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<sst xmlns="http://schemas.openxmlformats.org/spreadsheetml/2006/main" uniqueCount="95">
  <si>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</si>
  <si>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</si>
  <si>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</si>
  <si>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Category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</si>
  <si>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</si>
  <si>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</si>
  <si>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VCEO, VCES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</si>
  <si>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</si>
  <si>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ICM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</si>
  <si>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PD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</si>
  <si>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</si>
  <si>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(@ IC)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</si>
  <si>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FE</t>
    </r>
    <r>
      <rPr>
        <rFont val="Calibri"/>
        <b val="false"/>
        <i val="false"/>
        <strike val="false"/>
        <color rgb="FF000000"/>
        <sz val="11"/>
        <u val="none"/>
      </rPr>
      <t xml:space="preserve">(Min 2)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</si>
  <si>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hFE (@ IC2)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</si>
  <si>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VCE(sat) Max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</si>
  <si>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alibri"/>
        <b val="false"/>
        <i val="false"/>
        <strike val="false"/>
        <color rgb="FF000000"/>
        <sz val="11"/>
        <u val="none"/>
      </rPr>
      <t xml:space="preserve"> (@ IC/IB) (A/mA)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</si>
  <si>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VCE(sat) (Max.2)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</si>
  <si>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VCE(sat) (@ IC/IB2) (A/mA)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</si>
  <si>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fT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</si>
  <si>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RCE(sat)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</si>
  <si>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Spice Model</t>
    </r>
  </si>
  <si>
    <t>Packages</t>
  </si>
  <si>
    <t>PNP, 60V, 0.5A, SOT23</t>
  </si>
  <si>
    <t>Darlington Transistor</t>
  </si>
  <si>
    <t>Standard</t>
  </si>
  <si>
    <t>PNP</t>
  </si>
  <si>
    <t>0.1/0.1</t>
  </si>
  <si>
    <t>SOT23</t>
  </si>
  <si>
    <t>PNP, 50V, 0.5A, SOT23</t>
  </si>
  <si>
    <t>Automotive</t>
  </si>
  <si>
    <t>NPN, 60V, 0.5A, SOT23</t>
  </si>
  <si>
    <t>NPN</t>
  </si>
  <si>
    <t>NPN, 60V, 0.5A, SOT89</t>
  </si>
  <si>
    <t>SOT89</t>
  </si>
  <si>
    <t>NPN, 60V, 0.8A, E-Line</t>
  </si>
  <si>
    <t>0.8/8</t>
  </si>
  <si>
    <t>E-Line</t>
  </si>
  <si>
    <t>NPN, 80V, 0.5A, SOT89</t>
  </si>
  <si>
    <t>0.5/0.5</t>
  </si>
  <si>
    <t>NPN, 120V, 1A, SOT89</t>
  </si>
  <si>
    <t>0.25/0.25</t>
  </si>
  <si>
    <t>1/1</t>
  </si>
  <si>
    <t>PNP, 120V, 1A, SOT89</t>
  </si>
  <si>
    <t>2/2</t>
  </si>
  <si>
    <t>NPN, 60V, 0.3A, SOT23</t>
  </si>
  <si>
    <t>NPN, 100V, 0.5A, SOT23</t>
  </si>
  <si>
    <t>0.5/5</t>
  </si>
  <si>
    <t>NPN, 100V, 0.9A, SOT23</t>
  </si>
  <si>
    <t>1/5</t>
  </si>
  <si>
    <t>PNP, 100V, 0.8A, SOT23</t>
  </si>
  <si>
    <t>0.8/5</t>
  </si>
  <si>
    <t>NPN, 140V, 2A, SOT223</t>
  </si>
  <si>
    <t>1/10</t>
  </si>
  <si>
    <t>SOT223</t>
  </si>
  <si>
    <t xml:space="preserve">NPN, 140V, 2A, SOT223
</t>
  </si>
  <si>
    <t>SOT223 (Type ZN)</t>
  </si>
  <si>
    <t>NPN, 80V, 2A, SOT223</t>
  </si>
  <si>
    <t>0.4/0.4</t>
  </si>
  <si>
    <t>2/20</t>
  </si>
  <si>
    <t>NPN, 120V, 1.5A, SOT223</t>
  </si>
  <si>
    <t>SOT223 (Type DN)</t>
  </si>
  <si>
    <t>PNP, 120V, 2A, SOT223</t>
  </si>
  <si>
    <t>NPN, 100V, 1.5A, SOT223</t>
  </si>
  <si>
    <t>NPN, 30V, 1A, SOT223</t>
  </si>
  <si>
    <t>NPN, 40V, 0.5A, SOT23</t>
  </si>
  <si>
    <t>0.05/0/5</t>
  </si>
  <si>
    <t>NPN, 30V, 0.3A, SOT23</t>
  </si>
  <si>
    <t>PNP, 30V, 0.5A, SOT23</t>
  </si>
  <si>
    <t>NPN, 40V, 0.5A, SOT323</t>
  </si>
  <si>
    <t>SOT323</t>
  </si>
  <si>
    <t>NPN, 30V, 0.3A, SOT323</t>
  </si>
  <si>
    <t>PNP, 30V, 0.5A, SOT323</t>
  </si>
  <si>
    <t>Complementary, 60V, 1.75A, SM-8</t>
  </si>
  <si>
    <t>NPN + PNP</t>
  </si>
  <si>
    <t>5000, 2000</t>
  </si>
  <si>
    <t>3500, 1500</t>
  </si>
  <si>
    <t>950, 1000</t>
  </si>
  <si>
    <t>1.75/2</t>
  </si>
  <si>
    <t>SM-8</t>
  </si>
  <si>
    <t>NPN, 80V, 1A, E-Line</t>
  </si>
  <si>
    <t>1/21</t>
  </si>
  <si>
    <t>NPN, 120V, 1A, E-Line</t>
  </si>
  <si>
    <t>NPN, 100V, 0.8A, E-Line</t>
  </si>
  <si>
    <t>PNP, 120V, 1A, E-Line</t>
  </si>
  <si>
    <t>NPN, 120V with 120V Diode in  DFN3030-8</t>
  </si>
  <si>
    <t>Darlington Transistor with Rectifier</t>
  </si>
  <si>
    <t>V-DFN3030-8</t>
  </si>
  <si>
    <t>NPN, 120V, 1A, SOT23F</t>
  </si>
  <si>
    <t>2/5</t>
  </si>
  <si>
    <t>SOT23F</t>
  </si>
  <si>
    <t>NPN, 120V, 1.5A, TO252</t>
  </si>
  <si>
    <t>TO252 (DPAK)</t>
  </si>
  <si>
    <t>NPN, 120V, 1.5A, PowerDI5</t>
  </si>
  <si>
    <t>PowerDI5</t>
  </si>
  <si>
    <t>PNP, 120V, 1A, SOT23F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</si>
</sst>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CV46" TargetMode="External"/><Relationship Id="rId_hyperlink_2" Type="http://schemas.openxmlformats.org/officeDocument/2006/relationships/hyperlink" Target="https://www.diodes.com/assets/Datasheets/BCV46.pdf" TargetMode="External"/><Relationship Id="rId_hyperlink_3" Type="http://schemas.openxmlformats.org/officeDocument/2006/relationships/hyperlink" Target="https://www.diodes.com/part/view/BCV46Q" TargetMode="External"/><Relationship Id="rId_hyperlink_4" Type="http://schemas.openxmlformats.org/officeDocument/2006/relationships/hyperlink" Target="https://www.diodes.com/assets/Datasheets/BCV46.pdf" TargetMode="External"/><Relationship Id="rId_hyperlink_5" Type="http://schemas.openxmlformats.org/officeDocument/2006/relationships/hyperlink" Target="https://www.diodes.com/part/view/BCV47" TargetMode="External"/><Relationship Id="rId_hyperlink_6" Type="http://schemas.openxmlformats.org/officeDocument/2006/relationships/hyperlink" Target="https://www.diodes.com/assets/Datasheets/BCV47.pdf" TargetMode="External"/><Relationship Id="rId_hyperlink_7" Type="http://schemas.openxmlformats.org/officeDocument/2006/relationships/hyperlink" Target="https://www.diodes.com/part/view/BCV47Q" TargetMode="External"/><Relationship Id="rId_hyperlink_8" Type="http://schemas.openxmlformats.org/officeDocument/2006/relationships/hyperlink" Target="https://www.diodes.com/assets/Datasheets/BCV47Q.pdf" TargetMode="External"/><Relationship Id="rId_hyperlink_9" Type="http://schemas.openxmlformats.org/officeDocument/2006/relationships/hyperlink" Target="https://www.diodes.com/part/view/BCV49" TargetMode="External"/><Relationship Id="rId_hyperlink_10" Type="http://schemas.openxmlformats.org/officeDocument/2006/relationships/hyperlink" Target="https://www.diodes.com/assets/Datasheets/BCV49.pdf" TargetMode="External"/><Relationship Id="rId_hyperlink_11" Type="http://schemas.openxmlformats.org/officeDocument/2006/relationships/hyperlink" Target="https://www.diodes.com/part/view/BCX38C" TargetMode="External"/><Relationship Id="rId_hyperlink_12" Type="http://schemas.openxmlformats.org/officeDocument/2006/relationships/hyperlink" Target="https://www.diodes.com/assets/Datasheets/BCX38A.pdf" TargetMode="External"/><Relationship Id="rId_hyperlink_13" Type="http://schemas.openxmlformats.org/officeDocument/2006/relationships/hyperlink" Target="https://www.diodes.com/part/view/BST52" TargetMode="External"/><Relationship Id="rId_hyperlink_14" Type="http://schemas.openxmlformats.org/officeDocument/2006/relationships/hyperlink" Target="https://www.diodes.com/assets/Datasheets/BST52.pdf" TargetMode="External"/><Relationship Id="rId_hyperlink_15" Type="http://schemas.openxmlformats.org/officeDocument/2006/relationships/hyperlink" Target="https://www.diodes.com/part/view/FCX605" TargetMode="External"/><Relationship Id="rId_hyperlink_16" Type="http://schemas.openxmlformats.org/officeDocument/2006/relationships/hyperlink" Target="https://www.diodes.com/assets/Datasheets/FCX605.pdf" TargetMode="External"/><Relationship Id="rId_hyperlink_17" Type="http://schemas.openxmlformats.org/officeDocument/2006/relationships/hyperlink" Target="https://www.diodes.com/part/view/FCX705" TargetMode="External"/><Relationship Id="rId_hyperlink_18" Type="http://schemas.openxmlformats.org/officeDocument/2006/relationships/hyperlink" Target="https://www.diodes.com/assets/Datasheets/FCX705.pdf" TargetMode="External"/><Relationship Id="rId_hyperlink_19" Type="http://schemas.openxmlformats.org/officeDocument/2006/relationships/hyperlink" Target="https://www.diodes.com/part/view/FMMT38C" TargetMode="External"/><Relationship Id="rId_hyperlink_20" Type="http://schemas.openxmlformats.org/officeDocument/2006/relationships/hyperlink" Target="https://www.diodes.com/assets/Datasheets/FMMT38C.pdf" TargetMode="External"/><Relationship Id="rId_hyperlink_21" Type="http://schemas.openxmlformats.org/officeDocument/2006/relationships/hyperlink" Target="https://www.diodes.com/part/view/FMMT38CQ" TargetMode="External"/><Relationship Id="rId_hyperlink_22" Type="http://schemas.openxmlformats.org/officeDocument/2006/relationships/hyperlink" Target="https://www.diodes.com/assets/Datasheets/FMMT38CQ.pdf" TargetMode="External"/><Relationship Id="rId_hyperlink_23" Type="http://schemas.openxmlformats.org/officeDocument/2006/relationships/hyperlink" Target="https://www.diodes.com/part/view/FMMT614" TargetMode="External"/><Relationship Id="rId_hyperlink_24" Type="http://schemas.openxmlformats.org/officeDocument/2006/relationships/hyperlink" Target="https://www.diodes.com/assets/Datasheets/FMMT614.pdf" TargetMode="External"/><Relationship Id="rId_hyperlink_25" Type="http://schemas.openxmlformats.org/officeDocument/2006/relationships/hyperlink" Target="https://www.diodes.com/part/view/FMMT614Q" TargetMode="External"/><Relationship Id="rId_hyperlink_26" Type="http://schemas.openxmlformats.org/officeDocument/2006/relationships/hyperlink" Target="https://www.diodes.com/assets/Datasheets/FMMT614Q.pdf" TargetMode="External"/><Relationship Id="rId_hyperlink_27" Type="http://schemas.openxmlformats.org/officeDocument/2006/relationships/hyperlink" Target="https://www.diodes.com/part/view/FMMT634" TargetMode="External"/><Relationship Id="rId_hyperlink_28" Type="http://schemas.openxmlformats.org/officeDocument/2006/relationships/hyperlink" Target="https://www.diodes.com/assets/Datasheets/FMMT634.pdf" TargetMode="External"/><Relationship Id="rId_hyperlink_29" Type="http://schemas.openxmlformats.org/officeDocument/2006/relationships/hyperlink" Target="https://www.diodes.com/part/view/FMMT634Q" TargetMode="External"/><Relationship Id="rId_hyperlink_30" Type="http://schemas.openxmlformats.org/officeDocument/2006/relationships/hyperlink" Target="https://www.diodes.com/assets/Datasheets/FMMT634Q.pdf" TargetMode="External"/><Relationship Id="rId_hyperlink_31" Type="http://schemas.openxmlformats.org/officeDocument/2006/relationships/hyperlink" Target="https://www.diodes.com/part/view/FMMT734" TargetMode="External"/><Relationship Id="rId_hyperlink_32" Type="http://schemas.openxmlformats.org/officeDocument/2006/relationships/hyperlink" Target="https://www.diodes.com/assets/Datasheets/FMMT734.pdf" TargetMode="External"/><Relationship Id="rId_hyperlink_33" Type="http://schemas.openxmlformats.org/officeDocument/2006/relationships/hyperlink" Target="https://www.diodes.com/part/view/FZT600" TargetMode="External"/><Relationship Id="rId_hyperlink_34" Type="http://schemas.openxmlformats.org/officeDocument/2006/relationships/hyperlink" Target="https://www.diodes.com/assets/Datasheets/FZT600A.pdf" TargetMode="External"/><Relationship Id="rId_hyperlink_35" Type="http://schemas.openxmlformats.org/officeDocument/2006/relationships/hyperlink" Target="https://www.diodes.com/part/view/FZT600B" TargetMode="External"/><Relationship Id="rId_hyperlink_36" Type="http://schemas.openxmlformats.org/officeDocument/2006/relationships/hyperlink" Target="https://www.diodes.com/assets/Datasheets/FZT600A.pdf" TargetMode="External"/><Relationship Id="rId_hyperlink_37" Type="http://schemas.openxmlformats.org/officeDocument/2006/relationships/hyperlink" Target="https://www.diodes.com/part/view/FZT600BQ" TargetMode="External"/><Relationship Id="rId_hyperlink_38" Type="http://schemas.openxmlformats.org/officeDocument/2006/relationships/hyperlink" Target="https://www.diodes.com/assets/Datasheets/FZT600BQ.pdf" TargetMode="External"/><Relationship Id="rId_hyperlink_39" Type="http://schemas.openxmlformats.org/officeDocument/2006/relationships/hyperlink" Target="https://www.diodes.com/part/view/FZT603" TargetMode="External"/><Relationship Id="rId_hyperlink_40" Type="http://schemas.openxmlformats.org/officeDocument/2006/relationships/hyperlink" Target="https://www.diodes.com/assets/Datasheets/FZT603.pdf" TargetMode="External"/><Relationship Id="rId_hyperlink_41" Type="http://schemas.openxmlformats.org/officeDocument/2006/relationships/hyperlink" Target="https://www.diodes.com/part/view/FZT603Q" TargetMode="External"/><Relationship Id="rId_hyperlink_42" Type="http://schemas.openxmlformats.org/officeDocument/2006/relationships/hyperlink" Target="https://www.diodes.com/assets/Datasheets/FZT603Q.pdf" TargetMode="External"/><Relationship Id="rId_hyperlink_43" Type="http://schemas.openxmlformats.org/officeDocument/2006/relationships/hyperlink" Target="https://www.diodes.com/part/view/FZT605" TargetMode="External"/><Relationship Id="rId_hyperlink_44" Type="http://schemas.openxmlformats.org/officeDocument/2006/relationships/hyperlink" Target="https://www.diodes.com/assets/Datasheets/FZT605.pdf" TargetMode="External"/><Relationship Id="rId_hyperlink_45" Type="http://schemas.openxmlformats.org/officeDocument/2006/relationships/hyperlink" Target="https://www.diodes.com/part/view/FZT705" TargetMode="External"/><Relationship Id="rId_hyperlink_46" Type="http://schemas.openxmlformats.org/officeDocument/2006/relationships/hyperlink" Target="https://www.diodes.com/assets/Datasheets/FZT705.pdf" TargetMode="External"/><Relationship Id="rId_hyperlink_47" Type="http://schemas.openxmlformats.org/officeDocument/2006/relationships/hyperlink" Target="https://www.diodes.com/part/view/FZT7053" TargetMode="External"/><Relationship Id="rId_hyperlink_48" Type="http://schemas.openxmlformats.org/officeDocument/2006/relationships/hyperlink" Target="https://www.diodes.com/assets/Datasheets/FZT7053.pdf" TargetMode="External"/><Relationship Id="rId_hyperlink_49" Type="http://schemas.openxmlformats.org/officeDocument/2006/relationships/hyperlink" Target="https://www.diodes.com/part/view/FZT705Q" TargetMode="External"/><Relationship Id="rId_hyperlink_50" Type="http://schemas.openxmlformats.org/officeDocument/2006/relationships/hyperlink" Target="https://www.diodes.com/assets/Datasheets/FZT705Q.pdf" TargetMode="External"/><Relationship Id="rId_hyperlink_51" Type="http://schemas.openxmlformats.org/officeDocument/2006/relationships/hyperlink" Target="https://www.diodes.com/part/view/FZTA14" TargetMode="External"/><Relationship Id="rId_hyperlink_52" Type="http://schemas.openxmlformats.org/officeDocument/2006/relationships/hyperlink" Target="https://www.diodes.com/assets/Datasheets/FZTA14.pdf" TargetMode="External"/><Relationship Id="rId_hyperlink_53" Type="http://schemas.openxmlformats.org/officeDocument/2006/relationships/hyperlink" Target="https://www.diodes.com/part/view/MMBT6427" TargetMode="External"/><Relationship Id="rId_hyperlink_54" Type="http://schemas.openxmlformats.org/officeDocument/2006/relationships/hyperlink" Target="https://www.diodes.com/assets/Datasheets/MMBT6427.pdf" TargetMode="External"/><Relationship Id="rId_hyperlink_55" Type="http://schemas.openxmlformats.org/officeDocument/2006/relationships/hyperlink" Target="https://www.diodes.com/part/view/MMBTA13" TargetMode="External"/><Relationship Id="rId_hyperlink_56" Type="http://schemas.openxmlformats.org/officeDocument/2006/relationships/hyperlink" Target="https://www.diodes.com/assets/Datasheets/MMBTA13_MMBTA14.pdf" TargetMode="External"/><Relationship Id="rId_hyperlink_57" Type="http://schemas.openxmlformats.org/officeDocument/2006/relationships/hyperlink" Target="https://www.diodes.com/part/view/MMBTA14" TargetMode="External"/><Relationship Id="rId_hyperlink_58" Type="http://schemas.openxmlformats.org/officeDocument/2006/relationships/hyperlink" Target="https://www.diodes.com/assets/Datasheets/MMBTA13_MMBTA14.pdf" TargetMode="External"/><Relationship Id="rId_hyperlink_59" Type="http://schemas.openxmlformats.org/officeDocument/2006/relationships/hyperlink" Target="https://www.diodes.com/part/view/MMBTA63" TargetMode="External"/><Relationship Id="rId_hyperlink_60" Type="http://schemas.openxmlformats.org/officeDocument/2006/relationships/hyperlink" Target="https://www.diodes.com/assets/Datasheets/ds30055.pdf" TargetMode="External"/><Relationship Id="rId_hyperlink_61" Type="http://schemas.openxmlformats.org/officeDocument/2006/relationships/hyperlink" Target="https://www.diodes.com/part/view/MMBTA64" TargetMode="External"/><Relationship Id="rId_hyperlink_62" Type="http://schemas.openxmlformats.org/officeDocument/2006/relationships/hyperlink" Target="https://www.diodes.com/assets/Datasheets/ds30055.pdf" TargetMode="External"/><Relationship Id="rId_hyperlink_63" Type="http://schemas.openxmlformats.org/officeDocument/2006/relationships/hyperlink" Target="https://www.diodes.com/part/view/MMST6427" TargetMode="External"/><Relationship Id="rId_hyperlink_64" Type="http://schemas.openxmlformats.org/officeDocument/2006/relationships/hyperlink" Target="https://www.diodes.com/assets/Datasheets/ds30166.pdf" TargetMode="External"/><Relationship Id="rId_hyperlink_65" Type="http://schemas.openxmlformats.org/officeDocument/2006/relationships/hyperlink" Target="https://www.diodes.com/part/view/MMSTA13" TargetMode="External"/><Relationship Id="rId_hyperlink_66" Type="http://schemas.openxmlformats.org/officeDocument/2006/relationships/hyperlink" Target="https://www.diodes.com/assets/Datasheets/ds30165.pdf" TargetMode="External"/><Relationship Id="rId_hyperlink_67" Type="http://schemas.openxmlformats.org/officeDocument/2006/relationships/hyperlink" Target="https://www.diodes.com/part/view/MMSTA14" TargetMode="External"/><Relationship Id="rId_hyperlink_68" Type="http://schemas.openxmlformats.org/officeDocument/2006/relationships/hyperlink" Target="https://www.diodes.com/assets/Datasheets/ds30165.pdf" TargetMode="External"/><Relationship Id="rId_hyperlink_69" Type="http://schemas.openxmlformats.org/officeDocument/2006/relationships/hyperlink" Target="https://www.diodes.com/part/view/MMSTA63" TargetMode="External"/><Relationship Id="rId_hyperlink_70" Type="http://schemas.openxmlformats.org/officeDocument/2006/relationships/hyperlink" Target="https://www.diodes.com/assets/Datasheets/ds30159.pdf" TargetMode="External"/><Relationship Id="rId_hyperlink_71" Type="http://schemas.openxmlformats.org/officeDocument/2006/relationships/hyperlink" Target="https://www.diodes.com/part/view/MMSTA64" TargetMode="External"/><Relationship Id="rId_hyperlink_72" Type="http://schemas.openxmlformats.org/officeDocument/2006/relationships/hyperlink" Target="https://www.diodes.com/assets/Datasheets/ds30159.pdf" TargetMode="External"/><Relationship Id="rId_hyperlink_73" Type="http://schemas.openxmlformats.org/officeDocument/2006/relationships/hyperlink" Target="https://www.diodes.com/part/view/ZDT6702" TargetMode="External"/><Relationship Id="rId_hyperlink_74" Type="http://schemas.openxmlformats.org/officeDocument/2006/relationships/hyperlink" Target="https://www.diodes.com/assets/Datasheets/ZDT6702.pdf" TargetMode="External"/><Relationship Id="rId_hyperlink_75" Type="http://schemas.openxmlformats.org/officeDocument/2006/relationships/hyperlink" Target="https://www.diodes.com/part/view/ZDT6702Q" TargetMode="External"/><Relationship Id="rId_hyperlink_76" Type="http://schemas.openxmlformats.org/officeDocument/2006/relationships/hyperlink" Target="https://www.diodes.com/assets/Datasheets/ZDT6702.pdf" TargetMode="External"/><Relationship Id="rId_hyperlink_77" Type="http://schemas.openxmlformats.org/officeDocument/2006/relationships/hyperlink" Target="https://www.diodes.com/part/view/ZTX603" TargetMode="External"/><Relationship Id="rId_hyperlink_78" Type="http://schemas.openxmlformats.org/officeDocument/2006/relationships/hyperlink" Target="https://www.diodes.com/assets/Datasheets/ZTX602.pdf" TargetMode="External"/><Relationship Id="rId_hyperlink_79" Type="http://schemas.openxmlformats.org/officeDocument/2006/relationships/hyperlink" Target="https://www.diodes.com/part/view/ZTX605" TargetMode="External"/><Relationship Id="rId_hyperlink_80" Type="http://schemas.openxmlformats.org/officeDocument/2006/relationships/hyperlink" Target="https://www.diodes.com/assets/Datasheets/ZTX604.pdf" TargetMode="External"/><Relationship Id="rId_hyperlink_81" Type="http://schemas.openxmlformats.org/officeDocument/2006/relationships/hyperlink" Target="https://www.diodes.com/part/view/ZTX614" TargetMode="External"/><Relationship Id="rId_hyperlink_82" Type="http://schemas.openxmlformats.org/officeDocument/2006/relationships/hyperlink" Target="https://www.diodes.com/assets/Datasheets/ZTX614.pdf" TargetMode="External"/><Relationship Id="rId_hyperlink_83" Type="http://schemas.openxmlformats.org/officeDocument/2006/relationships/hyperlink" Target="https://www.diodes.com/part/view/ZTX614Q" TargetMode="External"/><Relationship Id="rId_hyperlink_84" Type="http://schemas.openxmlformats.org/officeDocument/2006/relationships/hyperlink" Target="https://www.diodes.com/assets/Datasheets/ZTX614.pdf" TargetMode="External"/><Relationship Id="rId_hyperlink_85" Type="http://schemas.openxmlformats.org/officeDocument/2006/relationships/hyperlink" Target="https://www.diodes.com/part/view/ZTX705" TargetMode="External"/><Relationship Id="rId_hyperlink_86" Type="http://schemas.openxmlformats.org/officeDocument/2006/relationships/hyperlink" Target="https://www.diodes.com/assets/Datasheets/ZTX704.pdf" TargetMode="External"/><Relationship Id="rId_hyperlink_87" Type="http://schemas.openxmlformats.org/officeDocument/2006/relationships/hyperlink" Target="https://www.diodes.com/part/view/ZXPD4000DH" TargetMode="External"/><Relationship Id="rId_hyperlink_88" Type="http://schemas.openxmlformats.org/officeDocument/2006/relationships/hyperlink" Target="https://www.diodes.com/assets/Datasheets/ZXPD4000DH.pdf" TargetMode="External"/><Relationship Id="rId_hyperlink_89" Type="http://schemas.openxmlformats.org/officeDocument/2006/relationships/hyperlink" Target="https://www.diodes.com/part/view/ZXTN04120HFF" TargetMode="External"/><Relationship Id="rId_hyperlink_90" Type="http://schemas.openxmlformats.org/officeDocument/2006/relationships/hyperlink" Target="https://www.diodes.com/assets/Datasheets/ZXTN04120HFF.pdf" TargetMode="External"/><Relationship Id="rId_hyperlink_91" Type="http://schemas.openxmlformats.org/officeDocument/2006/relationships/hyperlink" Target="https://www.diodes.com/part/view/ZXTN04120HK" TargetMode="External"/><Relationship Id="rId_hyperlink_92" Type="http://schemas.openxmlformats.org/officeDocument/2006/relationships/hyperlink" Target="https://www.diodes.com/assets/Datasheets/ZXTN04120HK.pdf" TargetMode="External"/><Relationship Id="rId_hyperlink_93" Type="http://schemas.openxmlformats.org/officeDocument/2006/relationships/hyperlink" Target="https://www.diodes.com/part/view/ZXTN04120HP5" TargetMode="External"/><Relationship Id="rId_hyperlink_94" Type="http://schemas.openxmlformats.org/officeDocument/2006/relationships/hyperlink" Target="https://www.diodes.com/assets/Datasheets/ZXTN04120HP5.pdf" TargetMode="External"/><Relationship Id="rId_hyperlink_95" Type="http://schemas.openxmlformats.org/officeDocument/2006/relationships/hyperlink" Target="https://www.diodes.com/part/view/ZXTP05120HFF" TargetMode="External"/><Relationship Id="rId_hyperlink_96" Type="http://schemas.openxmlformats.org/officeDocument/2006/relationships/hyperlink" Target="https://www.diodes.com/assets/Datasheets/ZXTP05120HF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4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V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47.131" bestFit="true" customWidth="true" style="0"/>
    <col min="4" max="4" width="43.561" bestFit="true" customWidth="true" style="0"/>
    <col min="5" max="5" width="49.417" bestFit="true" customWidth="true" style="0"/>
    <col min="6" max="6" width="11.711" bestFit="true" customWidth="true" style="0"/>
    <col min="7" max="7" width="17.567" bestFit="true" customWidth="true" style="0"/>
    <col min="8" max="8" width="8.141" bestFit="true" customWidth="true" style="0"/>
    <col min="9" max="9" width="9.283" bestFit="true" customWidth="true" style="0"/>
    <col min="10" max="10" width="8.141" bestFit="true" customWidth="true" style="0"/>
    <col min="11" max="11" width="12.854" bestFit="true" customWidth="true" style="0"/>
    <col min="12" max="12" width="17.567" bestFit="true" customWidth="true" style="0"/>
    <col min="13" max="13" width="12.854" bestFit="true" customWidth="true" style="0"/>
    <col min="14" max="14" width="18.71" bestFit="true" customWidth="true" style="0"/>
    <col min="15" max="15" width="21.138" bestFit="true" customWidth="true" style="0"/>
    <col min="16" max="16" width="30.564" bestFit="true" customWidth="true" style="0"/>
    <col min="17" max="17" width="25.851" bestFit="true" customWidth="true" style="0"/>
    <col min="18" max="18" width="31.707" bestFit="true" customWidth="true" style="0"/>
    <col min="19" max="19" width="10.569" bestFit="true" customWidth="true" style="0"/>
    <col min="20" max="20" width="16.425" bestFit="true" customWidth="true" style="0"/>
    <col min="21" max="21" width="13.997" bestFit="true" customWidth="true" style="0"/>
    <col min="22" max="22" width="19.995" bestFit="true" customWidth="true" style="0"/>
  </cols>
  <sheetData>
    <row r="1" spans="1:2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VCEO, VCES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IC 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ICM 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PD (W)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(Min)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(@ IC) (A)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(Min 2)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hFE (@ IC2) (A)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VCE(sat) Max (mV)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(@ IC/IB) (A/mA)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VCE(sat) (Max.2) (mV)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VCE(sat) (@ IC/IB2) (A/mA)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fT (MHz)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RCE(sat) (mΩ)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Spice Model</t>
          </r>
        </is>
      </c>
      <c r="V1" s="1" t="s">
        <v>21</v>
      </c>
    </row>
    <row r="2" spans="1:22">
      <c r="A2" t="str">
        <f>Hyperlink("https://www.diodes.com/part/view/BCV46","BCV46")</f>
        <v>BCV46</v>
      </c>
      <c r="B2" t="str">
        <f>Hyperlink("https://www.diodes.com/assets/Datasheets/BCV46.pdf","BCV46 Datasheet")</f>
        <v>BCV46 Datasheet</v>
      </c>
      <c r="C2" t="s">
        <v>22</v>
      </c>
      <c r="D2" t="s">
        <v>23</v>
      </c>
      <c r="E2" t="s">
        <v>24</v>
      </c>
      <c r="F2" t="s">
        <v>25</v>
      </c>
      <c r="G2">
        <v>60</v>
      </c>
      <c r="H2">
        <v>0.5</v>
      </c>
      <c r="I2">
        <v>0.8</v>
      </c>
      <c r="J2">
        <v>0.35</v>
      </c>
      <c r="K2">
        <v>10000</v>
      </c>
      <c r="L2">
        <v>0.1</v>
      </c>
      <c r="M2">
        <v>2000</v>
      </c>
      <c r="N2">
        <v>0.5</v>
      </c>
      <c r="O2">
        <v>1000</v>
      </c>
      <c r="P2" t="s">
        <v>26</v>
      </c>
      <c r="S2">
        <v>200</v>
      </c>
      <c r="V2" t="s">
        <v>27</v>
      </c>
    </row>
    <row r="3" spans="1:22">
      <c r="A3" t="str">
        <f>Hyperlink("https://www.diodes.com/part/view/BCV46Q","BCV46Q")</f>
        <v>BCV46Q</v>
      </c>
      <c r="B3" t="str">
        <f>Hyperlink("https://www.diodes.com/assets/Datasheets/BCV46.pdf","BCV46 Datasheet")</f>
        <v>BCV46 Datasheet</v>
      </c>
      <c r="C3" t="s">
        <v>28</v>
      </c>
      <c r="D3" t="s">
        <v>23</v>
      </c>
      <c r="E3" t="s">
        <v>29</v>
      </c>
      <c r="F3" t="s">
        <v>25</v>
      </c>
      <c r="G3">
        <v>60</v>
      </c>
      <c r="H3">
        <v>0.5</v>
      </c>
      <c r="I3">
        <v>0.8</v>
      </c>
      <c r="J3">
        <v>0.35</v>
      </c>
      <c r="K3">
        <v>10000</v>
      </c>
      <c r="L3">
        <v>0.1</v>
      </c>
      <c r="M3">
        <v>2000</v>
      </c>
      <c r="N3">
        <v>0.5</v>
      </c>
      <c r="O3">
        <v>1000</v>
      </c>
      <c r="P3" t="s">
        <v>26</v>
      </c>
      <c r="S3">
        <v>200</v>
      </c>
      <c r="V3" t="s">
        <v>27</v>
      </c>
    </row>
    <row r="4" spans="1:22">
      <c r="A4" t="str">
        <f>Hyperlink("https://www.diodes.com/part/view/BCV47","BCV47")</f>
        <v>BCV47</v>
      </c>
      <c r="B4" t="str">
        <f>Hyperlink("https://www.diodes.com/assets/Datasheets/BCV47.pdf","BCV47 Datasheet")</f>
        <v>BCV47 Datasheet</v>
      </c>
      <c r="C4" t="s">
        <v>30</v>
      </c>
      <c r="D4" t="s">
        <v>23</v>
      </c>
      <c r="E4" t="s">
        <v>24</v>
      </c>
      <c r="F4" t="s">
        <v>31</v>
      </c>
      <c r="G4">
        <v>60</v>
      </c>
      <c r="H4">
        <v>0.5</v>
      </c>
      <c r="I4">
        <v>0.8</v>
      </c>
      <c r="J4">
        <v>0.35</v>
      </c>
      <c r="K4">
        <v>10000</v>
      </c>
      <c r="L4">
        <v>0.1</v>
      </c>
      <c r="M4">
        <v>2000</v>
      </c>
      <c r="N4">
        <v>0.5</v>
      </c>
      <c r="O4">
        <v>1000</v>
      </c>
      <c r="P4" t="s">
        <v>26</v>
      </c>
      <c r="S4">
        <v>170</v>
      </c>
      <c r="V4" t="s">
        <v>27</v>
      </c>
    </row>
    <row r="5" spans="1:22">
      <c r="A5" t="str">
        <f>Hyperlink("https://www.diodes.com/part/view/BCV47Q","BCV47Q")</f>
        <v>BCV47Q</v>
      </c>
      <c r="B5" t="str">
        <f>Hyperlink("https://www.diodes.com/assets/Datasheets/BCV47Q.pdf","BCV47Q Datasheet")</f>
        <v>BCV47Q Datasheet</v>
      </c>
      <c r="C5" t="s">
        <v>30</v>
      </c>
      <c r="D5" t="s">
        <v>23</v>
      </c>
      <c r="E5" t="s">
        <v>29</v>
      </c>
      <c r="F5" t="s">
        <v>31</v>
      </c>
      <c r="G5">
        <v>60</v>
      </c>
      <c r="H5">
        <v>0.5</v>
      </c>
      <c r="I5">
        <v>0.8</v>
      </c>
      <c r="J5">
        <v>0.35</v>
      </c>
      <c r="K5">
        <v>10000</v>
      </c>
      <c r="L5">
        <v>0.1</v>
      </c>
      <c r="M5">
        <v>2000</v>
      </c>
      <c r="N5">
        <v>0.5</v>
      </c>
      <c r="O5">
        <v>1000</v>
      </c>
      <c r="P5" t="s">
        <v>26</v>
      </c>
      <c r="S5">
        <v>170</v>
      </c>
      <c r="V5" t="s">
        <v>27</v>
      </c>
    </row>
    <row r="6" spans="1:22">
      <c r="A6" t="str">
        <f>Hyperlink("https://www.diodes.com/part/view/BCV49","BCV49")</f>
        <v>BCV49</v>
      </c>
      <c r="B6" t="str">
        <f>Hyperlink("https://www.diodes.com/assets/Datasheets/BCV49.pdf","BCV49 Datasheet")</f>
        <v>BCV49 Datasheet</v>
      </c>
      <c r="C6" t="s">
        <v>32</v>
      </c>
      <c r="D6" t="s">
        <v>23</v>
      </c>
      <c r="E6" t="s">
        <v>24</v>
      </c>
      <c r="F6" t="s">
        <v>31</v>
      </c>
      <c r="G6">
        <v>60</v>
      </c>
      <c r="H6">
        <v>0.5</v>
      </c>
      <c r="I6">
        <v>0.8</v>
      </c>
      <c r="J6">
        <v>1.1</v>
      </c>
      <c r="K6">
        <v>10000</v>
      </c>
      <c r="L6">
        <v>0.1</v>
      </c>
      <c r="M6">
        <v>2000</v>
      </c>
      <c r="N6">
        <v>0.5</v>
      </c>
      <c r="O6">
        <v>1000</v>
      </c>
      <c r="P6" t="s">
        <v>26</v>
      </c>
      <c r="S6">
        <v>170</v>
      </c>
      <c r="V6" t="s">
        <v>33</v>
      </c>
    </row>
    <row r="7" spans="1:22">
      <c r="A7" t="str">
        <f>Hyperlink("https://www.diodes.com/part/view/BCX38C","BCX38C")</f>
        <v>BCX38C</v>
      </c>
      <c r="B7" t="str">
        <f>Hyperlink("https://www.diodes.com/assets/Datasheets/BCX38A.pdf","BCX38C Datasheet")</f>
        <v>BCX38C Datasheet</v>
      </c>
      <c r="C7" t="s">
        <v>34</v>
      </c>
      <c r="D7" t="s">
        <v>23</v>
      </c>
      <c r="E7" t="s">
        <v>24</v>
      </c>
      <c r="F7" t="s">
        <v>31</v>
      </c>
      <c r="G7">
        <v>60</v>
      </c>
      <c r="H7">
        <v>0.8</v>
      </c>
      <c r="I7">
        <v>2</v>
      </c>
      <c r="J7">
        <v>1</v>
      </c>
      <c r="K7">
        <v>5000</v>
      </c>
      <c r="L7">
        <v>0.1</v>
      </c>
      <c r="M7">
        <v>10000</v>
      </c>
      <c r="N7">
        <v>0.5</v>
      </c>
      <c r="O7">
        <v>1250</v>
      </c>
      <c r="P7" t="s">
        <v>35</v>
      </c>
      <c r="V7" t="s">
        <v>36</v>
      </c>
    </row>
    <row r="8" spans="1:22">
      <c r="A8" t="str">
        <f>Hyperlink("https://www.diodes.com/part/view/BST52","BST52")</f>
        <v>BST52</v>
      </c>
      <c r="B8" t="str">
        <f>Hyperlink("https://www.diodes.com/assets/Datasheets/BST52.pdf","BST52 Datasheet")</f>
        <v>BST52 Datasheet</v>
      </c>
      <c r="C8" t="s">
        <v>37</v>
      </c>
      <c r="D8" t="s">
        <v>23</v>
      </c>
      <c r="E8" t="s">
        <v>24</v>
      </c>
      <c r="F8" t="s">
        <v>31</v>
      </c>
      <c r="G8">
        <v>80</v>
      </c>
      <c r="H8">
        <v>0.5</v>
      </c>
      <c r="I8">
        <v>1.5</v>
      </c>
      <c r="J8">
        <v>1</v>
      </c>
      <c r="K8">
        <v>1000</v>
      </c>
      <c r="L8">
        <v>0.15</v>
      </c>
      <c r="M8">
        <v>2000</v>
      </c>
      <c r="N8">
        <v>0.5</v>
      </c>
      <c r="O8">
        <v>1300</v>
      </c>
      <c r="P8" t="s">
        <v>38</v>
      </c>
      <c r="V8" t="s">
        <v>33</v>
      </c>
    </row>
    <row r="9" spans="1:22">
      <c r="A9" t="str">
        <f>Hyperlink("https://www.diodes.com/part/view/FCX605","FCX605")</f>
        <v>FCX605</v>
      </c>
      <c r="B9" t="str">
        <f>Hyperlink("https://www.diodes.com/assets/Datasheets/FCX605.pdf","FCX605 Datasheet")</f>
        <v>FCX605 Datasheet</v>
      </c>
      <c r="C9" t="s">
        <v>39</v>
      </c>
      <c r="D9" t="s">
        <v>23</v>
      </c>
      <c r="E9" t="s">
        <v>24</v>
      </c>
      <c r="F9" t="s">
        <v>31</v>
      </c>
      <c r="G9">
        <v>120</v>
      </c>
      <c r="H9">
        <v>1</v>
      </c>
      <c r="I9">
        <v>4</v>
      </c>
      <c r="J9">
        <v>1</v>
      </c>
      <c r="K9">
        <v>5000</v>
      </c>
      <c r="L9">
        <v>0.5</v>
      </c>
      <c r="M9">
        <v>2000</v>
      </c>
      <c r="N9">
        <v>1</v>
      </c>
      <c r="O9">
        <v>1000</v>
      </c>
      <c r="P9" t="s">
        <v>40</v>
      </c>
      <c r="Q9">
        <v>1500</v>
      </c>
      <c r="R9" t="s">
        <v>41</v>
      </c>
      <c r="S9">
        <v>150</v>
      </c>
      <c r="V9" t="s">
        <v>33</v>
      </c>
    </row>
    <row r="10" spans="1:22">
      <c r="A10" t="str">
        <f>Hyperlink("https://www.diodes.com/part/view/FCX705","FCX705")</f>
        <v>FCX705</v>
      </c>
      <c r="B10" t="str">
        <f>Hyperlink("https://www.diodes.com/assets/Datasheets/FCX705.pdf","FCX705 Datasheet")</f>
        <v>FCX705 Datasheet</v>
      </c>
      <c r="C10" t="s">
        <v>42</v>
      </c>
      <c r="D10" t="s">
        <v>23</v>
      </c>
      <c r="E10" t="s">
        <v>24</v>
      </c>
      <c r="F10" t="s">
        <v>25</v>
      </c>
      <c r="G10">
        <v>120</v>
      </c>
      <c r="H10">
        <v>1</v>
      </c>
      <c r="I10">
        <v>4</v>
      </c>
      <c r="J10">
        <v>1</v>
      </c>
      <c r="K10">
        <v>3000</v>
      </c>
      <c r="L10">
        <v>0.1</v>
      </c>
      <c r="M10">
        <v>2000</v>
      </c>
      <c r="N10">
        <v>2</v>
      </c>
      <c r="O10">
        <v>1300</v>
      </c>
      <c r="P10" t="s">
        <v>41</v>
      </c>
      <c r="Q10">
        <v>2500</v>
      </c>
      <c r="R10" t="s">
        <v>43</v>
      </c>
      <c r="S10">
        <v>160</v>
      </c>
      <c r="V10" t="s">
        <v>33</v>
      </c>
    </row>
    <row r="11" spans="1:22">
      <c r="A11" t="str">
        <f>Hyperlink("https://www.diodes.com/part/view/FMMT38C","FMMT38C")</f>
        <v>FMMT38C</v>
      </c>
      <c r="B11" t="str">
        <f>Hyperlink("https://www.diodes.com/assets/Datasheets/FMMT38C.pdf","FMMT38C Datasheet")</f>
        <v>FMMT38C Datasheet</v>
      </c>
      <c r="C11" t="s">
        <v>44</v>
      </c>
      <c r="D11" t="s">
        <v>23</v>
      </c>
      <c r="E11" t="s">
        <v>24</v>
      </c>
      <c r="F11" t="s">
        <v>31</v>
      </c>
      <c r="G11">
        <v>60</v>
      </c>
      <c r="H11">
        <v>0.3</v>
      </c>
      <c r="I11">
        <v>0.8</v>
      </c>
      <c r="J11">
        <v>0.33</v>
      </c>
      <c r="K11">
        <v>5000</v>
      </c>
      <c r="L11">
        <v>0.1</v>
      </c>
      <c r="M11">
        <v>10000</v>
      </c>
      <c r="N11">
        <v>0.5</v>
      </c>
      <c r="O11">
        <v>1250</v>
      </c>
      <c r="P11" t="s">
        <v>35</v>
      </c>
      <c r="V11" t="s">
        <v>27</v>
      </c>
    </row>
    <row r="12" spans="1:22">
      <c r="A12" t="str">
        <f>Hyperlink("https://www.diodes.com/part/view/FMMT38CQ","FMMT38CQ")</f>
        <v>FMMT38CQ</v>
      </c>
      <c r="B12" t="str">
        <f>Hyperlink("https://www.diodes.com/assets/Datasheets/FMMT38CQ.pdf","FMMT38CQ Datasheet")</f>
        <v>FMMT38CQ Datasheet</v>
      </c>
      <c r="C12" t="s">
        <v>44</v>
      </c>
      <c r="D12" t="s">
        <v>23</v>
      </c>
      <c r="E12" t="s">
        <v>29</v>
      </c>
      <c r="F12" t="s">
        <v>31</v>
      </c>
      <c r="G12">
        <v>60</v>
      </c>
      <c r="H12">
        <v>0.3</v>
      </c>
      <c r="I12">
        <v>0.8</v>
      </c>
      <c r="J12">
        <v>0.33</v>
      </c>
      <c r="K12">
        <v>5000</v>
      </c>
      <c r="L12">
        <v>0.1</v>
      </c>
      <c r="M12">
        <v>10000</v>
      </c>
      <c r="N12">
        <v>0.5</v>
      </c>
      <c r="O12">
        <v>1250</v>
      </c>
      <c r="P12" t="s">
        <v>35</v>
      </c>
      <c r="V12" t="s">
        <v>27</v>
      </c>
    </row>
    <row r="13" spans="1:22">
      <c r="A13" t="str">
        <f>Hyperlink("https://www.diodes.com/part/view/FMMT614","FMMT614")</f>
        <v>FMMT614</v>
      </c>
      <c r="B13" t="str">
        <f>Hyperlink("https://www.diodes.com/assets/Datasheets/FMMT614.pdf","FMMT614 Datasheet")</f>
        <v>FMMT614 Datasheet</v>
      </c>
      <c r="C13" t="s">
        <v>45</v>
      </c>
      <c r="D13" t="s">
        <v>23</v>
      </c>
      <c r="E13" t="s">
        <v>24</v>
      </c>
      <c r="F13" t="s">
        <v>31</v>
      </c>
      <c r="G13">
        <v>100</v>
      </c>
      <c r="H13">
        <v>0.5</v>
      </c>
      <c r="I13">
        <v>2</v>
      </c>
      <c r="J13">
        <v>0.5</v>
      </c>
      <c r="K13">
        <v>15000</v>
      </c>
      <c r="L13">
        <v>0.1</v>
      </c>
      <c r="M13">
        <v>5000</v>
      </c>
      <c r="N13">
        <v>0.5</v>
      </c>
      <c r="O13">
        <v>900</v>
      </c>
      <c r="P13" t="s">
        <v>26</v>
      </c>
      <c r="Q13">
        <v>1000</v>
      </c>
      <c r="R13" t="s">
        <v>46</v>
      </c>
      <c r="V13" t="s">
        <v>27</v>
      </c>
    </row>
    <row r="14" spans="1:22">
      <c r="A14" t="str">
        <f>Hyperlink("https://www.diodes.com/part/view/FMMT614Q","FMMT614Q")</f>
        <v>FMMT614Q</v>
      </c>
      <c r="B14" t="str">
        <f>Hyperlink("https://www.diodes.com/assets/Datasheets/FMMT614Q.pdf","FMMT614Q Datasheet")</f>
        <v>FMMT614Q Datasheet</v>
      </c>
      <c r="C14" t="s">
        <v>45</v>
      </c>
      <c r="D14" t="s">
        <v>23</v>
      </c>
      <c r="E14" t="s">
        <v>29</v>
      </c>
      <c r="F14" t="s">
        <v>31</v>
      </c>
      <c r="G14">
        <v>100</v>
      </c>
      <c r="H14">
        <v>0.5</v>
      </c>
      <c r="I14">
        <v>2</v>
      </c>
      <c r="J14">
        <v>0.5</v>
      </c>
      <c r="K14">
        <v>15000</v>
      </c>
      <c r="L14">
        <v>0.1</v>
      </c>
      <c r="M14">
        <v>5000</v>
      </c>
      <c r="N14">
        <v>0.5</v>
      </c>
      <c r="O14">
        <v>900</v>
      </c>
      <c r="P14" t="s">
        <v>26</v>
      </c>
      <c r="Q14">
        <v>1000</v>
      </c>
      <c r="R14" t="s">
        <v>46</v>
      </c>
      <c r="V14" t="s">
        <v>27</v>
      </c>
    </row>
    <row r="15" spans="1:22">
      <c r="A15" t="str">
        <f>Hyperlink("https://www.diodes.com/part/view/FMMT634","FMMT634")</f>
        <v>FMMT634</v>
      </c>
      <c r="B15" t="str">
        <f>Hyperlink("https://www.diodes.com/assets/Datasheets/FMMT634.pdf","FMMT634 Datasheet")</f>
        <v>FMMT634 Datasheet</v>
      </c>
      <c r="C15" t="s">
        <v>47</v>
      </c>
      <c r="D15" t="s">
        <v>23</v>
      </c>
      <c r="E15" t="s">
        <v>24</v>
      </c>
      <c r="F15" t="s">
        <v>31</v>
      </c>
      <c r="G15">
        <v>100</v>
      </c>
      <c r="H15">
        <v>0.9</v>
      </c>
      <c r="I15">
        <v>5</v>
      </c>
      <c r="J15">
        <v>0.625</v>
      </c>
      <c r="K15">
        <v>20000</v>
      </c>
      <c r="L15">
        <v>0.1</v>
      </c>
      <c r="M15">
        <v>5000</v>
      </c>
      <c r="N15">
        <v>2</v>
      </c>
      <c r="O15">
        <v>930</v>
      </c>
      <c r="P15" t="s">
        <v>46</v>
      </c>
      <c r="Q15">
        <v>960</v>
      </c>
      <c r="R15" t="s">
        <v>48</v>
      </c>
      <c r="S15">
        <v>140</v>
      </c>
      <c r="V15" t="s">
        <v>27</v>
      </c>
    </row>
    <row r="16" spans="1:22">
      <c r="A16" t="str">
        <f>Hyperlink("https://www.diodes.com/part/view/FMMT634Q","FMMT634Q")</f>
        <v>FMMT634Q</v>
      </c>
      <c r="B16" t="str">
        <f>Hyperlink("https://www.diodes.com/assets/Datasheets/FMMT634Q.pdf","FMMT634Q Datasheet")</f>
        <v>FMMT634Q Datasheet</v>
      </c>
      <c r="C16" t="s">
        <v>47</v>
      </c>
      <c r="D16" t="s">
        <v>23</v>
      </c>
      <c r="E16" t="s">
        <v>29</v>
      </c>
      <c r="F16" t="s">
        <v>31</v>
      </c>
      <c r="G16">
        <v>100</v>
      </c>
      <c r="H16">
        <v>0.9</v>
      </c>
      <c r="I16">
        <v>5</v>
      </c>
      <c r="J16">
        <v>0.625</v>
      </c>
      <c r="K16">
        <v>20000</v>
      </c>
      <c r="L16">
        <v>0.1</v>
      </c>
      <c r="M16">
        <v>5000</v>
      </c>
      <c r="N16">
        <v>2</v>
      </c>
      <c r="O16">
        <v>930</v>
      </c>
      <c r="P16" t="s">
        <v>46</v>
      </c>
      <c r="Q16">
        <v>960</v>
      </c>
      <c r="R16" t="s">
        <v>48</v>
      </c>
      <c r="S16">
        <v>140</v>
      </c>
      <c r="V16" t="s">
        <v>27</v>
      </c>
    </row>
    <row r="17" spans="1:22">
      <c r="A17" t="str">
        <f>Hyperlink("https://www.diodes.com/part/view/FMMT734","FMMT734")</f>
        <v>FMMT734</v>
      </c>
      <c r="B17" t="str">
        <f>Hyperlink("https://www.diodes.com/assets/Datasheets/FMMT734.pdf","FMMT734 Datasheet")</f>
        <v>FMMT734 Datasheet</v>
      </c>
      <c r="C17" t="s">
        <v>49</v>
      </c>
      <c r="D17" t="s">
        <v>23</v>
      </c>
      <c r="E17" t="s">
        <v>24</v>
      </c>
      <c r="F17" t="s">
        <v>25</v>
      </c>
      <c r="G17">
        <v>100</v>
      </c>
      <c r="H17">
        <v>0.8</v>
      </c>
      <c r="I17">
        <v>5</v>
      </c>
      <c r="J17">
        <v>0.625</v>
      </c>
      <c r="K17">
        <v>20000</v>
      </c>
      <c r="L17">
        <v>0.1</v>
      </c>
      <c r="M17">
        <v>5000</v>
      </c>
      <c r="N17">
        <v>2</v>
      </c>
      <c r="O17">
        <v>970</v>
      </c>
      <c r="P17" t="s">
        <v>50</v>
      </c>
      <c r="Q17">
        <v>1050</v>
      </c>
      <c r="R17" t="s">
        <v>48</v>
      </c>
      <c r="S17">
        <v>140</v>
      </c>
      <c r="V17" t="s">
        <v>27</v>
      </c>
    </row>
    <row r="18" spans="1:22">
      <c r="A18" t="str">
        <f>Hyperlink("https://www.diodes.com/part/view/FZT600","FZT600")</f>
        <v>FZT600</v>
      </c>
      <c r="B18" t="str">
        <f>Hyperlink("https://www.diodes.com/assets/Datasheets/FZT600A.pdf","FZT600 Datasheet")</f>
        <v>FZT600 Datasheet</v>
      </c>
      <c r="C18" t="s">
        <v>51</v>
      </c>
      <c r="D18" t="s">
        <v>23</v>
      </c>
      <c r="E18" t="s">
        <v>24</v>
      </c>
      <c r="F18" t="s">
        <v>31</v>
      </c>
      <c r="G18">
        <v>140</v>
      </c>
      <c r="H18">
        <v>2</v>
      </c>
      <c r="I18">
        <v>4</v>
      </c>
      <c r="J18">
        <v>2</v>
      </c>
      <c r="K18">
        <v>2000</v>
      </c>
      <c r="L18">
        <v>0.5</v>
      </c>
      <c r="M18">
        <v>1000</v>
      </c>
      <c r="N18">
        <v>1</v>
      </c>
      <c r="O18">
        <v>1100</v>
      </c>
      <c r="P18" t="s">
        <v>46</v>
      </c>
      <c r="Q18">
        <v>1200</v>
      </c>
      <c r="R18" t="s">
        <v>52</v>
      </c>
      <c r="S18">
        <v>250</v>
      </c>
      <c r="V18" t="s">
        <v>53</v>
      </c>
    </row>
    <row r="19" spans="1:22">
      <c r="A19" t="str">
        <f>Hyperlink("https://www.diodes.com/part/view/FZT600B","FZT600B")</f>
        <v>FZT600B</v>
      </c>
      <c r="B19" t="str">
        <f>Hyperlink("https://www.diodes.com/assets/Datasheets/FZT600A.pdf","FZT600B Datasheet")</f>
        <v>FZT600B Datasheet</v>
      </c>
      <c r="C19" t="s">
        <v>51</v>
      </c>
      <c r="D19" t="s">
        <v>23</v>
      </c>
      <c r="E19" t="s">
        <v>24</v>
      </c>
      <c r="F19" t="s">
        <v>31</v>
      </c>
      <c r="G19">
        <v>140</v>
      </c>
      <c r="H19">
        <v>2</v>
      </c>
      <c r="I19">
        <v>4</v>
      </c>
      <c r="J19">
        <v>2</v>
      </c>
      <c r="K19">
        <v>10000</v>
      </c>
      <c r="L19">
        <v>0.5</v>
      </c>
      <c r="M19">
        <v>5000</v>
      </c>
      <c r="N19">
        <v>1</v>
      </c>
      <c r="O19">
        <v>1100</v>
      </c>
      <c r="P19" t="s">
        <v>46</v>
      </c>
      <c r="Q19">
        <v>1200</v>
      </c>
      <c r="R19" t="s">
        <v>52</v>
      </c>
      <c r="S19">
        <v>250</v>
      </c>
      <c r="V19" t="s">
        <v>53</v>
      </c>
    </row>
    <row r="20" spans="1:22">
      <c r="A20" t="str">
        <f>Hyperlink("https://www.diodes.com/part/view/FZT600BQ","FZT600BQ")</f>
        <v>FZT600BQ</v>
      </c>
      <c r="B20" t="str">
        <f>Hyperlink("https://www.diodes.com/assets/Datasheets/FZT600BQ.pdf","FZT600BQ Datasheet")</f>
        <v>FZT600BQ Datasheet</v>
      </c>
      <c r="C20" t="s">
        <v>54</v>
      </c>
      <c r="D20" t="s">
        <v>23</v>
      </c>
      <c r="E20" t="s">
        <v>29</v>
      </c>
      <c r="F20" t="s">
        <v>31</v>
      </c>
      <c r="G20">
        <v>140</v>
      </c>
      <c r="H20">
        <v>2</v>
      </c>
      <c r="I20">
        <v>4</v>
      </c>
      <c r="J20">
        <v>2</v>
      </c>
      <c r="K20">
        <v>10000</v>
      </c>
      <c r="L20">
        <v>0.5</v>
      </c>
      <c r="M20">
        <v>5000</v>
      </c>
      <c r="N20">
        <v>1</v>
      </c>
      <c r="O20">
        <v>1100</v>
      </c>
      <c r="P20" t="s">
        <v>46</v>
      </c>
      <c r="Q20">
        <v>1200</v>
      </c>
      <c r="R20" t="s">
        <v>52</v>
      </c>
      <c r="S20">
        <v>250</v>
      </c>
      <c r="V20" t="s">
        <v>55</v>
      </c>
    </row>
    <row r="21" spans="1:22">
      <c r="A21" t="str">
        <f>Hyperlink("https://www.diodes.com/part/view/FZT603","FZT603")</f>
        <v>FZT603</v>
      </c>
      <c r="B21" t="str">
        <f>Hyperlink("https://www.diodes.com/assets/Datasheets/FZT603.pdf","FZT603 Datasheet")</f>
        <v>FZT603 Datasheet</v>
      </c>
      <c r="C21" t="s">
        <v>56</v>
      </c>
      <c r="D21" t="s">
        <v>23</v>
      </c>
      <c r="E21" t="s">
        <v>24</v>
      </c>
      <c r="F21" t="s">
        <v>31</v>
      </c>
      <c r="G21">
        <v>80</v>
      </c>
      <c r="H21">
        <v>2</v>
      </c>
      <c r="I21">
        <v>6</v>
      </c>
      <c r="J21">
        <v>2</v>
      </c>
      <c r="K21">
        <v>5000</v>
      </c>
      <c r="L21">
        <v>0.5</v>
      </c>
      <c r="M21">
        <v>2000</v>
      </c>
      <c r="N21">
        <v>2</v>
      </c>
      <c r="O21">
        <v>900</v>
      </c>
      <c r="P21" t="s">
        <v>57</v>
      </c>
      <c r="Q21">
        <v>1130</v>
      </c>
      <c r="R21" t="s">
        <v>58</v>
      </c>
      <c r="S21">
        <v>150</v>
      </c>
      <c r="V21" t="s">
        <v>53</v>
      </c>
    </row>
    <row r="22" spans="1:22">
      <c r="A22" t="str">
        <f>Hyperlink("https://www.diodes.com/part/view/FZT603Q","FZT603Q")</f>
        <v>FZT603Q</v>
      </c>
      <c r="B22" t="str">
        <f>Hyperlink("https://www.diodes.com/assets/Datasheets/FZT603Q.pdf","FZT603Q Datasheet")</f>
        <v>FZT603Q Datasheet</v>
      </c>
      <c r="C22" t="s">
        <v>56</v>
      </c>
      <c r="D22" t="s">
        <v>23</v>
      </c>
      <c r="E22" t="s">
        <v>29</v>
      </c>
      <c r="F22" t="s">
        <v>31</v>
      </c>
      <c r="G22">
        <v>80</v>
      </c>
      <c r="H22">
        <v>2</v>
      </c>
      <c r="I22">
        <v>6</v>
      </c>
      <c r="J22">
        <v>2</v>
      </c>
      <c r="K22">
        <v>5000</v>
      </c>
      <c r="L22">
        <v>0.5</v>
      </c>
      <c r="M22">
        <v>2000</v>
      </c>
      <c r="N22">
        <v>2</v>
      </c>
      <c r="O22">
        <v>900</v>
      </c>
      <c r="P22" t="s">
        <v>57</v>
      </c>
      <c r="Q22">
        <v>1130</v>
      </c>
      <c r="S22">
        <v>150</v>
      </c>
      <c r="V22" t="s">
        <v>53</v>
      </c>
    </row>
    <row r="23" spans="1:22">
      <c r="A23" t="str">
        <f>Hyperlink("https://www.diodes.com/part/view/FZT605","FZT605")</f>
        <v>FZT605</v>
      </c>
      <c r="B23" t="str">
        <f>Hyperlink("https://www.diodes.com/assets/Datasheets/FZT605.pdf","FZT605 Datasheet")</f>
        <v>FZT605 Datasheet</v>
      </c>
      <c r="C23" t="s">
        <v>59</v>
      </c>
      <c r="D23" t="s">
        <v>23</v>
      </c>
      <c r="E23" t="s">
        <v>24</v>
      </c>
      <c r="F23" t="s">
        <v>31</v>
      </c>
      <c r="G23">
        <v>120</v>
      </c>
      <c r="H23">
        <v>1.5</v>
      </c>
      <c r="I23">
        <v>4</v>
      </c>
      <c r="J23">
        <v>2</v>
      </c>
      <c r="K23">
        <v>5000</v>
      </c>
      <c r="L23">
        <v>0.5</v>
      </c>
      <c r="M23">
        <v>2000</v>
      </c>
      <c r="N23">
        <v>1</v>
      </c>
      <c r="O23">
        <v>1000</v>
      </c>
      <c r="P23" t="s">
        <v>40</v>
      </c>
      <c r="Q23">
        <v>1500</v>
      </c>
      <c r="R23" t="s">
        <v>41</v>
      </c>
      <c r="S23">
        <v>150</v>
      </c>
      <c r="V23" t="s">
        <v>60</v>
      </c>
    </row>
    <row r="24" spans="1:22">
      <c r="A24" t="str">
        <f>Hyperlink("https://www.diodes.com/part/view/FZT705","FZT705")</f>
        <v>FZT705</v>
      </c>
      <c r="B24" t="str">
        <f>Hyperlink("https://www.diodes.com/assets/Datasheets/FZT705.pdf","FZT705 Datasheet")</f>
        <v>FZT705 Datasheet</v>
      </c>
      <c r="C24" t="s">
        <v>61</v>
      </c>
      <c r="D24" t="s">
        <v>23</v>
      </c>
      <c r="E24" t="s">
        <v>24</v>
      </c>
      <c r="F24" t="s">
        <v>25</v>
      </c>
      <c r="G24">
        <v>120</v>
      </c>
      <c r="H24">
        <v>2</v>
      </c>
      <c r="I24">
        <v>4</v>
      </c>
      <c r="J24">
        <v>2</v>
      </c>
      <c r="K24">
        <v>3000</v>
      </c>
      <c r="L24">
        <v>0.1</v>
      </c>
      <c r="M24">
        <v>2000</v>
      </c>
      <c r="N24">
        <v>2</v>
      </c>
      <c r="O24">
        <v>1300</v>
      </c>
      <c r="P24" t="s">
        <v>41</v>
      </c>
      <c r="Q24">
        <v>2500</v>
      </c>
      <c r="R24" t="s">
        <v>43</v>
      </c>
      <c r="S24">
        <v>160</v>
      </c>
      <c r="V24" t="s">
        <v>53</v>
      </c>
    </row>
    <row r="25" spans="1:22">
      <c r="A25" t="str">
        <f>Hyperlink("https://www.diodes.com/part/view/FZT7053","FZT7053")</f>
        <v>FZT7053</v>
      </c>
      <c r="B25" t="str">
        <f>Hyperlink("https://www.diodes.com/assets/Datasheets/FZT7053.pdf","FZT7053 Datasheet")</f>
        <v>FZT7053 Datasheet</v>
      </c>
      <c r="C25" t="s">
        <v>62</v>
      </c>
      <c r="D25" t="s">
        <v>23</v>
      </c>
      <c r="E25" t="s">
        <v>24</v>
      </c>
      <c r="F25" t="s">
        <v>31</v>
      </c>
      <c r="G25">
        <v>100</v>
      </c>
      <c r="H25">
        <v>1.5</v>
      </c>
      <c r="I25">
        <v>2</v>
      </c>
      <c r="J25">
        <v>2</v>
      </c>
      <c r="K25">
        <v>10000</v>
      </c>
      <c r="L25">
        <v>0.1</v>
      </c>
      <c r="M25">
        <v>1000</v>
      </c>
      <c r="N25">
        <v>1</v>
      </c>
      <c r="O25">
        <v>1500</v>
      </c>
      <c r="P25" t="s">
        <v>26</v>
      </c>
      <c r="S25">
        <v>200</v>
      </c>
      <c r="V25" t="s">
        <v>53</v>
      </c>
    </row>
    <row r="26" spans="1:22">
      <c r="A26" t="str">
        <f>Hyperlink("https://www.diodes.com/part/view/FZT705Q","FZT705Q")</f>
        <v>FZT705Q</v>
      </c>
      <c r="B26" t="str">
        <f>Hyperlink("https://www.diodes.com/assets/Datasheets/FZT705Q.pdf","FZT705Q Datasheet")</f>
        <v>FZT705Q Datasheet</v>
      </c>
      <c r="C26" t="s">
        <v>61</v>
      </c>
      <c r="D26" t="s">
        <v>23</v>
      </c>
      <c r="E26" t="s">
        <v>29</v>
      </c>
      <c r="F26" t="s">
        <v>25</v>
      </c>
      <c r="G26">
        <v>120</v>
      </c>
      <c r="H26">
        <v>2</v>
      </c>
      <c r="I26">
        <v>4</v>
      </c>
      <c r="J26">
        <v>2</v>
      </c>
      <c r="K26">
        <v>3000</v>
      </c>
      <c r="L26">
        <v>0.1</v>
      </c>
      <c r="M26">
        <v>2000</v>
      </c>
      <c r="N26">
        <v>2</v>
      </c>
      <c r="O26">
        <v>1300</v>
      </c>
      <c r="P26" t="s">
        <v>41</v>
      </c>
      <c r="Q26">
        <v>2500</v>
      </c>
      <c r="R26" t="s">
        <v>43</v>
      </c>
      <c r="S26">
        <v>160</v>
      </c>
      <c r="V26" t="s">
        <v>53</v>
      </c>
    </row>
    <row r="27" spans="1:22">
      <c r="A27" t="str">
        <f>Hyperlink("https://www.diodes.com/part/view/FZTA14","FZTA14")</f>
        <v>FZTA14</v>
      </c>
      <c r="B27" t="str">
        <f>Hyperlink("https://www.diodes.com/assets/Datasheets/FZTA14.pdf","FZTA14 Datasheet")</f>
        <v>FZTA14 Datasheet</v>
      </c>
      <c r="C27" t="s">
        <v>63</v>
      </c>
      <c r="D27" t="s">
        <v>23</v>
      </c>
      <c r="E27" t="s">
        <v>24</v>
      </c>
      <c r="F27" t="s">
        <v>31</v>
      </c>
      <c r="G27">
        <v>30</v>
      </c>
      <c r="H27">
        <v>1</v>
      </c>
      <c r="J27">
        <v>2</v>
      </c>
      <c r="K27">
        <v>20000</v>
      </c>
      <c r="L27">
        <v>0.1</v>
      </c>
      <c r="M27">
        <v>5000</v>
      </c>
      <c r="N27">
        <v>1</v>
      </c>
      <c r="O27">
        <v>1500</v>
      </c>
      <c r="P27" t="s">
        <v>26</v>
      </c>
      <c r="Q27">
        <v>1600</v>
      </c>
      <c r="R27" t="s">
        <v>41</v>
      </c>
      <c r="S27">
        <v>170</v>
      </c>
      <c r="V27" t="s">
        <v>53</v>
      </c>
    </row>
    <row r="28" spans="1:22">
      <c r="A28" t="str">
        <f>Hyperlink("https://www.diodes.com/part/view/MMBT6427","MMBT6427")</f>
        <v>MMBT6427</v>
      </c>
      <c r="B28" t="str">
        <f>Hyperlink("https://www.diodes.com/assets/Datasheets/MMBT6427.pdf","MMBT6427 Datasheet")</f>
        <v>MMBT6427 Datasheet</v>
      </c>
      <c r="C28" t="s">
        <v>64</v>
      </c>
      <c r="D28" t="s">
        <v>23</v>
      </c>
      <c r="E28" t="s">
        <v>24</v>
      </c>
      <c r="F28" t="s">
        <v>31</v>
      </c>
      <c r="G28">
        <v>40</v>
      </c>
      <c r="H28">
        <v>0.5</v>
      </c>
      <c r="J28">
        <v>0.3</v>
      </c>
      <c r="K28">
        <v>20000</v>
      </c>
      <c r="L28">
        <v>0.1</v>
      </c>
      <c r="M28">
        <v>14000</v>
      </c>
      <c r="N28">
        <v>0.5</v>
      </c>
      <c r="O28">
        <v>1200</v>
      </c>
      <c r="P28" t="s">
        <v>65</v>
      </c>
      <c r="Q28">
        <v>1500</v>
      </c>
      <c r="R28" t="s">
        <v>38</v>
      </c>
      <c r="V28" t="s">
        <v>27</v>
      </c>
    </row>
    <row r="29" spans="1:22">
      <c r="A29" t="str">
        <f>Hyperlink("https://www.diodes.com/part/view/MMBTA13","MMBTA13")</f>
        <v>MMBTA13</v>
      </c>
      <c r="B29" t="str">
        <f>Hyperlink("https://www.diodes.com/assets/Datasheets/MMBTA13_MMBTA14.pdf","MMBTA13 Datasheet")</f>
        <v>MMBTA13 Datasheet</v>
      </c>
      <c r="C29" t="s">
        <v>66</v>
      </c>
      <c r="D29" t="s">
        <v>23</v>
      </c>
      <c r="E29" t="s">
        <v>24</v>
      </c>
      <c r="F29" t="s">
        <v>31</v>
      </c>
      <c r="G29">
        <v>30</v>
      </c>
      <c r="H29">
        <v>0.3</v>
      </c>
      <c r="J29">
        <v>0.3</v>
      </c>
      <c r="K29">
        <v>5000</v>
      </c>
      <c r="L29">
        <v>0.01</v>
      </c>
      <c r="M29">
        <v>10000</v>
      </c>
      <c r="N29">
        <v>0.1</v>
      </c>
      <c r="O29">
        <v>1500</v>
      </c>
      <c r="P29" t="s">
        <v>26</v>
      </c>
      <c r="S29">
        <v>125</v>
      </c>
      <c r="V29" t="s">
        <v>27</v>
      </c>
    </row>
    <row r="30" spans="1:22">
      <c r="A30" t="str">
        <f>Hyperlink("https://www.diodes.com/part/view/MMBTA14","MMBTA14")</f>
        <v>MMBTA14</v>
      </c>
      <c r="B30" t="str">
        <f>Hyperlink("https://www.diodes.com/assets/Datasheets/MMBTA13_MMBTA14.pdf","MMBTA14 Datasheet")</f>
        <v>MMBTA14 Datasheet</v>
      </c>
      <c r="C30" t="s">
        <v>66</v>
      </c>
      <c r="D30" t="s">
        <v>23</v>
      </c>
      <c r="E30" t="s">
        <v>24</v>
      </c>
      <c r="F30" t="s">
        <v>31</v>
      </c>
      <c r="G30">
        <v>30</v>
      </c>
      <c r="H30">
        <v>0.3</v>
      </c>
      <c r="J30">
        <v>0.3</v>
      </c>
      <c r="K30">
        <v>10000</v>
      </c>
      <c r="L30">
        <v>0.01</v>
      </c>
      <c r="M30">
        <v>20000</v>
      </c>
      <c r="N30">
        <v>0.1</v>
      </c>
      <c r="O30">
        <v>1500</v>
      </c>
      <c r="P30" t="s">
        <v>26</v>
      </c>
      <c r="S30">
        <v>125</v>
      </c>
      <c r="V30" t="s">
        <v>27</v>
      </c>
    </row>
    <row r="31" spans="1:22">
      <c r="A31" t="str">
        <f>Hyperlink("https://www.diodes.com/part/view/MMBTA63","MMBTA63")</f>
        <v>MMBTA63</v>
      </c>
      <c r="B31" t="str">
        <f>Hyperlink("https://www.diodes.com/assets/Datasheets/ds30055.pdf","MMBTA63 Datasheet")</f>
        <v>MMBTA63 Datasheet</v>
      </c>
      <c r="C31" t="s">
        <v>67</v>
      </c>
      <c r="D31" t="s">
        <v>23</v>
      </c>
      <c r="E31" t="s">
        <v>24</v>
      </c>
      <c r="F31" t="s">
        <v>25</v>
      </c>
      <c r="G31">
        <v>30</v>
      </c>
      <c r="H31">
        <v>0.5</v>
      </c>
      <c r="J31">
        <v>0.3</v>
      </c>
      <c r="K31">
        <v>5000</v>
      </c>
      <c r="L31">
        <v>0.01</v>
      </c>
      <c r="M31">
        <v>10000</v>
      </c>
      <c r="N31">
        <v>0.1</v>
      </c>
      <c r="O31">
        <v>1500</v>
      </c>
      <c r="P31" t="s">
        <v>26</v>
      </c>
      <c r="S31">
        <v>125</v>
      </c>
      <c r="V31" t="s">
        <v>27</v>
      </c>
    </row>
    <row r="32" spans="1:22">
      <c r="A32" t="str">
        <f>Hyperlink("https://www.diodes.com/part/view/MMBTA64","MMBTA64")</f>
        <v>MMBTA64</v>
      </c>
      <c r="B32" t="str">
        <f>Hyperlink("https://www.diodes.com/assets/Datasheets/ds30055.pdf","MMBTA64 Datasheet")</f>
        <v>MMBTA64 Datasheet</v>
      </c>
      <c r="C32" t="s">
        <v>67</v>
      </c>
      <c r="D32" t="s">
        <v>23</v>
      </c>
      <c r="E32" t="s">
        <v>24</v>
      </c>
      <c r="F32" t="s">
        <v>25</v>
      </c>
      <c r="G32">
        <v>30</v>
      </c>
      <c r="H32">
        <v>0.5</v>
      </c>
      <c r="J32">
        <v>0.3</v>
      </c>
      <c r="K32">
        <v>10000</v>
      </c>
      <c r="L32">
        <v>0.01</v>
      </c>
      <c r="M32">
        <v>20000</v>
      </c>
      <c r="N32">
        <v>0.1</v>
      </c>
      <c r="O32">
        <v>1500</v>
      </c>
      <c r="P32" t="s">
        <v>26</v>
      </c>
      <c r="S32">
        <v>125</v>
      </c>
      <c r="V32" t="s">
        <v>27</v>
      </c>
    </row>
    <row r="33" spans="1:22">
      <c r="A33" t="str">
        <f>Hyperlink("https://www.diodes.com/part/view/MMST6427","MMST6427")</f>
        <v>MMST6427</v>
      </c>
      <c r="B33" t="str">
        <f>Hyperlink("https://www.diodes.com/assets/Datasheets/ds30166.pdf","MMST6427 Datasheet")</f>
        <v>MMST6427 Datasheet</v>
      </c>
      <c r="C33" t="s">
        <v>68</v>
      </c>
      <c r="D33" t="s">
        <v>23</v>
      </c>
      <c r="E33" t="s">
        <v>24</v>
      </c>
      <c r="F33" t="s">
        <v>31</v>
      </c>
      <c r="G33">
        <v>40</v>
      </c>
      <c r="H33">
        <v>0.5</v>
      </c>
      <c r="J33">
        <v>0.2</v>
      </c>
      <c r="K33">
        <v>20000</v>
      </c>
      <c r="L33">
        <v>0.1</v>
      </c>
      <c r="M33">
        <v>14000</v>
      </c>
      <c r="N33">
        <v>0.5</v>
      </c>
      <c r="O33">
        <v>1200</v>
      </c>
      <c r="P33" t="s">
        <v>65</v>
      </c>
      <c r="Q33">
        <v>1500</v>
      </c>
      <c r="R33" t="s">
        <v>38</v>
      </c>
      <c r="V33" t="s">
        <v>69</v>
      </c>
    </row>
    <row r="34" spans="1:22">
      <c r="A34" t="str">
        <f>Hyperlink("https://www.diodes.com/part/view/MMSTA13","MMSTA13")</f>
        <v>MMSTA13</v>
      </c>
      <c r="B34" t="str">
        <f>Hyperlink("https://www.diodes.com/assets/Datasheets/ds30165.pdf","MMSTA13 Datasheet")</f>
        <v>MMSTA13 Datasheet</v>
      </c>
      <c r="C34" t="s">
        <v>70</v>
      </c>
      <c r="D34" t="s">
        <v>23</v>
      </c>
      <c r="E34" t="s">
        <v>24</v>
      </c>
      <c r="F34" t="s">
        <v>31</v>
      </c>
      <c r="G34">
        <v>30</v>
      </c>
      <c r="H34">
        <v>0.3</v>
      </c>
      <c r="J34">
        <v>0.2</v>
      </c>
      <c r="K34">
        <v>5000</v>
      </c>
      <c r="L34">
        <v>0.01</v>
      </c>
      <c r="M34">
        <v>10000</v>
      </c>
      <c r="N34">
        <v>0.1</v>
      </c>
      <c r="O34">
        <v>1500</v>
      </c>
      <c r="P34" t="s">
        <v>26</v>
      </c>
      <c r="S34">
        <v>125</v>
      </c>
      <c r="V34" t="s">
        <v>69</v>
      </c>
    </row>
    <row r="35" spans="1:22">
      <c r="A35" t="str">
        <f>Hyperlink("https://www.diodes.com/part/view/MMSTA14","MMSTA14")</f>
        <v>MMSTA14</v>
      </c>
      <c r="B35" t="str">
        <f>Hyperlink("https://www.diodes.com/assets/Datasheets/ds30165.pdf","MMSTA14 Datasheet")</f>
        <v>MMSTA14 Datasheet</v>
      </c>
      <c r="C35" t="s">
        <v>70</v>
      </c>
      <c r="D35" t="s">
        <v>23</v>
      </c>
      <c r="E35" t="s">
        <v>24</v>
      </c>
      <c r="F35" t="s">
        <v>31</v>
      </c>
      <c r="G35">
        <v>30</v>
      </c>
      <c r="H35">
        <v>0.3</v>
      </c>
      <c r="J35">
        <v>0.2</v>
      </c>
      <c r="K35">
        <v>10000</v>
      </c>
      <c r="L35">
        <v>0.01</v>
      </c>
      <c r="M35">
        <v>20000</v>
      </c>
      <c r="N35">
        <v>0.1</v>
      </c>
      <c r="O35">
        <v>1500</v>
      </c>
      <c r="P35" t="s">
        <v>26</v>
      </c>
      <c r="S35">
        <v>125</v>
      </c>
      <c r="V35" t="s">
        <v>69</v>
      </c>
    </row>
    <row r="36" spans="1:22">
      <c r="A36" t="str">
        <f>Hyperlink("https://www.diodes.com/part/view/MMSTA63","MMSTA63")</f>
        <v>MMSTA63</v>
      </c>
      <c r="B36" t="str">
        <f>Hyperlink("https://www.diodes.com/assets/Datasheets/ds30159.pdf","MMSTA63 Datasheet")</f>
        <v>MMSTA63 Datasheet</v>
      </c>
      <c r="C36" t="s">
        <v>71</v>
      </c>
      <c r="D36" t="s">
        <v>23</v>
      </c>
      <c r="E36" t="s">
        <v>24</v>
      </c>
      <c r="F36" t="s">
        <v>25</v>
      </c>
      <c r="G36">
        <v>30</v>
      </c>
      <c r="H36">
        <v>0.5</v>
      </c>
      <c r="J36">
        <v>0.2</v>
      </c>
      <c r="K36">
        <v>5000</v>
      </c>
      <c r="L36">
        <v>0.01</v>
      </c>
      <c r="M36">
        <v>10000</v>
      </c>
      <c r="N36">
        <v>0.1</v>
      </c>
      <c r="O36">
        <v>1500</v>
      </c>
      <c r="P36" t="s">
        <v>26</v>
      </c>
      <c r="S36">
        <v>125</v>
      </c>
      <c r="V36" t="s">
        <v>69</v>
      </c>
    </row>
    <row r="37" spans="1:22">
      <c r="A37" t="str">
        <f>Hyperlink("https://www.diodes.com/part/view/MMSTA64","MMSTA64")</f>
        <v>MMSTA64</v>
      </c>
      <c r="B37" t="str">
        <f>Hyperlink("https://www.diodes.com/assets/Datasheets/ds30159.pdf","MMSTA64 Datasheet")</f>
        <v>MMSTA64 Datasheet</v>
      </c>
      <c r="C37" t="s">
        <v>71</v>
      </c>
      <c r="D37" t="s">
        <v>23</v>
      </c>
      <c r="E37" t="s">
        <v>24</v>
      </c>
      <c r="F37" t="s">
        <v>25</v>
      </c>
      <c r="G37">
        <v>30</v>
      </c>
      <c r="H37">
        <v>0.5</v>
      </c>
      <c r="J37">
        <v>0.2</v>
      </c>
      <c r="K37">
        <v>10000</v>
      </c>
      <c r="L37">
        <v>0.01</v>
      </c>
      <c r="M37">
        <v>20000</v>
      </c>
      <c r="N37">
        <v>0.1</v>
      </c>
      <c r="O37">
        <v>1500</v>
      </c>
      <c r="P37" t="s">
        <v>26</v>
      </c>
      <c r="S37">
        <v>125</v>
      </c>
      <c r="V37" t="s">
        <v>69</v>
      </c>
    </row>
    <row r="38" spans="1:22">
      <c r="A38" t="str">
        <f>Hyperlink("https://www.diodes.com/part/view/ZDT6702","ZDT6702")</f>
        <v>ZDT6702</v>
      </c>
      <c r="B38" t="str">
        <f>Hyperlink("https://www.diodes.com/assets/Datasheets/ZDT6702.pdf","ZDT6702 Datasheet")</f>
        <v>ZDT6702 Datasheet</v>
      </c>
      <c r="C38" t="s">
        <v>72</v>
      </c>
      <c r="D38" t="s">
        <v>23</v>
      </c>
      <c r="E38" t="s">
        <v>24</v>
      </c>
      <c r="F38" t="s">
        <v>73</v>
      </c>
      <c r="G38">
        <v>60</v>
      </c>
      <c r="H38">
        <v>1.75</v>
      </c>
      <c r="I38">
        <v>4</v>
      </c>
      <c r="J38">
        <v>2.25</v>
      </c>
      <c r="K38" t="s">
        <v>74</v>
      </c>
      <c r="L38">
        <v>0.5</v>
      </c>
      <c r="M38" t="s">
        <v>75</v>
      </c>
      <c r="N38">
        <v>2</v>
      </c>
      <c r="O38" t="s">
        <v>76</v>
      </c>
      <c r="P38" t="s">
        <v>38</v>
      </c>
      <c r="Q38">
        <v>1280</v>
      </c>
      <c r="R38" t="s">
        <v>77</v>
      </c>
      <c r="S38">
        <v>140</v>
      </c>
      <c r="V38" t="s">
        <v>78</v>
      </c>
    </row>
    <row r="39" spans="1:22">
      <c r="A39" t="str">
        <f>Hyperlink("https://www.diodes.com/part/view/ZDT6702Q","ZDT6702Q")</f>
        <v>ZDT6702Q</v>
      </c>
      <c r="B39" t="str">
        <f>Hyperlink("https://www.diodes.com/assets/Datasheets/ZDT6702.pdf","ZDT6702 Datasheet")</f>
        <v>ZDT6702 Datasheet</v>
      </c>
      <c r="C39" t="s">
        <v>72</v>
      </c>
      <c r="D39" t="s">
        <v>23</v>
      </c>
      <c r="E39" t="s">
        <v>29</v>
      </c>
      <c r="F39" t="s">
        <v>73</v>
      </c>
      <c r="G39">
        <v>60</v>
      </c>
      <c r="H39">
        <v>1.75</v>
      </c>
      <c r="I39">
        <v>4</v>
      </c>
      <c r="J39">
        <v>2.25</v>
      </c>
      <c r="K39" t="s">
        <v>74</v>
      </c>
      <c r="L39">
        <v>0.5</v>
      </c>
      <c r="M39" t="s">
        <v>75</v>
      </c>
      <c r="N39">
        <v>2</v>
      </c>
      <c r="O39" t="s">
        <v>76</v>
      </c>
      <c r="P39" t="s">
        <v>38</v>
      </c>
      <c r="Q39">
        <v>1280</v>
      </c>
      <c r="R39" t="s">
        <v>77</v>
      </c>
      <c r="S39">
        <v>140</v>
      </c>
      <c r="V39" t="s">
        <v>78</v>
      </c>
    </row>
    <row r="40" spans="1:22">
      <c r="A40" t="str">
        <f>Hyperlink("https://www.diodes.com/part/view/ZTX603","ZTX603")</f>
        <v>ZTX603</v>
      </c>
      <c r="B40" t="str">
        <f>Hyperlink("https://www.diodes.com/assets/Datasheets/ZTX602.pdf","ZTX603 Datasheet")</f>
        <v>ZTX603 Datasheet</v>
      </c>
      <c r="C40" t="s">
        <v>79</v>
      </c>
      <c r="D40" t="s">
        <v>23</v>
      </c>
      <c r="E40" t="s">
        <v>24</v>
      </c>
      <c r="F40" t="s">
        <v>31</v>
      </c>
      <c r="G40">
        <v>80</v>
      </c>
      <c r="H40">
        <v>1</v>
      </c>
      <c r="I40">
        <v>4</v>
      </c>
      <c r="J40">
        <v>1</v>
      </c>
      <c r="K40">
        <v>5000</v>
      </c>
      <c r="L40">
        <v>0.5</v>
      </c>
      <c r="M40">
        <v>2000</v>
      </c>
      <c r="N40">
        <v>1</v>
      </c>
      <c r="O40">
        <v>1000</v>
      </c>
      <c r="P40" t="s">
        <v>57</v>
      </c>
      <c r="Q40">
        <v>1000</v>
      </c>
      <c r="R40" t="s">
        <v>80</v>
      </c>
      <c r="S40">
        <v>150</v>
      </c>
      <c r="V40" t="s">
        <v>36</v>
      </c>
    </row>
    <row r="41" spans="1:22">
      <c r="A41" t="str">
        <f>Hyperlink("https://www.diodes.com/part/view/ZTX605","ZTX605")</f>
        <v>ZTX605</v>
      </c>
      <c r="B41" t="str">
        <f>Hyperlink("https://www.diodes.com/assets/Datasheets/ZTX604.pdf","ZTX605 Datasheet")</f>
        <v>ZTX605 Datasheet</v>
      </c>
      <c r="C41" t="s">
        <v>81</v>
      </c>
      <c r="D41" t="s">
        <v>23</v>
      </c>
      <c r="E41" t="s">
        <v>24</v>
      </c>
      <c r="F41" t="s">
        <v>31</v>
      </c>
      <c r="G41">
        <v>120</v>
      </c>
      <c r="H41">
        <v>1</v>
      </c>
      <c r="I41">
        <v>4</v>
      </c>
      <c r="J41">
        <v>1</v>
      </c>
      <c r="K41">
        <v>5000</v>
      </c>
      <c r="L41">
        <v>0.5</v>
      </c>
      <c r="M41">
        <v>2000</v>
      </c>
      <c r="N41">
        <v>1</v>
      </c>
      <c r="O41">
        <v>1000</v>
      </c>
      <c r="P41" t="s">
        <v>40</v>
      </c>
      <c r="Q41">
        <v>1500</v>
      </c>
      <c r="R41" t="s">
        <v>80</v>
      </c>
      <c r="S41">
        <v>150</v>
      </c>
      <c r="V41" t="s">
        <v>36</v>
      </c>
    </row>
    <row r="42" spans="1:22">
      <c r="A42" t="str">
        <f>Hyperlink("https://www.diodes.com/part/view/ZTX614","ZTX614")</f>
        <v>ZTX614</v>
      </c>
      <c r="B42" t="str">
        <f>Hyperlink("https://www.diodes.com/assets/Datasheets/ZTX614.pdf","ZTX614 Datasheet")</f>
        <v>ZTX614 Datasheet</v>
      </c>
      <c r="C42" t="s">
        <v>82</v>
      </c>
      <c r="D42" t="s">
        <v>23</v>
      </c>
      <c r="E42" t="s">
        <v>24</v>
      </c>
      <c r="F42" t="s">
        <v>31</v>
      </c>
      <c r="G42">
        <v>100</v>
      </c>
      <c r="H42">
        <v>0.8</v>
      </c>
      <c r="J42">
        <v>1</v>
      </c>
      <c r="K42">
        <v>5000</v>
      </c>
      <c r="L42">
        <v>0.1</v>
      </c>
      <c r="M42">
        <v>10000</v>
      </c>
      <c r="N42">
        <v>0.5</v>
      </c>
      <c r="O42">
        <v>1250</v>
      </c>
      <c r="P42" t="s">
        <v>35</v>
      </c>
      <c r="V42" t="s">
        <v>36</v>
      </c>
    </row>
    <row r="43" spans="1:22">
      <c r="A43" t="str">
        <f>Hyperlink("https://www.diodes.com/part/view/ZTX614Q","ZTX614Q")</f>
        <v>ZTX614Q</v>
      </c>
      <c r="B43" t="str">
        <f>Hyperlink("https://www.diodes.com/assets/Datasheets/ZTX614.pdf","ZTX614 Datasheet")</f>
        <v>ZTX614 Datasheet</v>
      </c>
      <c r="C43" t="s">
        <v>82</v>
      </c>
      <c r="D43" t="s">
        <v>23</v>
      </c>
      <c r="E43" t="s">
        <v>29</v>
      </c>
      <c r="F43" t="s">
        <v>31</v>
      </c>
      <c r="G43">
        <v>100</v>
      </c>
      <c r="H43">
        <v>0.8</v>
      </c>
      <c r="J43">
        <v>1</v>
      </c>
      <c r="K43">
        <v>5000</v>
      </c>
      <c r="L43">
        <v>0.1</v>
      </c>
      <c r="M43">
        <v>10000</v>
      </c>
      <c r="N43">
        <v>0.5</v>
      </c>
      <c r="O43">
        <v>1250</v>
      </c>
      <c r="P43" t="s">
        <v>35</v>
      </c>
      <c r="V43" t="s">
        <v>36</v>
      </c>
    </row>
    <row r="44" spans="1:22">
      <c r="A44" t="str">
        <f>Hyperlink("https://www.diodes.com/part/view/ZTX705","ZTX705")</f>
        <v>ZTX705</v>
      </c>
      <c r="B44" t="str">
        <f>Hyperlink("https://www.diodes.com/assets/Datasheets/ZTX704.pdf","ZTX705 Datasheet")</f>
        <v>ZTX705 Datasheet</v>
      </c>
      <c r="C44" t="s">
        <v>83</v>
      </c>
      <c r="D44" t="s">
        <v>23</v>
      </c>
      <c r="E44" t="s">
        <v>24</v>
      </c>
      <c r="F44" t="s">
        <v>25</v>
      </c>
      <c r="G44">
        <v>120</v>
      </c>
      <c r="H44">
        <v>1</v>
      </c>
      <c r="I44">
        <v>4</v>
      </c>
      <c r="J44">
        <v>1</v>
      </c>
      <c r="K44">
        <v>3000</v>
      </c>
      <c r="L44">
        <v>0.1</v>
      </c>
      <c r="M44">
        <v>2000</v>
      </c>
      <c r="N44">
        <v>2</v>
      </c>
      <c r="O44">
        <v>1300</v>
      </c>
      <c r="P44" t="s">
        <v>41</v>
      </c>
      <c r="Q44">
        <v>2500</v>
      </c>
      <c r="R44" t="s">
        <v>43</v>
      </c>
      <c r="S44">
        <v>160</v>
      </c>
      <c r="V44" t="s">
        <v>36</v>
      </c>
    </row>
    <row r="45" spans="1:22">
      <c r="A45" t="str">
        <f>Hyperlink("https://www.diodes.com/part/view/ZXPD4000DH","ZXPD4000DH")</f>
        <v>ZXPD4000DH</v>
      </c>
      <c r="B45" t="str">
        <f>Hyperlink("https://www.diodes.com/assets/Datasheets/ZXPD4000DH.pdf","ZXPD4000DH Datasheet")</f>
        <v>ZXPD4000DH Datasheet</v>
      </c>
      <c r="C45" t="s">
        <v>84</v>
      </c>
      <c r="D45" t="s">
        <v>85</v>
      </c>
      <c r="E45" t="s">
        <v>24</v>
      </c>
      <c r="F45" t="s">
        <v>31</v>
      </c>
      <c r="G45">
        <v>120</v>
      </c>
      <c r="H45">
        <v>2</v>
      </c>
      <c r="I45">
        <v>3</v>
      </c>
      <c r="J45">
        <v>0.9</v>
      </c>
      <c r="K45">
        <v>2000</v>
      </c>
      <c r="L45">
        <v>1</v>
      </c>
      <c r="O45">
        <v>1500</v>
      </c>
      <c r="P45" t="s">
        <v>41</v>
      </c>
      <c r="V45" t="s">
        <v>86</v>
      </c>
    </row>
    <row r="46" spans="1:22">
      <c r="A46" t="str">
        <f>Hyperlink("https://www.diodes.com/part/view/ZXTN04120HFF","ZXTN04120HFF")</f>
        <v>ZXTN04120HFF</v>
      </c>
      <c r="B46" t="str">
        <f>Hyperlink("https://www.diodes.com/assets/Datasheets/ZXTN04120HFF.pdf","ZXTN04120HFF Datasheet")</f>
        <v>ZXTN04120HFF Datasheet</v>
      </c>
      <c r="C46" t="s">
        <v>87</v>
      </c>
      <c r="D46" t="s">
        <v>23</v>
      </c>
      <c r="E46" t="s">
        <v>24</v>
      </c>
      <c r="F46" t="s">
        <v>31</v>
      </c>
      <c r="G46">
        <v>120</v>
      </c>
      <c r="H46">
        <v>1</v>
      </c>
      <c r="I46">
        <v>4</v>
      </c>
      <c r="J46">
        <v>1.5</v>
      </c>
      <c r="K46">
        <v>3000</v>
      </c>
      <c r="L46">
        <v>0.5</v>
      </c>
      <c r="M46">
        <v>1000</v>
      </c>
      <c r="N46">
        <v>2</v>
      </c>
      <c r="O46">
        <v>1500</v>
      </c>
      <c r="P46" t="s">
        <v>41</v>
      </c>
      <c r="Q46">
        <v>1500</v>
      </c>
      <c r="R46" t="s">
        <v>88</v>
      </c>
      <c r="S46">
        <v>120</v>
      </c>
      <c r="V46" t="s">
        <v>89</v>
      </c>
    </row>
    <row r="47" spans="1:22">
      <c r="A47" t="str">
        <f>Hyperlink("https://www.diodes.com/part/view/ZXTN04120HK","ZXTN04120HK")</f>
        <v>ZXTN04120HK</v>
      </c>
      <c r="B47" t="str">
        <f>Hyperlink("https://www.diodes.com/assets/Datasheets/ZXTN04120HK.pdf","ZXTN04120HK Datasheet")</f>
        <v>ZXTN04120HK Datasheet</v>
      </c>
      <c r="C47" t="s">
        <v>90</v>
      </c>
      <c r="D47" t="s">
        <v>23</v>
      </c>
      <c r="E47" t="s">
        <v>24</v>
      </c>
      <c r="F47" t="s">
        <v>31</v>
      </c>
      <c r="G47">
        <v>120</v>
      </c>
      <c r="H47">
        <v>1.5</v>
      </c>
      <c r="I47">
        <v>4</v>
      </c>
      <c r="J47">
        <v>3.9</v>
      </c>
      <c r="K47">
        <v>5000</v>
      </c>
      <c r="L47">
        <v>0.5</v>
      </c>
      <c r="M47">
        <v>2000</v>
      </c>
      <c r="N47">
        <v>1</v>
      </c>
      <c r="O47">
        <v>1000</v>
      </c>
      <c r="P47" t="s">
        <v>40</v>
      </c>
      <c r="Q47">
        <v>1500</v>
      </c>
      <c r="R47" t="s">
        <v>41</v>
      </c>
      <c r="S47">
        <v>150</v>
      </c>
      <c r="V47" t="s">
        <v>91</v>
      </c>
    </row>
    <row r="48" spans="1:22">
      <c r="A48" t="str">
        <f>Hyperlink("https://www.diodes.com/part/view/ZXTN04120HP5","ZXTN04120HP5")</f>
        <v>ZXTN04120HP5</v>
      </c>
      <c r="B48" t="str">
        <f>Hyperlink("https://www.diodes.com/assets/Datasheets/ZXTN04120HP5.pdf","ZXTN04120HP5 Datasheet")</f>
        <v>ZXTN04120HP5 Datasheet</v>
      </c>
      <c r="C48" t="s">
        <v>92</v>
      </c>
      <c r="D48" t="s">
        <v>23</v>
      </c>
      <c r="E48" t="s">
        <v>24</v>
      </c>
      <c r="F48" t="s">
        <v>31</v>
      </c>
      <c r="G48">
        <v>120</v>
      </c>
      <c r="H48">
        <v>1.5</v>
      </c>
      <c r="I48">
        <v>4</v>
      </c>
      <c r="J48">
        <v>3.2</v>
      </c>
      <c r="K48">
        <v>5000</v>
      </c>
      <c r="L48">
        <v>0.5</v>
      </c>
      <c r="M48">
        <v>2000</v>
      </c>
      <c r="N48">
        <v>1</v>
      </c>
      <c r="O48">
        <v>1000</v>
      </c>
      <c r="P48" t="s">
        <v>40</v>
      </c>
      <c r="Q48">
        <v>1500</v>
      </c>
      <c r="R48" t="s">
        <v>41</v>
      </c>
      <c r="S48">
        <v>150</v>
      </c>
      <c r="V48" t="s">
        <v>93</v>
      </c>
    </row>
    <row r="49" spans="1:22">
      <c r="A49" t="str">
        <f>Hyperlink("https://www.diodes.com/part/view/ZXTP05120HFF","ZXTP05120HFF")</f>
        <v>ZXTP05120HFF</v>
      </c>
      <c r="B49" t="str">
        <f>Hyperlink("https://www.diodes.com/assets/Datasheets/ZXTP05120HFF.pdf","ZXTP05120HFF Datasheet")</f>
        <v>ZXTP05120HFF Datasheet</v>
      </c>
      <c r="C49" t="s">
        <v>94</v>
      </c>
      <c r="D49" t="s">
        <v>23</v>
      </c>
      <c r="E49" t="s">
        <v>24</v>
      </c>
      <c r="F49" t="s">
        <v>25</v>
      </c>
      <c r="G49">
        <v>120</v>
      </c>
      <c r="H49">
        <v>1</v>
      </c>
      <c r="I49">
        <v>4</v>
      </c>
      <c r="J49">
        <v>1.5</v>
      </c>
      <c r="K49">
        <v>3000</v>
      </c>
      <c r="L49">
        <v>0.5</v>
      </c>
      <c r="M49">
        <v>2000</v>
      </c>
      <c r="N49">
        <v>2</v>
      </c>
      <c r="O49">
        <v>1100</v>
      </c>
      <c r="P49" t="s">
        <v>41</v>
      </c>
      <c r="Q49">
        <v>2000</v>
      </c>
      <c r="R49" t="s">
        <v>43</v>
      </c>
      <c r="S49">
        <v>150</v>
      </c>
      <c r="V49" t="s">
        <v>89</v>
      </c>
    </row>
  </sheetData>
  <hyperlinks>
    <hyperlink ref="A2" r:id="rId_hyperlink_1" tooltip="BCV46" display="BCV46"/>
    <hyperlink ref="B2" r:id="rId_hyperlink_2" tooltip="BCV46 Datasheet" display="BCV46 Datasheet"/>
    <hyperlink ref="A3" r:id="rId_hyperlink_3" tooltip="BCV46Q" display="BCV46Q"/>
    <hyperlink ref="B3" r:id="rId_hyperlink_4" tooltip="BCV46 Datasheet" display="BCV46 Datasheet"/>
    <hyperlink ref="A4" r:id="rId_hyperlink_5" tooltip="BCV47" display="BCV47"/>
    <hyperlink ref="B4" r:id="rId_hyperlink_6" tooltip="BCV47 Datasheet" display="BCV47 Datasheet"/>
    <hyperlink ref="A5" r:id="rId_hyperlink_7" tooltip="BCV47Q" display="BCV47Q"/>
    <hyperlink ref="B5" r:id="rId_hyperlink_8" tooltip="BCV47Q Datasheet" display="BCV47Q Datasheet"/>
    <hyperlink ref="A6" r:id="rId_hyperlink_9" tooltip="BCV49" display="BCV49"/>
    <hyperlink ref="B6" r:id="rId_hyperlink_10" tooltip="BCV49 Datasheet" display="BCV49 Datasheet"/>
    <hyperlink ref="A7" r:id="rId_hyperlink_11" tooltip="BCX38C" display="BCX38C"/>
    <hyperlink ref="B7" r:id="rId_hyperlink_12" tooltip="BCX38C Datasheet" display="BCX38C Datasheet"/>
    <hyperlink ref="A8" r:id="rId_hyperlink_13" tooltip="BST52" display="BST52"/>
    <hyperlink ref="B8" r:id="rId_hyperlink_14" tooltip="BST52 Datasheet" display="BST52 Datasheet"/>
    <hyperlink ref="A9" r:id="rId_hyperlink_15" tooltip="FCX605" display="FCX605"/>
    <hyperlink ref="B9" r:id="rId_hyperlink_16" tooltip="FCX605 Datasheet" display="FCX605 Datasheet"/>
    <hyperlink ref="A10" r:id="rId_hyperlink_17" tooltip="FCX705" display="FCX705"/>
    <hyperlink ref="B10" r:id="rId_hyperlink_18" tooltip="FCX705 Datasheet" display="FCX705 Datasheet"/>
    <hyperlink ref="A11" r:id="rId_hyperlink_19" tooltip="FMMT38C" display="FMMT38C"/>
    <hyperlink ref="B11" r:id="rId_hyperlink_20" tooltip="FMMT38C Datasheet" display="FMMT38C Datasheet"/>
    <hyperlink ref="A12" r:id="rId_hyperlink_21" tooltip="FMMT38CQ" display="FMMT38CQ"/>
    <hyperlink ref="B12" r:id="rId_hyperlink_22" tooltip="FMMT38CQ Datasheet" display="FMMT38CQ Datasheet"/>
    <hyperlink ref="A13" r:id="rId_hyperlink_23" tooltip="FMMT614" display="FMMT614"/>
    <hyperlink ref="B13" r:id="rId_hyperlink_24" tooltip="FMMT614 Datasheet" display="FMMT614 Datasheet"/>
    <hyperlink ref="A14" r:id="rId_hyperlink_25" tooltip="FMMT614Q" display="FMMT614Q"/>
    <hyperlink ref="B14" r:id="rId_hyperlink_26" tooltip="FMMT614Q Datasheet" display="FMMT614Q Datasheet"/>
    <hyperlink ref="A15" r:id="rId_hyperlink_27" tooltip="FMMT634" display="FMMT634"/>
    <hyperlink ref="B15" r:id="rId_hyperlink_28" tooltip="FMMT634 Datasheet" display="FMMT634 Datasheet"/>
    <hyperlink ref="A16" r:id="rId_hyperlink_29" tooltip="FMMT634Q" display="FMMT634Q"/>
    <hyperlink ref="B16" r:id="rId_hyperlink_30" tooltip="FMMT634Q Datasheet" display="FMMT634Q Datasheet"/>
    <hyperlink ref="A17" r:id="rId_hyperlink_31" tooltip="FMMT734" display="FMMT734"/>
    <hyperlink ref="B17" r:id="rId_hyperlink_32" tooltip="FMMT734 Datasheet" display="FMMT734 Datasheet"/>
    <hyperlink ref="A18" r:id="rId_hyperlink_33" tooltip="FZT600" display="FZT600"/>
    <hyperlink ref="B18" r:id="rId_hyperlink_34" tooltip="FZT600 Datasheet" display="FZT600 Datasheet"/>
    <hyperlink ref="A19" r:id="rId_hyperlink_35" tooltip="FZT600B" display="FZT600B"/>
    <hyperlink ref="B19" r:id="rId_hyperlink_36" tooltip="FZT600B Datasheet" display="FZT600B Datasheet"/>
    <hyperlink ref="A20" r:id="rId_hyperlink_37" tooltip="FZT600BQ" display="FZT600BQ"/>
    <hyperlink ref="B20" r:id="rId_hyperlink_38" tooltip="FZT600BQ Datasheet" display="FZT600BQ Datasheet"/>
    <hyperlink ref="A21" r:id="rId_hyperlink_39" tooltip="FZT603" display="FZT603"/>
    <hyperlink ref="B21" r:id="rId_hyperlink_40" tooltip="FZT603 Datasheet" display="FZT603 Datasheet"/>
    <hyperlink ref="A22" r:id="rId_hyperlink_41" tooltip="FZT603Q" display="FZT603Q"/>
    <hyperlink ref="B22" r:id="rId_hyperlink_42" tooltip="FZT603Q Datasheet" display="FZT603Q Datasheet"/>
    <hyperlink ref="A23" r:id="rId_hyperlink_43" tooltip="FZT605" display="FZT605"/>
    <hyperlink ref="B23" r:id="rId_hyperlink_44" tooltip="FZT605 Datasheet" display="FZT605 Datasheet"/>
    <hyperlink ref="A24" r:id="rId_hyperlink_45" tooltip="FZT705" display="FZT705"/>
    <hyperlink ref="B24" r:id="rId_hyperlink_46" tooltip="FZT705 Datasheet" display="FZT705 Datasheet"/>
    <hyperlink ref="A25" r:id="rId_hyperlink_47" tooltip="FZT7053" display="FZT7053"/>
    <hyperlink ref="B25" r:id="rId_hyperlink_48" tooltip="FZT7053 Datasheet" display="FZT7053 Datasheet"/>
    <hyperlink ref="A26" r:id="rId_hyperlink_49" tooltip="FZT705Q" display="FZT705Q"/>
    <hyperlink ref="B26" r:id="rId_hyperlink_50" tooltip="FZT705Q Datasheet" display="FZT705Q Datasheet"/>
    <hyperlink ref="A27" r:id="rId_hyperlink_51" tooltip="FZTA14" display="FZTA14"/>
    <hyperlink ref="B27" r:id="rId_hyperlink_52" tooltip="FZTA14 Datasheet" display="FZTA14 Datasheet"/>
    <hyperlink ref="A28" r:id="rId_hyperlink_53" tooltip="MMBT6427" display="MMBT6427"/>
    <hyperlink ref="B28" r:id="rId_hyperlink_54" tooltip="MMBT6427 Datasheet" display="MMBT6427 Datasheet"/>
    <hyperlink ref="A29" r:id="rId_hyperlink_55" tooltip="MMBTA13" display="MMBTA13"/>
    <hyperlink ref="B29" r:id="rId_hyperlink_56" tooltip="MMBTA13 Datasheet" display="MMBTA13 Datasheet"/>
    <hyperlink ref="A30" r:id="rId_hyperlink_57" tooltip="MMBTA14" display="MMBTA14"/>
    <hyperlink ref="B30" r:id="rId_hyperlink_58" tooltip="MMBTA14 Datasheet" display="MMBTA14 Datasheet"/>
    <hyperlink ref="A31" r:id="rId_hyperlink_59" tooltip="MMBTA63" display="MMBTA63"/>
    <hyperlink ref="B31" r:id="rId_hyperlink_60" tooltip="MMBTA63 Datasheet" display="MMBTA63 Datasheet"/>
    <hyperlink ref="A32" r:id="rId_hyperlink_61" tooltip="MMBTA64" display="MMBTA64"/>
    <hyperlink ref="B32" r:id="rId_hyperlink_62" tooltip="MMBTA64 Datasheet" display="MMBTA64 Datasheet"/>
    <hyperlink ref="A33" r:id="rId_hyperlink_63" tooltip="MMST6427" display="MMST6427"/>
    <hyperlink ref="B33" r:id="rId_hyperlink_64" tooltip="MMST6427 Datasheet" display="MMST6427 Datasheet"/>
    <hyperlink ref="A34" r:id="rId_hyperlink_65" tooltip="MMSTA13" display="MMSTA13"/>
    <hyperlink ref="B34" r:id="rId_hyperlink_66" tooltip="MMSTA13 Datasheet" display="MMSTA13 Datasheet"/>
    <hyperlink ref="A35" r:id="rId_hyperlink_67" tooltip="MMSTA14" display="MMSTA14"/>
    <hyperlink ref="B35" r:id="rId_hyperlink_68" tooltip="MMSTA14 Datasheet" display="MMSTA14 Datasheet"/>
    <hyperlink ref="A36" r:id="rId_hyperlink_69" tooltip="MMSTA63" display="MMSTA63"/>
    <hyperlink ref="B36" r:id="rId_hyperlink_70" tooltip="MMSTA63 Datasheet" display="MMSTA63 Datasheet"/>
    <hyperlink ref="A37" r:id="rId_hyperlink_71" tooltip="MMSTA64" display="MMSTA64"/>
    <hyperlink ref="B37" r:id="rId_hyperlink_72" tooltip="MMSTA64 Datasheet" display="MMSTA64 Datasheet"/>
    <hyperlink ref="A38" r:id="rId_hyperlink_73" tooltip="ZDT6702" display="ZDT6702"/>
    <hyperlink ref="B38" r:id="rId_hyperlink_74" tooltip="ZDT6702 Datasheet" display="ZDT6702 Datasheet"/>
    <hyperlink ref="A39" r:id="rId_hyperlink_75" tooltip="ZDT6702Q" display="ZDT6702Q"/>
    <hyperlink ref="B39" r:id="rId_hyperlink_76" tooltip="ZDT6702 Datasheet" display="ZDT6702 Datasheet"/>
    <hyperlink ref="A40" r:id="rId_hyperlink_77" tooltip="ZTX603" display="ZTX603"/>
    <hyperlink ref="B40" r:id="rId_hyperlink_78" tooltip="ZTX603 Datasheet" display="ZTX603 Datasheet"/>
    <hyperlink ref="A41" r:id="rId_hyperlink_79" tooltip="ZTX605" display="ZTX605"/>
    <hyperlink ref="B41" r:id="rId_hyperlink_80" tooltip="ZTX605 Datasheet" display="ZTX605 Datasheet"/>
    <hyperlink ref="A42" r:id="rId_hyperlink_81" tooltip="ZTX614" display="ZTX614"/>
    <hyperlink ref="B42" r:id="rId_hyperlink_82" tooltip="ZTX614 Datasheet" display="ZTX614 Datasheet"/>
    <hyperlink ref="A43" r:id="rId_hyperlink_83" tooltip="ZTX614Q" display="ZTX614Q"/>
    <hyperlink ref="B43" r:id="rId_hyperlink_84" tooltip="ZTX614 Datasheet" display="ZTX614 Datasheet"/>
    <hyperlink ref="A44" r:id="rId_hyperlink_85" tooltip="ZTX705" display="ZTX705"/>
    <hyperlink ref="B44" r:id="rId_hyperlink_86" tooltip="ZTX705 Datasheet" display="ZTX705 Datasheet"/>
    <hyperlink ref="A45" r:id="rId_hyperlink_87" tooltip="ZXPD4000DH" display="ZXPD4000DH"/>
    <hyperlink ref="B45" r:id="rId_hyperlink_88" tooltip="ZXPD4000DH Datasheet" display="ZXPD4000DH Datasheet"/>
    <hyperlink ref="A46" r:id="rId_hyperlink_89" tooltip="ZXTN04120HFF" display="ZXTN04120HFF"/>
    <hyperlink ref="B46" r:id="rId_hyperlink_90" tooltip="ZXTN04120HFF Datasheet" display="ZXTN04120HFF Datasheet"/>
    <hyperlink ref="A47" r:id="rId_hyperlink_91" tooltip="ZXTN04120HK" display="ZXTN04120HK"/>
    <hyperlink ref="B47" r:id="rId_hyperlink_92" tooltip="ZXTN04120HK Datasheet" display="ZXTN04120HK Datasheet"/>
    <hyperlink ref="A48" r:id="rId_hyperlink_93" tooltip="ZXTN04120HP5" display="ZXTN04120HP5"/>
    <hyperlink ref="B48" r:id="rId_hyperlink_94" tooltip="ZXTN04120HP5 Datasheet" display="ZXTN04120HP5 Datasheet"/>
    <hyperlink ref="A49" r:id="rId_hyperlink_95" tooltip="ZXTP05120HFF" display="ZXTP05120HFF"/>
    <hyperlink ref="B49" r:id="rId_hyperlink_96" tooltip="ZXTP05120HFF Datasheet" display="ZXTP05120HFF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2024-04-19T07:25:37-05:00</dcterms:created>
  <dcterms:modified xsi:type="dcterms:W3CDTF">2024-04-19T07:25:37-05:00</dcterms:modified>
  <dc:title>Untitled Spreadsheet</dc:title>
  <dc:description/>
  <dc:subject/>
  <cp:keywords/>
  <cp:category/>
</cp:coreProperties>
</file>