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'Worksheet'!$A$1:$U$117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<sst xmlns="http://schemas.openxmlformats.org/spreadsheetml/2006/main" uniqueCount="204">
  <si>
    <t>Part Number</t>
  </si>
  <si>
    <t>Datasheet or Product Brief</t>
  </si>
  <si>
    <t>Product Page</t>
  </si>
  <si>
    <t>Description</t>
  </si>
  <si>
    <r>
      <rPr>
        <rFont val="Arial"/>
        <b val="true"/>
        <i val="false"/>
        <strike val="false"/>
        <color rgb="FF000000"/>
        <sz val="8"/>
        <u val="none"/>
      </rPr>
      <t xml:space="preserve">AEC Qualified</t>
    </r>
  </si>
  <si>
    <r>
      <rPr>
        <rFont val="Arial"/>
        <b val="true"/>
        <i val="false"/>
        <strike val="false"/>
        <color rgb="FF000000"/>
        <sz val="8"/>
        <u val="none"/>
      </rPr>
      <t xml:space="preserve">Compliance (Only Automotive supports PPAP)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</si>
  <si>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Polarity</t>
    </r>
  </si>
  <si>
    <r>
      <rPr>
        <rFont val="Arial"/>
        <b val="true"/>
        <i val="false"/>
        <strike val="false"/>
        <color rgb="FF000000"/>
        <sz val="8"/>
        <u val="none"/>
      </rPr>
      <t xml:space="preserve">|V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</t>
    </r>
    <r>
      <rPr>
        <rFont val="Arial"/>
        <b val="true"/>
        <i val="false"/>
        <strike val="false"/>
        <color rgb="FF000000"/>
        <sz val="8"/>
        <u val="none"/>
      </rPr>
      <t xml:space="preserve">|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</si>
  <si>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|V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</t>
    </r>
    <r>
      <rPr>
        <rFont val="Arial"/>
        <b val="true"/>
        <i val="false"/>
        <strike val="false"/>
        <color rgb="FF000000"/>
        <sz val="8"/>
        <u val="none"/>
      </rPr>
      <t xml:space="preserve">| (±V)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</si>
  <si>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|I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</t>
    </r>
    <r>
      <rPr>
        <rFont val="Arial"/>
        <b val="true"/>
        <i val="false"/>
        <strike val="false"/>
        <color rgb="FF000000"/>
        <sz val="8"/>
        <u val="none"/>
      </rPr>
      <t xml:space="preserve">| @T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A</t>
    </r>
    <r>
      <rPr>
        <rFont val="Arial"/>
        <b val="true"/>
        <i val="false"/>
        <strike val="false"/>
        <color rgb="FF000000"/>
        <sz val="8"/>
        <u val="none"/>
      </rPr>
      <t xml:space="preserve"> = +25°C (A)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</si>
  <si>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 @T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A</t>
    </r>
    <r>
      <rPr>
        <rFont val="Arial"/>
        <b val="true"/>
        <i val="false"/>
        <strike val="false"/>
        <color rgb="FF000000"/>
        <sz val="8"/>
        <u val="none"/>
      </rPr>
      <t xml:space="preserve"> = +25°C (W)</t>
    </r>
  </si>
  <si>
    <r>
      <rPr>
        <rFont val="Arial"/>
        <b val="true"/>
        <i val="false"/>
        <strike val="false"/>
        <color rgb="FF000000"/>
        <sz val="8"/>
        <u val="none"/>
      </rPr>
      <t xml:space="preserve">R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DS(ON)</t>
    </r>
    <r>
      <rPr>
        <rFont val="Arial"/>
        <b val="true"/>
        <i val="false"/>
        <strike val="false"/>
        <color rgb="FF000000"/>
        <sz val="8"/>
        <u val="none"/>
      </rPr>
      <t xml:space="preserve">Max@ 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</t>
    </r>
    <r>
      <rPr>
        <rFont val="Arial"/>
        <b val="true"/>
        <i val="false"/>
        <strike val="false"/>
        <color rgb="FF000000"/>
        <sz val="8"/>
        <u val="none"/>
      </rPr>
      <t xml:space="preserve">(10V)(mΩ)</t>
    </r>
  </si>
  <si>
    <r>
      <rPr>
        <rFont val="Arial"/>
        <b val="true"/>
        <i val="false"/>
        <strike val="false"/>
        <color rgb="FF000000"/>
        <sz val="8"/>
        <u val="none"/>
      </rPr>
      <t xml:space="preserve">R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DS(ON)</t>
    </r>
    <r>
      <rPr>
        <rFont val="Arial"/>
        <b val="true"/>
        <i val="false"/>
        <strike val="false"/>
        <color rgb="FF000000"/>
        <sz val="8"/>
        <u val="none"/>
      </rPr>
      <t xml:space="preserve">Max@ 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</t>
    </r>
    <r>
      <rPr>
        <rFont val="Arial"/>
        <b val="true"/>
        <i val="false"/>
        <strike val="false"/>
        <color rgb="FF000000"/>
        <sz val="8"/>
        <u val="none"/>
      </rPr>
      <t xml:space="preserve">(4.5V)(mΩ)</t>
    </r>
  </si>
  <si>
    <r>
      <rPr>
        <rFont val="Arial"/>
        <b val="true"/>
        <i val="false"/>
        <strike val="false"/>
        <color rgb="FF000000"/>
        <sz val="8"/>
        <u val="none"/>
      </rPr>
      <t xml:space="preserve">R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DS(ON)</t>
    </r>
    <r>
      <rPr>
        <rFont val="Arial"/>
        <b val="true"/>
        <i val="false"/>
        <strike val="false"/>
        <color rgb="FF000000"/>
        <sz val="8"/>
        <u val="none"/>
      </rPr>
      <t xml:space="preserve">Max@ 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</t>
    </r>
    <r>
      <rPr>
        <rFont val="Arial"/>
        <b val="true"/>
        <i val="false"/>
        <strike val="false"/>
        <color rgb="FF000000"/>
        <sz val="8"/>
        <u val="none"/>
      </rPr>
      <t xml:space="preserve">(2.5V)(mΩ)</t>
    </r>
  </si>
  <si>
    <r>
      <rPr>
        <rFont val="Arial"/>
        <b val="true"/>
        <i val="false"/>
        <strike val="false"/>
        <color rgb="FF000000"/>
        <sz val="8"/>
        <u val="none"/>
      </rPr>
      <t xml:space="preserve">|V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GS(TH)</t>
    </r>
    <r>
      <rPr>
        <rFont val="Arial"/>
        <b val="true"/>
        <i val="false"/>
        <strike val="false"/>
        <color rgb="FF000000"/>
        <sz val="8"/>
        <u val="none"/>
      </rPr>
      <t xml:space="preserve">| Max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</si>
  <si>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C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ISS</t>
    </r>
    <r>
      <rPr>
        <rFont val="Arial"/>
        <b val="true"/>
        <i val="false"/>
        <strike val="false"/>
        <color rgb="FF000000"/>
        <sz val="8"/>
        <u val="none"/>
      </rPr>
      <t xml:space="preserve"> Condition @|V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</t>
    </r>
    <r>
      <rPr>
        <rFont val="Arial"/>
        <b val="true"/>
        <i val="false"/>
        <strike val="false"/>
        <color rgb="FF000000"/>
        <sz val="8"/>
        <u val="none"/>
      </rPr>
      <t xml:space="preserve">|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</si>
  <si>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Q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</t>
    </r>
    <r>
      <rPr>
        <rFont val="Arial"/>
        <b val="true"/>
        <i val="false"/>
        <strike val="false"/>
        <color rgb="FF000000"/>
        <sz val="8"/>
        <u val="none"/>
      </rPr>
      <t xml:space="preserve"> Typ @ |V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</t>
    </r>
    <r>
      <rPr>
        <rFont val="Arial"/>
        <b val="true"/>
        <i val="false"/>
        <strike val="false"/>
        <color rgb="FF000000"/>
        <sz val="8"/>
        <u val="none"/>
      </rPr>
      <t xml:space="preserve">| = 4.5V (nC)</t>
    </r>
  </si>
  <si>
    <r>
      <rPr>
        <rFont val="Arial"/>
        <b val="true"/>
        <i val="false"/>
        <strike val="false"/>
        <color rgb="FF000000"/>
        <sz val="8"/>
        <u val="none"/>
      </rPr>
      <t xml:space="preserve">Q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</t>
    </r>
    <r>
      <rPr>
        <rFont val="Arial"/>
        <b val="true"/>
        <i val="false"/>
        <strike val="false"/>
        <color rgb="FF000000"/>
        <sz val="8"/>
        <u val="none"/>
      </rPr>
      <t xml:space="preserve"> Typ@ 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</t>
    </r>
    <r>
      <rPr>
        <rFont val="Arial"/>
        <b val="true"/>
        <i val="false"/>
        <strike val="false"/>
        <color rgb="FF000000"/>
        <sz val="8"/>
        <u val="none"/>
      </rPr>
      <t xml:space="preserve"> = -4.5V (nC)</t>
    </r>
  </si>
  <si>
    <r>
      <rPr>
        <rFont val="Arial"/>
        <b val="true"/>
        <i val="false"/>
        <strike val="false"/>
        <color rgb="FF000000"/>
        <sz val="8"/>
        <u val="none"/>
      </rPr>
      <t xml:space="preserve">Q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</t>
    </r>
    <r>
      <rPr>
        <rFont val="Arial"/>
        <b val="true"/>
        <i val="false"/>
        <strike val="false"/>
        <color rgb="FF000000"/>
        <sz val="8"/>
        <u val="none"/>
      </rPr>
      <t xml:space="preserve"> Typ @ |V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</t>
    </r>
    <r>
      <rPr>
        <rFont val="Arial"/>
        <b val="true"/>
        <i val="false"/>
        <strike val="false"/>
        <color rgb="FF000000"/>
        <sz val="8"/>
        <u val="none"/>
      </rPr>
      <t xml:space="preserve">| = 10V (nC)</t>
    </r>
  </si>
  <si>
    <r>
      <rPr>
        <rFont val="Arial"/>
        <b val="true"/>
        <i val="false"/>
        <strike val="false"/>
        <color rgb="FF000000"/>
        <sz val="8"/>
        <u val="none"/>
      </rPr>
      <t xml:space="preserve">Q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</t>
    </r>
    <r>
      <rPr>
        <rFont val="Arial"/>
        <b val="true"/>
        <i val="false"/>
        <strike val="false"/>
        <color rgb="FF000000"/>
        <sz val="8"/>
        <u val="none"/>
      </rPr>
      <t xml:space="preserve"> Typ@ 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</t>
    </r>
    <r>
      <rPr>
        <rFont val="Arial"/>
        <b val="true"/>
        <i val="false"/>
        <strike val="false"/>
        <color rgb="FF000000"/>
        <sz val="8"/>
        <u val="none"/>
      </rPr>
      <t xml:space="preserve"> = -10V</t>
    </r>
  </si>
  <si>
    <t>Packages</t>
  </si>
  <si>
    <t>BS250F</t>
  </si>
  <si>
    <t>P-CHANNEL ENHANCEMENT MODE MOSFET</t>
  </si>
  <si>
    <t>Yes</t>
  </si>
  <si>
    <t>Standard</t>
  </si>
  <si>
    <t>P</t>
  </si>
  <si>
    <t>N/A</t>
  </si>
  <si>
    <t>SOT23</t>
  </si>
  <si>
    <t>BS250P</t>
  </si>
  <si>
    <t>P-CHANNEL ENHANCEMENT MODE VERTICAL DMOS FET</t>
  </si>
  <si>
    <t>E-Line</t>
  </si>
  <si>
    <t>BSS84</t>
  </si>
  <si>
    <t>On Request</t>
  </si>
  <si>
    <t>SOT23 (Standard)</t>
  </si>
  <si>
    <t>BSS84DW</t>
  </si>
  <si>
    <t>Dual P-CHANNEL ENHANCEMENT MODE MOSFET</t>
  </si>
  <si>
    <t>P+P</t>
  </si>
  <si>
    <t>SOT363 (Standard)</t>
  </si>
  <si>
    <t>BSS84DWQ</t>
  </si>
  <si>
    <t>DUAL P-CHANNEL ENHANCEMENT MODE MOSFET</t>
  </si>
  <si>
    <t>Automotive (Q)</t>
  </si>
  <si>
    <t>10000 (@5V)</t>
  </si>
  <si>
    <t>SOT363</t>
  </si>
  <si>
    <t>BSS84Q</t>
  </si>
  <si>
    <t>BSS84W</t>
  </si>
  <si>
    <t>SOT323 (Standard)</t>
  </si>
  <si>
    <t>BSS84WQ</t>
  </si>
  <si>
    <t>50V P-CHANNEL ENHANCEMENT MODE FIELD EFFECT TRANSISTOR</t>
  </si>
  <si>
    <t>Automotive</t>
  </si>
  <si>
    <t>SOT323</t>
  </si>
  <si>
    <t>DMP4006SPSW</t>
  </si>
  <si>
    <t>40V P-CHANNEL ENHANCEMENT MODE MOSFET</t>
  </si>
  <si>
    <t>No</t>
  </si>
  <si>
    <t>7.9 (@6V)</t>
  </si>
  <si>
    <t>PowerDI5060-8 (SWP) (Type UX)</t>
  </si>
  <si>
    <t>DMP4006SPSWQ</t>
  </si>
  <si>
    <t>DMP4010SK3</t>
  </si>
  <si>
    <t>TO252 (DPAK)</t>
  </si>
  <si>
    <t>DMP4010SK3Q</t>
  </si>
  <si>
    <t>DMP4011SK3</t>
  </si>
  <si>
    <t>DMP4011SK3Q</t>
  </si>
  <si>
    <t>DMP4011SPS</t>
  </si>
  <si>
    <t>PowerDI5060-8</t>
  </si>
  <si>
    <t>DMP4011SPSQ</t>
  </si>
  <si>
    <t>DMP4013LFG</t>
  </si>
  <si>
    <t>PowerDI3333-8</t>
  </si>
  <si>
    <t>DMP4013LFGQ</t>
  </si>
  <si>
    <t>DMP4013SPS</t>
  </si>
  <si>
    <t>DMP4013SPSQ</t>
  </si>
  <si>
    <t>DMP4015SK3</t>
  </si>
  <si>
    <t>47.5 (@5V)</t>
  </si>
  <si>
    <t>DMP4015SPS</t>
  </si>
  <si>
    <t>PowerDI5060-8, PowerDI5060-8 (SWP) (Type UX)</t>
  </si>
  <si>
    <t>DMP4015SSS</t>
  </si>
  <si>
    <t>SO-8</t>
  </si>
  <si>
    <t>DMP4015SSSQ</t>
  </si>
  <si>
    <t>DMP4025LSS</t>
  </si>
  <si>
    <t>DMP4047LFDE</t>
  </si>
  <si>
    <t>U-DFN2020-6 (Type E)</t>
  </si>
  <si>
    <t>DMP4047SK3</t>
  </si>
  <si>
    <t>DMP4047SSD</t>
  </si>
  <si>
    <t>40V DUAL P-CHANNEL ENHANCEMENT MODE MOSFET</t>
  </si>
  <si>
    <t>DMP4050SSD</t>
  </si>
  <si>
    <t>DMP4050SSS</t>
  </si>
  <si>
    <t>DMP4051LK3</t>
  </si>
  <si>
    <t>DMP4065S</t>
  </si>
  <si>
    <t>DMP4065SK3</t>
  </si>
  <si>
    <t>TO252 (Standard)</t>
  </si>
  <si>
    <t>DMP4065SQ</t>
  </si>
  <si>
    <t>DMP510DL</t>
  </si>
  <si>
    <t>DMP510DLQ</t>
  </si>
  <si>
    <t>9500_-5V</t>
  </si>
  <si>
    <t>0.5_-5V</t>
  </si>
  <si>
    <t>DMP510DLW</t>
  </si>
  <si>
    <t>50V P-CHANNEL ENHANCEMENT MODE MOSFET</t>
  </si>
  <si>
    <t>DMP56D0UFB</t>
  </si>
  <si>
    <t>6000 (@4V)</t>
  </si>
  <si>
    <t>X1-DFN1006-3</t>
  </si>
  <si>
    <t>DMP56D0UV</t>
  </si>
  <si>
    <t>SOT563</t>
  </si>
  <si>
    <t>DMP6018LPS</t>
  </si>
  <si>
    <t>60V P-CHANNEL ENHANCEMENT MODE MOSFET</t>
  </si>
  <si>
    <t>DMP6018LPSQ</t>
  </si>
  <si>
    <t>DMP6023LE</t>
  </si>
  <si>
    <t>SOT223</t>
  </si>
  <si>
    <t>DMP6023LEQ</t>
  </si>
  <si>
    <t>DMP6023LFG</t>
  </si>
  <si>
    <t>DMP6023LFGQ</t>
  </si>
  <si>
    <t>DMP6023LSS</t>
  </si>
  <si>
    <t>DMP6050SFG</t>
  </si>
  <si>
    <t>DMP6050SPS</t>
  </si>
  <si>
    <t>DMP6050SSD</t>
  </si>
  <si>
    <t>DMP610DL</t>
  </si>
  <si>
    <t>DMP610DLQ</t>
  </si>
  <si>
    <t>10,000 (@5V)</t>
  </si>
  <si>
    <t>DMP6110SFDF</t>
  </si>
  <si>
    <t>175°C 60V P-CHANNEL ENHANCEMENT MODE MOSFET</t>
  </si>
  <si>
    <t>U-DFN2020-6 (Type F)</t>
  </si>
  <si>
    <t>DMP6110SFDFQ</t>
  </si>
  <si>
    <t>DMP6110SSD</t>
  </si>
  <si>
    <t>DMP6110SSDQ</t>
  </si>
  <si>
    <t>DMP6110SSS</t>
  </si>
  <si>
    <t>DMP6110SSSQ</t>
  </si>
  <si>
    <t>DMP6110SVT</t>
  </si>
  <si>
    <t>TSOT26</t>
  </si>
  <si>
    <t>DMP6110SVTQ</t>
  </si>
  <si>
    <t>DMP6180SK3</t>
  </si>
  <si>
    <t>DMP6180SK3Q</t>
  </si>
  <si>
    <t>DMP6185SE</t>
  </si>
  <si>
    <t>DMP6185SEQ</t>
  </si>
  <si>
    <t>DMP6185SK3</t>
  </si>
  <si>
    <t>DMP6250SE</t>
  </si>
  <si>
    <t>DMP6250SEQ</t>
  </si>
  <si>
    <t>DMP6250SFDF</t>
  </si>
  <si>
    <t>DMP6350S</t>
  </si>
  <si>
    <t>DMP6350SQ</t>
  </si>
  <si>
    <t>DMP68D0LFB</t>
  </si>
  <si>
    <t>65V P-CHANNEL ENHANCEMENT MODE MOSFET</t>
  </si>
  <si>
    <t>DMP68D1LFB</t>
  </si>
  <si>
    <t>8000 (@5V)</t>
  </si>
  <si>
    <t>0.6 (@5V)</t>
  </si>
  <si>
    <t>DMPH4011SK3</t>
  </si>
  <si>
    <t>175°C 40V P-CHANNEL ENHANCEMENT MODE MOSFET</t>
  </si>
  <si>
    <t>DMPH4011SK3Q</t>
  </si>
  <si>
    <t>DMPH4013SK3</t>
  </si>
  <si>
    <t>DMPH4013SK3Q</t>
  </si>
  <si>
    <t>175°C P-CHANNEL ENHANCEMENT MODE MOSFET</t>
  </si>
  <si>
    <t>DMPH4023SK3</t>
  </si>
  <si>
    <t>40V 175°C P-CHANNEL ENHANCEMENT MODE MOSFET</t>
  </si>
  <si>
    <t>DMPH4023SK3Q</t>
  </si>
  <si>
    <t>DMPH4029LFG</t>
  </si>
  <si>
    <t>DMPH4029LFGQ</t>
  </si>
  <si>
    <t>DMPH6023SK3</t>
  </si>
  <si>
    <t>DMPH6023SK3Q</t>
  </si>
  <si>
    <t>60V 175°C P-CHANNEL ENHANCEMENT MODE MOSFET</t>
  </si>
  <si>
    <t>DMPH6050SFGQ</t>
  </si>
  <si>
    <t>60V P-CHANNEL +175°C MOSFET</t>
  </si>
  <si>
    <t>DMPH6050SK3</t>
  </si>
  <si>
    <t>DMPH6050SK3Q</t>
  </si>
  <si>
    <t>DMPH6050SPD</t>
  </si>
  <si>
    <t>175°C 60V DUAL P-CHANNEL ENHANCEMENT MODE MOSFET</t>
  </si>
  <si>
    <t>PowerDI5060-8 (Type C)</t>
  </si>
  <si>
    <t>DMPH6050SPDQ</t>
  </si>
  <si>
    <t>60V 175°C DUAL P-CHANNEL ENHANCEMENT MODE MOSFET</t>
  </si>
  <si>
    <t>DMPH6050SSD</t>
  </si>
  <si>
    <t>DMPH6050SSDQ</t>
  </si>
  <si>
    <t>DMPH6250S</t>
  </si>
  <si>
    <t>DMPH6250SQ</t>
  </si>
  <si>
    <t>ZVP2106A</t>
  </si>
  <si>
    <t>ZVP2106G</t>
  </si>
  <si>
    <t>SOT223 (Type DN)</t>
  </si>
  <si>
    <t>ZVP3306A</t>
  </si>
  <si>
    <t>ZVP3306F</t>
  </si>
  <si>
    <t>ZXMP4A16G</t>
  </si>
  <si>
    <t>13.6 (@5V)</t>
  </si>
  <si>
    <t>ZXMP4A16K</t>
  </si>
  <si>
    <t>16.5 (@5V)</t>
  </si>
  <si>
    <t>ZXMP4A57E6</t>
  </si>
  <si>
    <t>SOT26</t>
  </si>
  <si>
    <t>ZXMP6A13F</t>
  </si>
  <si>
    <t>ZXMP6A13FQ</t>
  </si>
  <si>
    <t>ZXMP6A13G</t>
  </si>
  <si>
    <t>ZXMP6A16DN8</t>
  </si>
  <si>
    <t>12.1 (@5V)</t>
  </si>
  <si>
    <t>ZXMP6A16DN8Q</t>
  </si>
  <si>
    <t>DUAL P-CHANNEL 60V ENHANCEMENT MODE MOSFET</t>
  </si>
  <si>
    <t>ZXMP6A16K</t>
  </si>
  <si>
    <t>ZXMP6A17DN8</t>
  </si>
  <si>
    <t>ZXMP6A17E6</t>
  </si>
  <si>
    <t>9.8 (@5V)</t>
  </si>
  <si>
    <t>ZXMP6A17E6Q</t>
  </si>
  <si>
    <t>ZXMP6A17G</t>
  </si>
  <si>
    <t>ZXMP6A17GQ</t>
  </si>
  <si>
    <t>ZXMP6A17K</t>
  </si>
  <si>
    <t>ZXMP6A17N8</t>
  </si>
  <si>
    <t>ZXMP6A18DN8</t>
  </si>
  <si>
    <t>23 (@5V)</t>
  </si>
  <si>
    <t>ZXMP6A18K</t>
  </si>
  <si>
    <t>ZXMP7A17G</t>
  </si>
  <si>
    <t>9.6 (@5V)</t>
  </si>
  <si>
    <t>ZXMP7A17GQ</t>
  </si>
  <si>
    <t>70V P-CHANNEL ENHANCEMENT MODE MOSFET</t>
  </si>
  <si>
    <t>ZXMP7A17K</t>
  </si>
  <si>
    <t>ZXMP7A17KQ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</si>
</sst>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2c2c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odes.com/assets/Datasheets/BS250F.pdf" TargetMode="External"/><Relationship Id="rId_hyperlink_2" Type="http://schemas.openxmlformats.org/officeDocument/2006/relationships/hyperlink" Target="https://www.diodes.com/part/view/BS250F" TargetMode="External"/><Relationship Id="rId_hyperlink_3" Type="http://schemas.openxmlformats.org/officeDocument/2006/relationships/hyperlink" Target="https://www.diodes.com/assets/Datasheets/BS250P.pdf" TargetMode="External"/><Relationship Id="rId_hyperlink_4" Type="http://schemas.openxmlformats.org/officeDocument/2006/relationships/hyperlink" Target="https://www.diodes.com/part/view/BS250P" TargetMode="External"/><Relationship Id="rId_hyperlink_5" Type="http://schemas.openxmlformats.org/officeDocument/2006/relationships/hyperlink" Target="https://www.diodes.com/assets/Datasheets/BSS84.pdf" TargetMode="External"/><Relationship Id="rId_hyperlink_6" Type="http://schemas.openxmlformats.org/officeDocument/2006/relationships/hyperlink" Target="https://www.diodes.com/part/view/BSS84" TargetMode="External"/><Relationship Id="rId_hyperlink_7" Type="http://schemas.openxmlformats.org/officeDocument/2006/relationships/hyperlink" Target="https://www.diodes.com/assets/Datasheets/BSS84DW.pdf" TargetMode="External"/><Relationship Id="rId_hyperlink_8" Type="http://schemas.openxmlformats.org/officeDocument/2006/relationships/hyperlink" Target="https://www.diodes.com/part/view/BSS84DW" TargetMode="External"/><Relationship Id="rId_hyperlink_9" Type="http://schemas.openxmlformats.org/officeDocument/2006/relationships/hyperlink" Target="https://www.diodes.com/assets/Datasheets/BSS84DWQ.pdf" TargetMode="External"/><Relationship Id="rId_hyperlink_10" Type="http://schemas.openxmlformats.org/officeDocument/2006/relationships/hyperlink" Target="https://www.diodes.com/part/view/BSS84DWQ" TargetMode="External"/><Relationship Id="rId_hyperlink_11" Type="http://schemas.openxmlformats.org/officeDocument/2006/relationships/hyperlink" Target="https://www.diodes.com/assets/Datasheets/BSS84Q.pdf" TargetMode="External"/><Relationship Id="rId_hyperlink_12" Type="http://schemas.openxmlformats.org/officeDocument/2006/relationships/hyperlink" Target="https://www.diodes.com/part/view/BSS84Q" TargetMode="External"/><Relationship Id="rId_hyperlink_13" Type="http://schemas.openxmlformats.org/officeDocument/2006/relationships/hyperlink" Target="https://www.diodes.com/assets/Datasheets/BSS84W.pdf" TargetMode="External"/><Relationship Id="rId_hyperlink_14" Type="http://schemas.openxmlformats.org/officeDocument/2006/relationships/hyperlink" Target="https://www.diodes.com/part/view/BSS84W" TargetMode="External"/><Relationship Id="rId_hyperlink_15" Type="http://schemas.openxmlformats.org/officeDocument/2006/relationships/hyperlink" Target="https://www.diodes.com/assets/Datasheets/BSS84WQ.pdf" TargetMode="External"/><Relationship Id="rId_hyperlink_16" Type="http://schemas.openxmlformats.org/officeDocument/2006/relationships/hyperlink" Target="https://www.diodes.com/part/view/BSS84WQ" TargetMode="External"/><Relationship Id="rId_hyperlink_17" Type="http://schemas.openxmlformats.org/officeDocument/2006/relationships/hyperlink" Target="https://www.diodes.com/assets/Datasheets/DMP4006SPSW.pdf" TargetMode="External"/><Relationship Id="rId_hyperlink_18" Type="http://schemas.openxmlformats.org/officeDocument/2006/relationships/hyperlink" Target="https://www.diodes.com/part/view/DMP4006SPSW" TargetMode="External"/><Relationship Id="rId_hyperlink_19" Type="http://schemas.openxmlformats.org/officeDocument/2006/relationships/hyperlink" Target="https://www.diodes.com/assets/Datasheets/DMP4006SPSWQ.pdf" TargetMode="External"/><Relationship Id="rId_hyperlink_20" Type="http://schemas.openxmlformats.org/officeDocument/2006/relationships/hyperlink" Target="https://www.diodes.com/part/view/DMP4006SPSWQ" TargetMode="External"/><Relationship Id="rId_hyperlink_21" Type="http://schemas.openxmlformats.org/officeDocument/2006/relationships/hyperlink" Target="https://www.diodes.com/assets/Datasheets/DMP4010SK3.pdf" TargetMode="External"/><Relationship Id="rId_hyperlink_22" Type="http://schemas.openxmlformats.org/officeDocument/2006/relationships/hyperlink" Target="https://www.diodes.com/part/view/DMP4010SK3" TargetMode="External"/><Relationship Id="rId_hyperlink_23" Type="http://schemas.openxmlformats.org/officeDocument/2006/relationships/hyperlink" Target="https://www.diodes.com/assets/Datasheets/DMP4010SK3Q.pdf" TargetMode="External"/><Relationship Id="rId_hyperlink_24" Type="http://schemas.openxmlformats.org/officeDocument/2006/relationships/hyperlink" Target="https://www.diodes.com/part/view/DMP4010SK3Q" TargetMode="External"/><Relationship Id="rId_hyperlink_25" Type="http://schemas.openxmlformats.org/officeDocument/2006/relationships/hyperlink" Target="https://www.diodes.com/assets/Datasheets/DMP4011SK3.pdf" TargetMode="External"/><Relationship Id="rId_hyperlink_26" Type="http://schemas.openxmlformats.org/officeDocument/2006/relationships/hyperlink" Target="https://www.diodes.com/part/view/DMP4011SK3" TargetMode="External"/><Relationship Id="rId_hyperlink_27" Type="http://schemas.openxmlformats.org/officeDocument/2006/relationships/hyperlink" Target="https://www.diodes.com/assets/Datasheets/DMP4011SK3Q.pdf" TargetMode="External"/><Relationship Id="rId_hyperlink_28" Type="http://schemas.openxmlformats.org/officeDocument/2006/relationships/hyperlink" Target="https://www.diodes.com/part/view/DMP4011SK3Q" TargetMode="External"/><Relationship Id="rId_hyperlink_29" Type="http://schemas.openxmlformats.org/officeDocument/2006/relationships/hyperlink" Target="https://www.diodes.com/assets/Datasheets/DMP4011SPS.pdf" TargetMode="External"/><Relationship Id="rId_hyperlink_30" Type="http://schemas.openxmlformats.org/officeDocument/2006/relationships/hyperlink" Target="https://www.diodes.com/part/view/DMP4011SPS" TargetMode="External"/><Relationship Id="rId_hyperlink_31" Type="http://schemas.openxmlformats.org/officeDocument/2006/relationships/hyperlink" Target="https://www.diodes.com/assets/Datasheets/DMP4011SPSQ.pdf" TargetMode="External"/><Relationship Id="rId_hyperlink_32" Type="http://schemas.openxmlformats.org/officeDocument/2006/relationships/hyperlink" Target="https://www.diodes.com/part/view/DMP4011SPSQ" TargetMode="External"/><Relationship Id="rId_hyperlink_33" Type="http://schemas.openxmlformats.org/officeDocument/2006/relationships/hyperlink" Target="https://www.diodes.com/assets/Datasheets/DMP4013LFG.pdf" TargetMode="External"/><Relationship Id="rId_hyperlink_34" Type="http://schemas.openxmlformats.org/officeDocument/2006/relationships/hyperlink" Target="https://www.diodes.com/part/view/DMP4013LFG" TargetMode="External"/><Relationship Id="rId_hyperlink_35" Type="http://schemas.openxmlformats.org/officeDocument/2006/relationships/hyperlink" Target="https://www.diodes.com/assets/Datasheets/DMP4013LFGQ.pdf" TargetMode="External"/><Relationship Id="rId_hyperlink_36" Type="http://schemas.openxmlformats.org/officeDocument/2006/relationships/hyperlink" Target="https://www.diodes.com/part/view/DMP4013LFGQ" TargetMode="External"/><Relationship Id="rId_hyperlink_37" Type="http://schemas.openxmlformats.org/officeDocument/2006/relationships/hyperlink" Target="https://www.diodes.com/assets/Datasheets/DMP4013SPS.pdf" TargetMode="External"/><Relationship Id="rId_hyperlink_38" Type="http://schemas.openxmlformats.org/officeDocument/2006/relationships/hyperlink" Target="https://www.diodes.com/part/view/DMP4013SPS" TargetMode="External"/><Relationship Id="rId_hyperlink_39" Type="http://schemas.openxmlformats.org/officeDocument/2006/relationships/hyperlink" Target="https://www.diodes.com/assets/Datasheets/DMP4013SPSQ.pdf" TargetMode="External"/><Relationship Id="rId_hyperlink_40" Type="http://schemas.openxmlformats.org/officeDocument/2006/relationships/hyperlink" Target="https://www.diodes.com/part/view/DMP4013SPSQ" TargetMode="External"/><Relationship Id="rId_hyperlink_41" Type="http://schemas.openxmlformats.org/officeDocument/2006/relationships/hyperlink" Target="https://www.diodes.com/assets/Datasheets/DMP4015SK3.pdf" TargetMode="External"/><Relationship Id="rId_hyperlink_42" Type="http://schemas.openxmlformats.org/officeDocument/2006/relationships/hyperlink" Target="https://www.diodes.com/part/view/DMP4015SK3" TargetMode="External"/><Relationship Id="rId_hyperlink_43" Type="http://schemas.openxmlformats.org/officeDocument/2006/relationships/hyperlink" Target="https://www.diodes.com/assets/Datasheets/DMP4015SPS.pdf" TargetMode="External"/><Relationship Id="rId_hyperlink_44" Type="http://schemas.openxmlformats.org/officeDocument/2006/relationships/hyperlink" Target="https://www.diodes.com/part/view/DMP4015SPS" TargetMode="External"/><Relationship Id="rId_hyperlink_45" Type="http://schemas.openxmlformats.org/officeDocument/2006/relationships/hyperlink" Target="https://www.diodes.com/assets/Datasheets/DMP4015SSS.pdf" TargetMode="External"/><Relationship Id="rId_hyperlink_46" Type="http://schemas.openxmlformats.org/officeDocument/2006/relationships/hyperlink" Target="https://www.diodes.com/part/view/DMP4015SSS" TargetMode="External"/><Relationship Id="rId_hyperlink_47" Type="http://schemas.openxmlformats.org/officeDocument/2006/relationships/hyperlink" Target="https://www.diodes.com/assets/Datasheets/DMP4015SSSQ.pdf" TargetMode="External"/><Relationship Id="rId_hyperlink_48" Type="http://schemas.openxmlformats.org/officeDocument/2006/relationships/hyperlink" Target="https://www.diodes.com/part/view/DMP4015SSSQ" TargetMode="External"/><Relationship Id="rId_hyperlink_49" Type="http://schemas.openxmlformats.org/officeDocument/2006/relationships/hyperlink" Target="https://www.diodes.com/assets/Datasheets/DMP4025LSS.pdf" TargetMode="External"/><Relationship Id="rId_hyperlink_50" Type="http://schemas.openxmlformats.org/officeDocument/2006/relationships/hyperlink" Target="https://www.diodes.com/part/view/DMP4025LSS" TargetMode="External"/><Relationship Id="rId_hyperlink_51" Type="http://schemas.openxmlformats.org/officeDocument/2006/relationships/hyperlink" Target="https://www.diodes.com/assets/Datasheets/DMP4047LFDE.pdf" TargetMode="External"/><Relationship Id="rId_hyperlink_52" Type="http://schemas.openxmlformats.org/officeDocument/2006/relationships/hyperlink" Target="https://www.diodes.com/part/view/DMP4047LFDE" TargetMode="External"/><Relationship Id="rId_hyperlink_53" Type="http://schemas.openxmlformats.org/officeDocument/2006/relationships/hyperlink" Target="https://www.diodes.com/assets/Datasheets/DMP4047SK3.pdf" TargetMode="External"/><Relationship Id="rId_hyperlink_54" Type="http://schemas.openxmlformats.org/officeDocument/2006/relationships/hyperlink" Target="https://www.diodes.com/part/view/DMP4047SK3" TargetMode="External"/><Relationship Id="rId_hyperlink_55" Type="http://schemas.openxmlformats.org/officeDocument/2006/relationships/hyperlink" Target="https://www.diodes.com/assets/Datasheets/DMP4047SSD.pdf" TargetMode="External"/><Relationship Id="rId_hyperlink_56" Type="http://schemas.openxmlformats.org/officeDocument/2006/relationships/hyperlink" Target="https://www.diodes.com/part/view/DMP4047SSD" TargetMode="External"/><Relationship Id="rId_hyperlink_57" Type="http://schemas.openxmlformats.org/officeDocument/2006/relationships/hyperlink" Target="https://www.diodes.com/assets/Datasheets/DMP4050SSD.pdf" TargetMode="External"/><Relationship Id="rId_hyperlink_58" Type="http://schemas.openxmlformats.org/officeDocument/2006/relationships/hyperlink" Target="https://www.diodes.com/part/view/DMP4050SSD" TargetMode="External"/><Relationship Id="rId_hyperlink_59" Type="http://schemas.openxmlformats.org/officeDocument/2006/relationships/hyperlink" Target="https://www.diodes.com/assets/Datasheets/DMP4050SSS.pdf" TargetMode="External"/><Relationship Id="rId_hyperlink_60" Type="http://schemas.openxmlformats.org/officeDocument/2006/relationships/hyperlink" Target="https://www.diodes.com/part/view/DMP4050SSS" TargetMode="External"/><Relationship Id="rId_hyperlink_61" Type="http://schemas.openxmlformats.org/officeDocument/2006/relationships/hyperlink" Target="https://www.diodes.com/assets/Datasheets/DMP4051LK3.pdf" TargetMode="External"/><Relationship Id="rId_hyperlink_62" Type="http://schemas.openxmlformats.org/officeDocument/2006/relationships/hyperlink" Target="https://www.diodes.com/part/view/DMP4051LK3" TargetMode="External"/><Relationship Id="rId_hyperlink_63" Type="http://schemas.openxmlformats.org/officeDocument/2006/relationships/hyperlink" Target="https://www.diodes.com/assets/Datasheets/DMP4065S.pdf" TargetMode="External"/><Relationship Id="rId_hyperlink_64" Type="http://schemas.openxmlformats.org/officeDocument/2006/relationships/hyperlink" Target="https://www.diodes.com/part/view/DMP4065S" TargetMode="External"/><Relationship Id="rId_hyperlink_65" Type="http://schemas.openxmlformats.org/officeDocument/2006/relationships/hyperlink" Target="https://www.diodes.com/assets/Datasheets/DMP4065SK3.pdf" TargetMode="External"/><Relationship Id="rId_hyperlink_66" Type="http://schemas.openxmlformats.org/officeDocument/2006/relationships/hyperlink" Target="https://www.diodes.com/part/view/DMP4065SK3" TargetMode="External"/><Relationship Id="rId_hyperlink_67" Type="http://schemas.openxmlformats.org/officeDocument/2006/relationships/hyperlink" Target="https://www.diodes.com/assets/Datasheets/DMP4065SQ.pdf" TargetMode="External"/><Relationship Id="rId_hyperlink_68" Type="http://schemas.openxmlformats.org/officeDocument/2006/relationships/hyperlink" Target="https://www.diodes.com/part/view/DMP4065SQ" TargetMode="External"/><Relationship Id="rId_hyperlink_69" Type="http://schemas.openxmlformats.org/officeDocument/2006/relationships/hyperlink" Target="https://www.diodes.com/assets/Datasheets/DMP510DL.pdf" TargetMode="External"/><Relationship Id="rId_hyperlink_70" Type="http://schemas.openxmlformats.org/officeDocument/2006/relationships/hyperlink" Target="https://www.diodes.com/part/view/DMP510DL" TargetMode="External"/><Relationship Id="rId_hyperlink_71" Type="http://schemas.openxmlformats.org/officeDocument/2006/relationships/hyperlink" Target="https://www.diodes.com/assets/Datasheets/DMP510DLQ.pdf" TargetMode="External"/><Relationship Id="rId_hyperlink_72" Type="http://schemas.openxmlformats.org/officeDocument/2006/relationships/hyperlink" Target="https://www.diodes.com/part/view/DMP510DLQ" TargetMode="External"/><Relationship Id="rId_hyperlink_73" Type="http://schemas.openxmlformats.org/officeDocument/2006/relationships/hyperlink" Target="https://www.diodes.com/assets/Datasheets/DMP510DLW.pdf" TargetMode="External"/><Relationship Id="rId_hyperlink_74" Type="http://schemas.openxmlformats.org/officeDocument/2006/relationships/hyperlink" Target="https://www.diodes.com/part/view/DMP510DLW" TargetMode="External"/><Relationship Id="rId_hyperlink_75" Type="http://schemas.openxmlformats.org/officeDocument/2006/relationships/hyperlink" Target="https://www.diodes.com/assets/Datasheets/DMP56D0UFB.pdf" TargetMode="External"/><Relationship Id="rId_hyperlink_76" Type="http://schemas.openxmlformats.org/officeDocument/2006/relationships/hyperlink" Target="https://www.diodes.com/part/view/DMP56D0UFB" TargetMode="External"/><Relationship Id="rId_hyperlink_77" Type="http://schemas.openxmlformats.org/officeDocument/2006/relationships/hyperlink" Target="https://www.diodes.com/assets/Datasheets/DMP56D0UV.pdf" TargetMode="External"/><Relationship Id="rId_hyperlink_78" Type="http://schemas.openxmlformats.org/officeDocument/2006/relationships/hyperlink" Target="https://www.diodes.com/part/view/DMP56D0UV" TargetMode="External"/><Relationship Id="rId_hyperlink_79" Type="http://schemas.openxmlformats.org/officeDocument/2006/relationships/hyperlink" Target="https://www.diodes.com/assets/Datasheets/DMP6018LPS.pdf" TargetMode="External"/><Relationship Id="rId_hyperlink_80" Type="http://schemas.openxmlformats.org/officeDocument/2006/relationships/hyperlink" Target="https://www.diodes.com/part/view/DMP6018LPS" TargetMode="External"/><Relationship Id="rId_hyperlink_81" Type="http://schemas.openxmlformats.org/officeDocument/2006/relationships/hyperlink" Target="https://www.diodes.com/assets/Datasheets/DMP6018LPSQ.pdf" TargetMode="External"/><Relationship Id="rId_hyperlink_82" Type="http://schemas.openxmlformats.org/officeDocument/2006/relationships/hyperlink" Target="https://www.diodes.com/part/view/DMP6018LPSQ" TargetMode="External"/><Relationship Id="rId_hyperlink_83" Type="http://schemas.openxmlformats.org/officeDocument/2006/relationships/hyperlink" Target="https://www.diodes.com/assets/Datasheets/DMP6023LE.pdf" TargetMode="External"/><Relationship Id="rId_hyperlink_84" Type="http://schemas.openxmlformats.org/officeDocument/2006/relationships/hyperlink" Target="https://www.diodes.com/part/view/DMP6023LE" TargetMode="External"/><Relationship Id="rId_hyperlink_85" Type="http://schemas.openxmlformats.org/officeDocument/2006/relationships/hyperlink" Target="https://www.diodes.com/assets/Datasheets/DMP6023LEQ.pdf" TargetMode="External"/><Relationship Id="rId_hyperlink_86" Type="http://schemas.openxmlformats.org/officeDocument/2006/relationships/hyperlink" Target="https://www.diodes.com/part/view/DMP6023LEQ" TargetMode="External"/><Relationship Id="rId_hyperlink_87" Type="http://schemas.openxmlformats.org/officeDocument/2006/relationships/hyperlink" Target="https://www.diodes.com/assets/Datasheets/DMP6023LFG.pdf" TargetMode="External"/><Relationship Id="rId_hyperlink_88" Type="http://schemas.openxmlformats.org/officeDocument/2006/relationships/hyperlink" Target="https://www.diodes.com/part/view/DMP6023LFG" TargetMode="External"/><Relationship Id="rId_hyperlink_89" Type="http://schemas.openxmlformats.org/officeDocument/2006/relationships/hyperlink" Target="https://www.diodes.com/assets/Datasheets/DMP6023LFGQ.pdf" TargetMode="External"/><Relationship Id="rId_hyperlink_90" Type="http://schemas.openxmlformats.org/officeDocument/2006/relationships/hyperlink" Target="https://www.diodes.com/part/view/DMP6023LFGQ" TargetMode="External"/><Relationship Id="rId_hyperlink_91" Type="http://schemas.openxmlformats.org/officeDocument/2006/relationships/hyperlink" Target="https://www.diodes.com/assets/Datasheets/DMP6023LSS.pdf" TargetMode="External"/><Relationship Id="rId_hyperlink_92" Type="http://schemas.openxmlformats.org/officeDocument/2006/relationships/hyperlink" Target="https://www.diodes.com/part/view/DMP6023LSS" TargetMode="External"/><Relationship Id="rId_hyperlink_93" Type="http://schemas.openxmlformats.org/officeDocument/2006/relationships/hyperlink" Target="https://www.diodes.com/assets/Datasheets/DMP6050SFG.pdf" TargetMode="External"/><Relationship Id="rId_hyperlink_94" Type="http://schemas.openxmlformats.org/officeDocument/2006/relationships/hyperlink" Target="https://www.diodes.com/part/view/DMP6050SFG" TargetMode="External"/><Relationship Id="rId_hyperlink_95" Type="http://schemas.openxmlformats.org/officeDocument/2006/relationships/hyperlink" Target="https://www.diodes.com/assets/Datasheets/DMP6050SPS.pdf" TargetMode="External"/><Relationship Id="rId_hyperlink_96" Type="http://schemas.openxmlformats.org/officeDocument/2006/relationships/hyperlink" Target="https://www.diodes.com/part/view/DMP6050SPS" TargetMode="External"/><Relationship Id="rId_hyperlink_97" Type="http://schemas.openxmlformats.org/officeDocument/2006/relationships/hyperlink" Target="https://www.diodes.com/assets/Datasheets/DMP6050SSD.pdf" TargetMode="External"/><Relationship Id="rId_hyperlink_98" Type="http://schemas.openxmlformats.org/officeDocument/2006/relationships/hyperlink" Target="https://www.diodes.com/part/view/DMP6050SSD" TargetMode="External"/><Relationship Id="rId_hyperlink_99" Type="http://schemas.openxmlformats.org/officeDocument/2006/relationships/hyperlink" Target="https://www.diodes.com/assets/Datasheets/DMP610DL.pdf" TargetMode="External"/><Relationship Id="rId_hyperlink_100" Type="http://schemas.openxmlformats.org/officeDocument/2006/relationships/hyperlink" Target="https://www.diodes.com/part/view/DMP610DL" TargetMode="External"/><Relationship Id="rId_hyperlink_101" Type="http://schemas.openxmlformats.org/officeDocument/2006/relationships/hyperlink" Target="https://www.diodes.com/assets/Datasheets/DMP610DLQ.pdf" TargetMode="External"/><Relationship Id="rId_hyperlink_102" Type="http://schemas.openxmlformats.org/officeDocument/2006/relationships/hyperlink" Target="https://www.diodes.com/part/view/DMP610DLQ" TargetMode="External"/><Relationship Id="rId_hyperlink_103" Type="http://schemas.openxmlformats.org/officeDocument/2006/relationships/hyperlink" Target="https://www.diodes.com/assets/Datasheets/DMP6110SFDF.pdf" TargetMode="External"/><Relationship Id="rId_hyperlink_104" Type="http://schemas.openxmlformats.org/officeDocument/2006/relationships/hyperlink" Target="https://www.diodes.com/part/view/DMP6110SFDF" TargetMode="External"/><Relationship Id="rId_hyperlink_105" Type="http://schemas.openxmlformats.org/officeDocument/2006/relationships/hyperlink" Target="https://www.diodes.com/assets/Datasheets/DMP6110SFDFQ.pdf" TargetMode="External"/><Relationship Id="rId_hyperlink_106" Type="http://schemas.openxmlformats.org/officeDocument/2006/relationships/hyperlink" Target="https://www.diodes.com/part/view/DMP6110SFDFQ" TargetMode="External"/><Relationship Id="rId_hyperlink_107" Type="http://schemas.openxmlformats.org/officeDocument/2006/relationships/hyperlink" Target="https://www.diodes.com/assets/Datasheets/DMP6110SSD.pdf" TargetMode="External"/><Relationship Id="rId_hyperlink_108" Type="http://schemas.openxmlformats.org/officeDocument/2006/relationships/hyperlink" Target="https://www.diodes.com/part/view/DMP6110SSD" TargetMode="External"/><Relationship Id="rId_hyperlink_109" Type="http://schemas.openxmlformats.org/officeDocument/2006/relationships/hyperlink" Target="https://www.diodes.com/assets/Datasheets/DMP6110SSDQ.pdf" TargetMode="External"/><Relationship Id="rId_hyperlink_110" Type="http://schemas.openxmlformats.org/officeDocument/2006/relationships/hyperlink" Target="https://www.diodes.com/part/view/DMP6110SSDQ" TargetMode="External"/><Relationship Id="rId_hyperlink_111" Type="http://schemas.openxmlformats.org/officeDocument/2006/relationships/hyperlink" Target="https://www.diodes.com/assets/Datasheets/DMP6110SSS.pdf" TargetMode="External"/><Relationship Id="rId_hyperlink_112" Type="http://schemas.openxmlformats.org/officeDocument/2006/relationships/hyperlink" Target="https://www.diodes.com/part/view/DMP6110SSS" TargetMode="External"/><Relationship Id="rId_hyperlink_113" Type="http://schemas.openxmlformats.org/officeDocument/2006/relationships/hyperlink" Target="https://www.diodes.com/assets/Datasheets/DMP6110SSSQ.pdf" TargetMode="External"/><Relationship Id="rId_hyperlink_114" Type="http://schemas.openxmlformats.org/officeDocument/2006/relationships/hyperlink" Target="https://www.diodes.com/part/view/DMP6110SSSQ" TargetMode="External"/><Relationship Id="rId_hyperlink_115" Type="http://schemas.openxmlformats.org/officeDocument/2006/relationships/hyperlink" Target="https://www.diodes.com/assets/Datasheets/DMP6110SVT.pdf" TargetMode="External"/><Relationship Id="rId_hyperlink_116" Type="http://schemas.openxmlformats.org/officeDocument/2006/relationships/hyperlink" Target="https://www.diodes.com/part/view/DMP6110SVT" TargetMode="External"/><Relationship Id="rId_hyperlink_117" Type="http://schemas.openxmlformats.org/officeDocument/2006/relationships/hyperlink" Target="https://www.diodes.com/assets/Datasheets/DMP6110SVTQ.pdf" TargetMode="External"/><Relationship Id="rId_hyperlink_118" Type="http://schemas.openxmlformats.org/officeDocument/2006/relationships/hyperlink" Target="https://www.diodes.com/part/view/DMP6110SVTQ" TargetMode="External"/><Relationship Id="rId_hyperlink_119" Type="http://schemas.openxmlformats.org/officeDocument/2006/relationships/hyperlink" Target="https://www.diodes.com/assets/Datasheets/DMP6180SK3.pdf" TargetMode="External"/><Relationship Id="rId_hyperlink_120" Type="http://schemas.openxmlformats.org/officeDocument/2006/relationships/hyperlink" Target="https://www.diodes.com/part/view/DMP6180SK3" TargetMode="External"/><Relationship Id="rId_hyperlink_121" Type="http://schemas.openxmlformats.org/officeDocument/2006/relationships/hyperlink" Target="https://www.diodes.com/assets/Datasheets/DMP6180SK3Q.pdf" TargetMode="External"/><Relationship Id="rId_hyperlink_122" Type="http://schemas.openxmlformats.org/officeDocument/2006/relationships/hyperlink" Target="https://www.diodes.com/part/view/DMP6180SK3Q" TargetMode="External"/><Relationship Id="rId_hyperlink_123" Type="http://schemas.openxmlformats.org/officeDocument/2006/relationships/hyperlink" Target="https://www.diodes.com/assets/Datasheets/DMP6185SE.pdf" TargetMode="External"/><Relationship Id="rId_hyperlink_124" Type="http://schemas.openxmlformats.org/officeDocument/2006/relationships/hyperlink" Target="https://www.diodes.com/part/view/DMP6185SE" TargetMode="External"/><Relationship Id="rId_hyperlink_125" Type="http://schemas.openxmlformats.org/officeDocument/2006/relationships/hyperlink" Target="https://www.diodes.com/assets/Datasheets/DMP6185SEQ.pdf" TargetMode="External"/><Relationship Id="rId_hyperlink_126" Type="http://schemas.openxmlformats.org/officeDocument/2006/relationships/hyperlink" Target="https://www.diodes.com/part/view/DMP6185SEQ" TargetMode="External"/><Relationship Id="rId_hyperlink_127" Type="http://schemas.openxmlformats.org/officeDocument/2006/relationships/hyperlink" Target="https://www.diodes.com/assets/Datasheets/DMP6185SK3.pdf" TargetMode="External"/><Relationship Id="rId_hyperlink_128" Type="http://schemas.openxmlformats.org/officeDocument/2006/relationships/hyperlink" Target="https://www.diodes.com/part/view/DMP6185SK3" TargetMode="External"/><Relationship Id="rId_hyperlink_129" Type="http://schemas.openxmlformats.org/officeDocument/2006/relationships/hyperlink" Target="https://www.diodes.com/assets/Datasheets/DMP6250SE.pdf" TargetMode="External"/><Relationship Id="rId_hyperlink_130" Type="http://schemas.openxmlformats.org/officeDocument/2006/relationships/hyperlink" Target="https://www.diodes.com/part/view/DMP6250SE" TargetMode="External"/><Relationship Id="rId_hyperlink_131" Type="http://schemas.openxmlformats.org/officeDocument/2006/relationships/hyperlink" Target="https://www.diodes.com/assets/Datasheets/DMP6250SEQ.pdf" TargetMode="External"/><Relationship Id="rId_hyperlink_132" Type="http://schemas.openxmlformats.org/officeDocument/2006/relationships/hyperlink" Target="https://www.diodes.com/part/view/DMP6250SEQ" TargetMode="External"/><Relationship Id="rId_hyperlink_133" Type="http://schemas.openxmlformats.org/officeDocument/2006/relationships/hyperlink" Target="https://www.diodes.com/assets/Datasheets/DMP6250SFDF.pdf" TargetMode="External"/><Relationship Id="rId_hyperlink_134" Type="http://schemas.openxmlformats.org/officeDocument/2006/relationships/hyperlink" Target="https://www.diodes.com/part/view/DMP6250SFDF" TargetMode="External"/><Relationship Id="rId_hyperlink_135" Type="http://schemas.openxmlformats.org/officeDocument/2006/relationships/hyperlink" Target="https://www.diodes.com/assets/Datasheets/DMP6350S.pdf" TargetMode="External"/><Relationship Id="rId_hyperlink_136" Type="http://schemas.openxmlformats.org/officeDocument/2006/relationships/hyperlink" Target="https://www.diodes.com/part/view/DMP6350S" TargetMode="External"/><Relationship Id="rId_hyperlink_137" Type="http://schemas.openxmlformats.org/officeDocument/2006/relationships/hyperlink" Target="https://www.diodes.com/assets/Datasheets/DMP6350SQ.pdf" TargetMode="External"/><Relationship Id="rId_hyperlink_138" Type="http://schemas.openxmlformats.org/officeDocument/2006/relationships/hyperlink" Target="https://www.diodes.com/part/view/DMP6350SQ" TargetMode="External"/><Relationship Id="rId_hyperlink_139" Type="http://schemas.openxmlformats.org/officeDocument/2006/relationships/hyperlink" Target="https://www.diodes.com/assets/Datasheets/DMP68D0LFB.pdf" TargetMode="External"/><Relationship Id="rId_hyperlink_140" Type="http://schemas.openxmlformats.org/officeDocument/2006/relationships/hyperlink" Target="https://www.diodes.com/part/view/DMP68D0LFB" TargetMode="External"/><Relationship Id="rId_hyperlink_141" Type="http://schemas.openxmlformats.org/officeDocument/2006/relationships/hyperlink" Target="https://www.diodes.com/assets/Datasheets/DMP68D1LFB.pdf" TargetMode="External"/><Relationship Id="rId_hyperlink_142" Type="http://schemas.openxmlformats.org/officeDocument/2006/relationships/hyperlink" Target="https://www.diodes.com/part/view/DMP68D1LFB" TargetMode="External"/><Relationship Id="rId_hyperlink_143" Type="http://schemas.openxmlformats.org/officeDocument/2006/relationships/hyperlink" Target="https://www.diodes.com/assets/Datasheets/DMPH4011SK3.pdf" TargetMode="External"/><Relationship Id="rId_hyperlink_144" Type="http://schemas.openxmlformats.org/officeDocument/2006/relationships/hyperlink" Target="https://www.diodes.com/part/view/DMPH4011SK3" TargetMode="External"/><Relationship Id="rId_hyperlink_145" Type="http://schemas.openxmlformats.org/officeDocument/2006/relationships/hyperlink" Target="https://www.diodes.com/assets/Datasheets/DMPH4011SK3Q.pdf" TargetMode="External"/><Relationship Id="rId_hyperlink_146" Type="http://schemas.openxmlformats.org/officeDocument/2006/relationships/hyperlink" Target="https://www.diodes.com/part/view/DMPH4011SK3Q" TargetMode="External"/><Relationship Id="rId_hyperlink_147" Type="http://schemas.openxmlformats.org/officeDocument/2006/relationships/hyperlink" Target="https://www.diodes.com/assets/Datasheets/DMPH4013SK3.pdf" TargetMode="External"/><Relationship Id="rId_hyperlink_148" Type="http://schemas.openxmlformats.org/officeDocument/2006/relationships/hyperlink" Target="https://www.diodes.com/part/view/DMPH4013SK3" TargetMode="External"/><Relationship Id="rId_hyperlink_149" Type="http://schemas.openxmlformats.org/officeDocument/2006/relationships/hyperlink" Target="https://www.diodes.com/assets/Datasheets/DMPH4013SK3Q.pdf" TargetMode="External"/><Relationship Id="rId_hyperlink_150" Type="http://schemas.openxmlformats.org/officeDocument/2006/relationships/hyperlink" Target="https://www.diodes.com/part/view/DMPH4013SK3Q" TargetMode="External"/><Relationship Id="rId_hyperlink_151" Type="http://schemas.openxmlformats.org/officeDocument/2006/relationships/hyperlink" Target="https://www.diodes.com/assets/Datasheets/DMPH4023SK3.pdf" TargetMode="External"/><Relationship Id="rId_hyperlink_152" Type="http://schemas.openxmlformats.org/officeDocument/2006/relationships/hyperlink" Target="https://www.diodes.com/part/view/DMPH4023SK3" TargetMode="External"/><Relationship Id="rId_hyperlink_153" Type="http://schemas.openxmlformats.org/officeDocument/2006/relationships/hyperlink" Target="https://www.diodes.com/assets/Datasheets/DMPH4023SK3Q.pdf" TargetMode="External"/><Relationship Id="rId_hyperlink_154" Type="http://schemas.openxmlformats.org/officeDocument/2006/relationships/hyperlink" Target="https://www.diodes.com/part/view/DMPH4023SK3Q" TargetMode="External"/><Relationship Id="rId_hyperlink_155" Type="http://schemas.openxmlformats.org/officeDocument/2006/relationships/hyperlink" Target="https://www.diodes.com/assets/Datasheets/DMPH4029LFG.pdf" TargetMode="External"/><Relationship Id="rId_hyperlink_156" Type="http://schemas.openxmlformats.org/officeDocument/2006/relationships/hyperlink" Target="https://www.diodes.com/part/view/DMPH4029LFG" TargetMode="External"/><Relationship Id="rId_hyperlink_157" Type="http://schemas.openxmlformats.org/officeDocument/2006/relationships/hyperlink" Target="https://www.diodes.com/assets/Datasheets/DMPH4029LFGQ.pdf" TargetMode="External"/><Relationship Id="rId_hyperlink_158" Type="http://schemas.openxmlformats.org/officeDocument/2006/relationships/hyperlink" Target="https://www.diodes.com/part/view/DMPH4029LFGQ" TargetMode="External"/><Relationship Id="rId_hyperlink_159" Type="http://schemas.openxmlformats.org/officeDocument/2006/relationships/hyperlink" Target="https://www.diodes.com/assets/Datasheets/DMPH6023SK3.pdf" TargetMode="External"/><Relationship Id="rId_hyperlink_160" Type="http://schemas.openxmlformats.org/officeDocument/2006/relationships/hyperlink" Target="https://www.diodes.com/part/view/DMPH6023SK3" TargetMode="External"/><Relationship Id="rId_hyperlink_161" Type="http://schemas.openxmlformats.org/officeDocument/2006/relationships/hyperlink" Target="https://www.diodes.com/assets/Datasheets/DMPH6023SK3Q.pdf" TargetMode="External"/><Relationship Id="rId_hyperlink_162" Type="http://schemas.openxmlformats.org/officeDocument/2006/relationships/hyperlink" Target="https://www.diodes.com/part/view/DMPH6023SK3Q" TargetMode="External"/><Relationship Id="rId_hyperlink_163" Type="http://schemas.openxmlformats.org/officeDocument/2006/relationships/hyperlink" Target="https://www.diodes.com/assets/Datasheets/DMPH6050SFGQ.pdf" TargetMode="External"/><Relationship Id="rId_hyperlink_164" Type="http://schemas.openxmlformats.org/officeDocument/2006/relationships/hyperlink" Target="https://www.diodes.com/part/view/DMPH6050SFGQ" TargetMode="External"/><Relationship Id="rId_hyperlink_165" Type="http://schemas.openxmlformats.org/officeDocument/2006/relationships/hyperlink" Target="https://www.diodes.com/assets/Datasheets/DMPH6050SK3.pdf" TargetMode="External"/><Relationship Id="rId_hyperlink_166" Type="http://schemas.openxmlformats.org/officeDocument/2006/relationships/hyperlink" Target="https://www.diodes.com/part/view/DMPH6050SK3" TargetMode="External"/><Relationship Id="rId_hyperlink_167" Type="http://schemas.openxmlformats.org/officeDocument/2006/relationships/hyperlink" Target="https://www.diodes.com/assets/Datasheets/DMPH6050SK3Q.pdf" TargetMode="External"/><Relationship Id="rId_hyperlink_168" Type="http://schemas.openxmlformats.org/officeDocument/2006/relationships/hyperlink" Target="https://www.diodes.com/part/view/DMPH6050SK3Q" TargetMode="External"/><Relationship Id="rId_hyperlink_169" Type="http://schemas.openxmlformats.org/officeDocument/2006/relationships/hyperlink" Target="https://www.diodes.com/assets/Datasheets/DMPH6050SPD.pdf" TargetMode="External"/><Relationship Id="rId_hyperlink_170" Type="http://schemas.openxmlformats.org/officeDocument/2006/relationships/hyperlink" Target="https://www.diodes.com/part/view/DMPH6050SPD" TargetMode="External"/><Relationship Id="rId_hyperlink_171" Type="http://schemas.openxmlformats.org/officeDocument/2006/relationships/hyperlink" Target="https://www.diodes.com/assets/Datasheets/DMPH6050SPDQ.pdf" TargetMode="External"/><Relationship Id="rId_hyperlink_172" Type="http://schemas.openxmlformats.org/officeDocument/2006/relationships/hyperlink" Target="https://www.diodes.com/part/view/DMPH6050SPDQ" TargetMode="External"/><Relationship Id="rId_hyperlink_173" Type="http://schemas.openxmlformats.org/officeDocument/2006/relationships/hyperlink" Target="https://www.diodes.com/assets/Datasheets/DMPH6050SSD.pdf" TargetMode="External"/><Relationship Id="rId_hyperlink_174" Type="http://schemas.openxmlformats.org/officeDocument/2006/relationships/hyperlink" Target="https://www.diodes.com/part/view/DMPH6050SSD" TargetMode="External"/><Relationship Id="rId_hyperlink_175" Type="http://schemas.openxmlformats.org/officeDocument/2006/relationships/hyperlink" Target="https://www.diodes.com/assets/Datasheets/DMPH6050SSDQ.pdf" TargetMode="External"/><Relationship Id="rId_hyperlink_176" Type="http://schemas.openxmlformats.org/officeDocument/2006/relationships/hyperlink" Target="https://www.diodes.com/part/view/DMPH6050SSDQ" TargetMode="External"/><Relationship Id="rId_hyperlink_177" Type="http://schemas.openxmlformats.org/officeDocument/2006/relationships/hyperlink" Target="https://www.diodes.com/assets/Datasheets/DMPH6250S.pdf" TargetMode="External"/><Relationship Id="rId_hyperlink_178" Type="http://schemas.openxmlformats.org/officeDocument/2006/relationships/hyperlink" Target="https://www.diodes.com/part/view/DMPH6250S" TargetMode="External"/><Relationship Id="rId_hyperlink_179" Type="http://schemas.openxmlformats.org/officeDocument/2006/relationships/hyperlink" Target="https://www.diodes.com/assets/Datasheets/DMPH6250SQ.pdf" TargetMode="External"/><Relationship Id="rId_hyperlink_180" Type="http://schemas.openxmlformats.org/officeDocument/2006/relationships/hyperlink" Target="https://www.diodes.com/part/view/DMPH6250SQ" TargetMode="External"/><Relationship Id="rId_hyperlink_181" Type="http://schemas.openxmlformats.org/officeDocument/2006/relationships/hyperlink" Target="https://www.diodes.com/assets/Datasheets/ZVP2106A.pdf" TargetMode="External"/><Relationship Id="rId_hyperlink_182" Type="http://schemas.openxmlformats.org/officeDocument/2006/relationships/hyperlink" Target="https://www.diodes.com/part/view/ZVP2106A" TargetMode="External"/><Relationship Id="rId_hyperlink_183" Type="http://schemas.openxmlformats.org/officeDocument/2006/relationships/hyperlink" Target="https://www.diodes.com/assets/Datasheets/ZVP2106G.pdf" TargetMode="External"/><Relationship Id="rId_hyperlink_184" Type="http://schemas.openxmlformats.org/officeDocument/2006/relationships/hyperlink" Target="https://www.diodes.com/part/view/ZVP2106G" TargetMode="External"/><Relationship Id="rId_hyperlink_185" Type="http://schemas.openxmlformats.org/officeDocument/2006/relationships/hyperlink" Target="https://www.diodes.com/assets/Datasheets/ZVP3306A.pdf" TargetMode="External"/><Relationship Id="rId_hyperlink_186" Type="http://schemas.openxmlformats.org/officeDocument/2006/relationships/hyperlink" Target="https://www.diodes.com/part/view/ZVP3306A" TargetMode="External"/><Relationship Id="rId_hyperlink_187" Type="http://schemas.openxmlformats.org/officeDocument/2006/relationships/hyperlink" Target="https://www.diodes.com/assets/Datasheets/ZVP3306F.pdf" TargetMode="External"/><Relationship Id="rId_hyperlink_188" Type="http://schemas.openxmlformats.org/officeDocument/2006/relationships/hyperlink" Target="https://www.diodes.com/part/view/ZVP3306F" TargetMode="External"/><Relationship Id="rId_hyperlink_189" Type="http://schemas.openxmlformats.org/officeDocument/2006/relationships/hyperlink" Target="https://www.diodes.com/assets/Datasheets/ZXMP4A16G.pdf" TargetMode="External"/><Relationship Id="rId_hyperlink_190" Type="http://schemas.openxmlformats.org/officeDocument/2006/relationships/hyperlink" Target="https://www.diodes.com/part/view/ZXMP4A16G" TargetMode="External"/><Relationship Id="rId_hyperlink_191" Type="http://schemas.openxmlformats.org/officeDocument/2006/relationships/hyperlink" Target="https://www.diodes.com/assets/Datasheets/ZXMP4A16K.pdf" TargetMode="External"/><Relationship Id="rId_hyperlink_192" Type="http://schemas.openxmlformats.org/officeDocument/2006/relationships/hyperlink" Target="https://www.diodes.com/part/view/ZXMP4A16K" TargetMode="External"/><Relationship Id="rId_hyperlink_193" Type="http://schemas.openxmlformats.org/officeDocument/2006/relationships/hyperlink" Target="https://www.diodes.com/assets/Datasheets/ZXMP4A57E6.pdf" TargetMode="External"/><Relationship Id="rId_hyperlink_194" Type="http://schemas.openxmlformats.org/officeDocument/2006/relationships/hyperlink" Target="https://www.diodes.com/part/view/ZXMP4A57E6" TargetMode="External"/><Relationship Id="rId_hyperlink_195" Type="http://schemas.openxmlformats.org/officeDocument/2006/relationships/hyperlink" Target="https://www.diodes.com/assets/Datasheets/ZXMP6A13F.pdf" TargetMode="External"/><Relationship Id="rId_hyperlink_196" Type="http://schemas.openxmlformats.org/officeDocument/2006/relationships/hyperlink" Target="https://www.diodes.com/part/view/ZXMP6A13F" TargetMode="External"/><Relationship Id="rId_hyperlink_197" Type="http://schemas.openxmlformats.org/officeDocument/2006/relationships/hyperlink" Target="https://www.diodes.com/assets/Datasheets/ZXMP6A13FQ.pdf" TargetMode="External"/><Relationship Id="rId_hyperlink_198" Type="http://schemas.openxmlformats.org/officeDocument/2006/relationships/hyperlink" Target="https://www.diodes.com/part/view/ZXMP6A13FQ" TargetMode="External"/><Relationship Id="rId_hyperlink_199" Type="http://schemas.openxmlformats.org/officeDocument/2006/relationships/hyperlink" Target="https://www.diodes.com/assets/Datasheets/ZXMP6A13G.pdf" TargetMode="External"/><Relationship Id="rId_hyperlink_200" Type="http://schemas.openxmlformats.org/officeDocument/2006/relationships/hyperlink" Target="https://www.diodes.com/part/view/ZXMP6A13G" TargetMode="External"/><Relationship Id="rId_hyperlink_201" Type="http://schemas.openxmlformats.org/officeDocument/2006/relationships/hyperlink" Target="https://www.diodes.com/assets/Datasheets/ZXMP6A16DN8.pdf" TargetMode="External"/><Relationship Id="rId_hyperlink_202" Type="http://schemas.openxmlformats.org/officeDocument/2006/relationships/hyperlink" Target="https://www.diodes.com/part/view/ZXMP6A16DN8" TargetMode="External"/><Relationship Id="rId_hyperlink_203" Type="http://schemas.openxmlformats.org/officeDocument/2006/relationships/hyperlink" Target="https://www.diodes.com/assets/Datasheets/ZXMP6A16DN8Q.pdf" TargetMode="External"/><Relationship Id="rId_hyperlink_204" Type="http://schemas.openxmlformats.org/officeDocument/2006/relationships/hyperlink" Target="https://www.diodes.com/part/view/ZXMP6A16DN8Q" TargetMode="External"/><Relationship Id="rId_hyperlink_205" Type="http://schemas.openxmlformats.org/officeDocument/2006/relationships/hyperlink" Target="https://www.diodes.com/assets/Datasheets/ZXMP6A16K.pdf" TargetMode="External"/><Relationship Id="rId_hyperlink_206" Type="http://schemas.openxmlformats.org/officeDocument/2006/relationships/hyperlink" Target="https://www.diodes.com/part/view/ZXMP6A16K" TargetMode="External"/><Relationship Id="rId_hyperlink_207" Type="http://schemas.openxmlformats.org/officeDocument/2006/relationships/hyperlink" Target="https://www.diodes.com/assets/Datasheets/ZXMP6A17DN8.pdf" TargetMode="External"/><Relationship Id="rId_hyperlink_208" Type="http://schemas.openxmlformats.org/officeDocument/2006/relationships/hyperlink" Target="https://www.diodes.com/part/view/ZXMP6A17DN8" TargetMode="External"/><Relationship Id="rId_hyperlink_209" Type="http://schemas.openxmlformats.org/officeDocument/2006/relationships/hyperlink" Target="https://www.diodes.com/assets/Datasheets/ZXMP6A17E6.pdf" TargetMode="External"/><Relationship Id="rId_hyperlink_210" Type="http://schemas.openxmlformats.org/officeDocument/2006/relationships/hyperlink" Target="https://www.diodes.com/part/view/ZXMP6A17E6" TargetMode="External"/><Relationship Id="rId_hyperlink_211" Type="http://schemas.openxmlformats.org/officeDocument/2006/relationships/hyperlink" Target="https://www.diodes.com/assets/Datasheets/ZXMP6A17E6Q.pdf" TargetMode="External"/><Relationship Id="rId_hyperlink_212" Type="http://schemas.openxmlformats.org/officeDocument/2006/relationships/hyperlink" Target="https://www.diodes.com/part/view/ZXMP6A17E6Q" TargetMode="External"/><Relationship Id="rId_hyperlink_213" Type="http://schemas.openxmlformats.org/officeDocument/2006/relationships/hyperlink" Target="https://www.diodes.com/assets/Datasheets/ZXMP6A17G.pdf" TargetMode="External"/><Relationship Id="rId_hyperlink_214" Type="http://schemas.openxmlformats.org/officeDocument/2006/relationships/hyperlink" Target="https://www.diodes.com/part/view/ZXMP6A17G" TargetMode="External"/><Relationship Id="rId_hyperlink_215" Type="http://schemas.openxmlformats.org/officeDocument/2006/relationships/hyperlink" Target="https://www.diodes.com/assets/Datasheets/ZXMP6A17GQ.pdf" TargetMode="External"/><Relationship Id="rId_hyperlink_216" Type="http://schemas.openxmlformats.org/officeDocument/2006/relationships/hyperlink" Target="https://www.diodes.com/part/view/ZXMP6A17GQ" TargetMode="External"/><Relationship Id="rId_hyperlink_217" Type="http://schemas.openxmlformats.org/officeDocument/2006/relationships/hyperlink" Target="https://www.diodes.com/assets/Datasheets/ZXMP6A17K.pdf" TargetMode="External"/><Relationship Id="rId_hyperlink_218" Type="http://schemas.openxmlformats.org/officeDocument/2006/relationships/hyperlink" Target="https://www.diodes.com/part/view/ZXMP6A17K" TargetMode="External"/><Relationship Id="rId_hyperlink_219" Type="http://schemas.openxmlformats.org/officeDocument/2006/relationships/hyperlink" Target="https://www.diodes.com/assets/Datasheets/ZXMP6A17N8.pdf" TargetMode="External"/><Relationship Id="rId_hyperlink_220" Type="http://schemas.openxmlformats.org/officeDocument/2006/relationships/hyperlink" Target="https://www.diodes.com/part/view/ZXMP6A17N8" TargetMode="External"/><Relationship Id="rId_hyperlink_221" Type="http://schemas.openxmlformats.org/officeDocument/2006/relationships/hyperlink" Target="https://www.diodes.com/assets/Datasheets/ZXMP6A18DN8.pdf" TargetMode="External"/><Relationship Id="rId_hyperlink_222" Type="http://schemas.openxmlformats.org/officeDocument/2006/relationships/hyperlink" Target="https://www.diodes.com/part/view/ZXMP6A18DN8" TargetMode="External"/><Relationship Id="rId_hyperlink_223" Type="http://schemas.openxmlformats.org/officeDocument/2006/relationships/hyperlink" Target="https://www.diodes.com/assets/Datasheets/ZXMP6A18K.pdf" TargetMode="External"/><Relationship Id="rId_hyperlink_224" Type="http://schemas.openxmlformats.org/officeDocument/2006/relationships/hyperlink" Target="https://www.diodes.com/part/view/ZXMP6A18K" TargetMode="External"/><Relationship Id="rId_hyperlink_225" Type="http://schemas.openxmlformats.org/officeDocument/2006/relationships/hyperlink" Target="https://www.diodes.com/assets/Datasheets/ZXMP7A17G.pdf" TargetMode="External"/><Relationship Id="rId_hyperlink_226" Type="http://schemas.openxmlformats.org/officeDocument/2006/relationships/hyperlink" Target="https://www.diodes.com/part/view/ZXMP7A17G" TargetMode="External"/><Relationship Id="rId_hyperlink_227" Type="http://schemas.openxmlformats.org/officeDocument/2006/relationships/hyperlink" Target="https://www.diodes.com/assets/Datasheets/ZXMP7A17GQ.pdf" TargetMode="External"/><Relationship Id="rId_hyperlink_228" Type="http://schemas.openxmlformats.org/officeDocument/2006/relationships/hyperlink" Target="https://www.diodes.com/part/view/ZXMP7A17GQ" TargetMode="External"/><Relationship Id="rId_hyperlink_229" Type="http://schemas.openxmlformats.org/officeDocument/2006/relationships/hyperlink" Target="https://www.diodes.com/assets/Datasheets/ZXMP7A17K.pdf" TargetMode="External"/><Relationship Id="rId_hyperlink_230" Type="http://schemas.openxmlformats.org/officeDocument/2006/relationships/hyperlink" Target="https://www.diodes.com/part/view/ZXMP7A17K" TargetMode="External"/><Relationship Id="rId_hyperlink_231" Type="http://schemas.openxmlformats.org/officeDocument/2006/relationships/hyperlink" Target="https://www.diodes.com/assets/Datasheets/ZXMP7A17KQ.pdf" TargetMode="External"/><Relationship Id="rId_hyperlink_232" Type="http://schemas.openxmlformats.org/officeDocument/2006/relationships/hyperlink" Target="https://www.diodes.com/part/view/ZXMP7A17K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U11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12.92" customWidth="true" style="0"/>
    <col min="2" max="2" width="13.92" customWidth="true" style="0"/>
    <col min="3" max="3" width="11.92" customWidth="true" style="0"/>
    <col min="4" max="4" width="11.92" customWidth="true" style="0"/>
    <col min="5" max="5" width="11.92" customWidth="true" style="0"/>
    <col min="6" max="6" width="11.92" customWidth="true" style="0"/>
    <col min="7" max="7" width="11.92" customWidth="true" style="0"/>
    <col min="8" max="8" width="11.92" customWidth="true" style="0"/>
    <col min="9" max="9" width="11.92" customWidth="true" style="0"/>
    <col min="10" max="10" width="11.92" customWidth="true" style="0"/>
    <col min="11" max="11" width="11.92" customWidth="true" style="0"/>
    <col min="12" max="12" width="11.92" customWidth="true" style="0"/>
    <col min="13" max="13" width="11.92" customWidth="true" style="0"/>
    <col min="14" max="14" width="11.92" customWidth="true" style="0"/>
    <col min="15" max="15" width="11.92" customWidth="true" style="0"/>
    <col min="16" max="16" width="11.92" customWidth="true" style="0"/>
    <col min="17" max="17" width="11.92" customWidth="true" style="0"/>
    <col min="18" max="18" width="11.92" customWidth="true" style="0"/>
    <col min="19" max="19" width="11.92" customWidth="true" style="0"/>
    <col min="20" max="20" width="11.92" customWidth="true" style="0"/>
    <col min="21" max="21" width="11.92" customWidth="true" style="0"/>
  </cols>
  <sheetData>
    <row r="1" spans="1:21">
      <c r="A1" s="1" t="s">
        <v>0</v>
      </c>
      <c r="B1" s="1" t="s">
        <v>1</v>
      </c>
      <c r="C1" s="1" t="s">
        <v>2</v>
      </c>
      <c r="D1" s="1" t="s">
        <v>3</v>
      </c>
      <c r="E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AEC Qualified</t>
          </r>
        </is>
      </c>
      <c r="F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Compliance (Only Automotive supports PPAP)</t>
          </r>
        </is>
      </c>
      <c r="G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Polarity</t>
          </r>
        </is>
      </c>
      <c r="H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(V)</t>
          </r>
        </is>
      </c>
      <c r="I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(±V)</t>
          </r>
        </is>
      </c>
      <c r="J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|I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@T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A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= +25°C (A)</t>
          </r>
        </is>
      </c>
      <c r="K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@T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A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= +25°C (W)</t>
          </r>
        </is>
      </c>
      <c r="L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R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DS(ON)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Max@ 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(10V)(mΩ)</t>
          </r>
        </is>
      </c>
      <c r="M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R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DS(ON)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Max@ 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(4.5V)(mΩ)</t>
          </r>
        </is>
      </c>
      <c r="N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R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DS(ON)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Max@ 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(2.5V)(mΩ)</t>
          </r>
        </is>
      </c>
      <c r="O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GS(TH)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Max (V)</t>
          </r>
        </is>
      </c>
      <c r="P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C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ISS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Condition @|V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(V)</t>
          </r>
        </is>
      </c>
      <c r="Q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Q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Typ @ |V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= 4.5V (nC)</t>
          </r>
        </is>
      </c>
      <c r="R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Q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Typ@ 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= -4.5V (nC)</t>
          </r>
        </is>
      </c>
      <c r="S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Q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Typ @ |V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= 10V (nC)</t>
          </r>
        </is>
      </c>
      <c r="T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Q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Typ@ 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= -10V</t>
          </r>
        </is>
      </c>
      <c r="U1" s="1" t="s">
        <v>20</v>
      </c>
    </row>
    <row r="2" spans="1:21">
      <c r="A2" t="s">
        <v>21</v>
      </c>
      <c r="B2" s="2" t="str">
        <f>Hyperlink("https://www.diodes.com/assets/Datasheets/BS250F.pdf")</f>
        <v>https://www.diodes.com/assets/Datasheets/BS250F.pdf</v>
      </c>
      <c r="C2" t="str">
        <f>Hyperlink("https://www.diodes.com/part/view/BS250F","BS250F")</f>
        <v>BS250F</v>
      </c>
      <c r="D2" t="s">
        <v>22</v>
      </c>
      <c r="E2" t="s">
        <v>23</v>
      </c>
      <c r="F2" t="s">
        <v>24</v>
      </c>
      <c r="G2" t="s">
        <v>25</v>
      </c>
      <c r="H2">
        <v>45</v>
      </c>
      <c r="I2">
        <v>20</v>
      </c>
      <c r="J2">
        <v>0.09</v>
      </c>
      <c r="K2">
        <v>0.33</v>
      </c>
      <c r="L2">
        <v>14000</v>
      </c>
      <c r="O2">
        <v>3.5</v>
      </c>
      <c r="R2" t="s">
        <v>26</v>
      </c>
      <c r="T2" t="s">
        <v>26</v>
      </c>
      <c r="U2" t="s">
        <v>27</v>
      </c>
    </row>
    <row r="3" spans="1:21">
      <c r="A3" t="s">
        <v>28</v>
      </c>
      <c r="B3" s="2" t="str">
        <f>Hyperlink("https://www.diodes.com/assets/Datasheets/BS250P.pdf")</f>
        <v>https://www.diodes.com/assets/Datasheets/BS250P.pdf</v>
      </c>
      <c r="C3" t="str">
        <f>Hyperlink("https://www.diodes.com/part/view/BS250P","BS250P")</f>
        <v>BS250P</v>
      </c>
      <c r="D3" t="s">
        <v>29</v>
      </c>
      <c r="E3" t="s">
        <v>23</v>
      </c>
      <c r="F3" t="s">
        <v>24</v>
      </c>
      <c r="G3" t="s">
        <v>25</v>
      </c>
      <c r="H3">
        <v>45</v>
      </c>
      <c r="I3">
        <v>20</v>
      </c>
      <c r="J3">
        <v>0.23</v>
      </c>
      <c r="K3">
        <v>0.7</v>
      </c>
      <c r="L3">
        <v>14000</v>
      </c>
      <c r="O3">
        <v>3.5</v>
      </c>
      <c r="R3" t="s">
        <v>26</v>
      </c>
      <c r="T3" t="s">
        <v>26</v>
      </c>
      <c r="U3" t="s">
        <v>30</v>
      </c>
    </row>
    <row r="4" spans="1:21">
      <c r="A4" t="s">
        <v>31</v>
      </c>
      <c r="B4" s="2" t="str">
        <f>Hyperlink("https://www.diodes.com/assets/Datasheets/BSS84.pdf")</f>
        <v>https://www.diodes.com/assets/Datasheets/BSS84.pdf</v>
      </c>
      <c r="C4" t="str">
        <f>Hyperlink("https://www.diodes.com/part/view/BSS84","BSS84")</f>
        <v>BSS84</v>
      </c>
      <c r="D4" t="s">
        <v>22</v>
      </c>
      <c r="E4" t="s">
        <v>23</v>
      </c>
      <c r="F4" t="s">
        <v>32</v>
      </c>
      <c r="G4" t="s">
        <v>25</v>
      </c>
      <c r="H4">
        <v>50</v>
      </c>
      <c r="I4">
        <v>20</v>
      </c>
      <c r="J4">
        <v>0.13</v>
      </c>
      <c r="K4">
        <v>0.3</v>
      </c>
      <c r="M4">
        <v>10000</v>
      </c>
      <c r="O4">
        <v>2</v>
      </c>
      <c r="R4" t="s">
        <v>26</v>
      </c>
      <c r="T4" t="s">
        <v>26</v>
      </c>
      <c r="U4" t="s">
        <v>33</v>
      </c>
    </row>
    <row r="5" spans="1:21">
      <c r="A5" t="s">
        <v>34</v>
      </c>
      <c r="B5" s="2" t="str">
        <f>Hyperlink("https://www.diodes.com/assets/Datasheets/BSS84DW.pdf")</f>
        <v>https://www.diodes.com/assets/Datasheets/BSS84DW.pdf</v>
      </c>
      <c r="C5" t="str">
        <f>Hyperlink("https://www.diodes.com/part/view/BSS84DW","BSS84DW")</f>
        <v>BSS84DW</v>
      </c>
      <c r="D5" t="s">
        <v>35</v>
      </c>
      <c r="E5" t="s">
        <v>23</v>
      </c>
      <c r="F5" t="s">
        <v>32</v>
      </c>
      <c r="G5" t="s">
        <v>36</v>
      </c>
      <c r="H5">
        <v>50</v>
      </c>
      <c r="I5">
        <v>20</v>
      </c>
      <c r="J5">
        <v>0.13</v>
      </c>
      <c r="K5">
        <v>0.3</v>
      </c>
      <c r="M5">
        <v>10000</v>
      </c>
      <c r="O5">
        <v>2</v>
      </c>
      <c r="R5" t="s">
        <v>26</v>
      </c>
      <c r="T5" t="s">
        <v>26</v>
      </c>
      <c r="U5" t="s">
        <v>37</v>
      </c>
    </row>
    <row r="6" spans="1:21">
      <c r="A6" t="s">
        <v>38</v>
      </c>
      <c r="B6" s="2" t="str">
        <f>Hyperlink("https://www.diodes.com/assets/Datasheets/BSS84DWQ.pdf")</f>
        <v>https://www.diodes.com/assets/Datasheets/BSS84DWQ.pdf</v>
      </c>
      <c r="C6" t="str">
        <f>Hyperlink("https://www.diodes.com/part/view/BSS84DWQ","BSS84DWQ")</f>
        <v>BSS84DWQ</v>
      </c>
      <c r="D6" t="s">
        <v>39</v>
      </c>
      <c r="E6" t="s">
        <v>23</v>
      </c>
      <c r="F6" t="s">
        <v>40</v>
      </c>
      <c r="G6" t="s">
        <v>36</v>
      </c>
      <c r="H6">
        <v>50</v>
      </c>
      <c r="I6">
        <v>20</v>
      </c>
      <c r="J6">
        <v>0.13</v>
      </c>
      <c r="K6">
        <v>0.3</v>
      </c>
      <c r="M6" t="s">
        <v>41</v>
      </c>
      <c r="O6">
        <v>2</v>
      </c>
      <c r="P6">
        <v>25</v>
      </c>
      <c r="U6" t="s">
        <v>42</v>
      </c>
    </row>
    <row r="7" spans="1:21">
      <c r="A7" t="s">
        <v>43</v>
      </c>
      <c r="B7" s="2" t="str">
        <f>Hyperlink("https://www.diodes.com/assets/Datasheets/BSS84Q.pdf")</f>
        <v>https://www.diodes.com/assets/Datasheets/BSS84Q.pdf</v>
      </c>
      <c r="C7" t="str">
        <f>Hyperlink("https://www.diodes.com/part/view/BSS84Q","BSS84Q")</f>
        <v>BSS84Q</v>
      </c>
      <c r="D7" t="s">
        <v>22</v>
      </c>
      <c r="E7" t="s">
        <v>23</v>
      </c>
      <c r="F7" t="s">
        <v>23</v>
      </c>
      <c r="G7" t="s">
        <v>25</v>
      </c>
      <c r="H7">
        <v>50</v>
      </c>
      <c r="I7">
        <v>20</v>
      </c>
      <c r="J7">
        <v>0.13</v>
      </c>
      <c r="K7">
        <v>0.3</v>
      </c>
      <c r="M7" t="s">
        <v>41</v>
      </c>
      <c r="O7">
        <v>2</v>
      </c>
      <c r="P7">
        <v>25</v>
      </c>
      <c r="R7">
        <v>0.28</v>
      </c>
      <c r="T7">
        <v>0.59</v>
      </c>
      <c r="U7" t="s">
        <v>27</v>
      </c>
    </row>
    <row r="8" spans="1:21">
      <c r="A8" t="s">
        <v>44</v>
      </c>
      <c r="B8" s="2" t="str">
        <f>Hyperlink("https://www.diodes.com/assets/Datasheets/BSS84W.pdf")</f>
        <v>https://www.diodes.com/assets/Datasheets/BSS84W.pdf</v>
      </c>
      <c r="C8" t="str">
        <f>Hyperlink("https://www.diodes.com/part/view/BSS84W","BSS84W")</f>
        <v>BSS84W</v>
      </c>
      <c r="D8" t="s">
        <v>22</v>
      </c>
      <c r="E8" t="s">
        <v>23</v>
      </c>
      <c r="F8" t="s">
        <v>24</v>
      </c>
      <c r="G8" t="s">
        <v>25</v>
      </c>
      <c r="H8">
        <v>50</v>
      </c>
      <c r="I8">
        <v>20</v>
      </c>
      <c r="J8">
        <v>0.13</v>
      </c>
      <c r="K8">
        <v>0.2</v>
      </c>
      <c r="M8">
        <v>10000</v>
      </c>
      <c r="O8">
        <v>2</v>
      </c>
      <c r="R8" t="s">
        <v>26</v>
      </c>
      <c r="T8" t="s">
        <v>26</v>
      </c>
      <c r="U8" t="s">
        <v>45</v>
      </c>
    </row>
    <row r="9" spans="1:21">
      <c r="A9" t="s">
        <v>46</v>
      </c>
      <c r="B9" s="2" t="str">
        <f>Hyperlink("https://www.diodes.com/assets/Datasheets/BSS84WQ.pdf")</f>
        <v>https://www.diodes.com/assets/Datasheets/BSS84WQ.pdf</v>
      </c>
      <c r="C9" t="str">
        <f>Hyperlink("https://www.diodes.com/part/view/BSS84WQ","BSS84WQ")</f>
        <v>BSS84WQ</v>
      </c>
      <c r="D9" t="s">
        <v>47</v>
      </c>
      <c r="E9" t="s">
        <v>23</v>
      </c>
      <c r="F9" t="s">
        <v>48</v>
      </c>
      <c r="G9" t="s">
        <v>25</v>
      </c>
      <c r="H9">
        <v>50</v>
      </c>
      <c r="I9">
        <v>20</v>
      </c>
      <c r="J9">
        <v>0.164</v>
      </c>
      <c r="K9">
        <v>0.41</v>
      </c>
      <c r="M9">
        <v>10000</v>
      </c>
      <c r="O9">
        <v>2</v>
      </c>
      <c r="P9">
        <v>25</v>
      </c>
      <c r="R9" t="s">
        <v>26</v>
      </c>
      <c r="T9" t="s">
        <v>26</v>
      </c>
      <c r="U9" t="s">
        <v>49</v>
      </c>
    </row>
    <row r="10" spans="1:21">
      <c r="A10" t="s">
        <v>50</v>
      </c>
      <c r="B10" s="2" t="str">
        <f>Hyperlink("https://www.diodes.com/assets/Datasheets/DMP4006SPSW.pdf")</f>
        <v>https://www.diodes.com/assets/Datasheets/DMP4006SPSW.pdf</v>
      </c>
      <c r="C10" t="str">
        <f>Hyperlink("https://www.diodes.com/part/view/DMP4006SPSW","DMP4006SPSW")</f>
        <v>DMP4006SPSW</v>
      </c>
      <c r="D10" t="s">
        <v>51</v>
      </c>
      <c r="E10" t="s">
        <v>52</v>
      </c>
      <c r="F10" t="s">
        <v>24</v>
      </c>
      <c r="G10" t="s">
        <v>25</v>
      </c>
      <c r="H10">
        <v>40</v>
      </c>
      <c r="I10">
        <v>20</v>
      </c>
      <c r="K10">
        <v>3.4</v>
      </c>
      <c r="L10">
        <v>5.2</v>
      </c>
      <c r="M10" t="s">
        <v>53</v>
      </c>
      <c r="O10">
        <v>3</v>
      </c>
      <c r="P10">
        <v>20</v>
      </c>
      <c r="R10" t="s">
        <v>26</v>
      </c>
      <c r="T10">
        <v>162</v>
      </c>
      <c r="U10" t="s">
        <v>54</v>
      </c>
    </row>
    <row r="11" spans="1:21">
      <c r="A11" t="s">
        <v>55</v>
      </c>
      <c r="B11" s="2" t="str">
        <f>Hyperlink("https://www.diodes.com/assets/Datasheets/DMP4006SPSWQ.pdf")</f>
        <v>https://www.diodes.com/assets/Datasheets/DMP4006SPSWQ.pdf</v>
      </c>
      <c r="C11" t="str">
        <f>Hyperlink("https://www.diodes.com/part/view/DMP4006SPSWQ","DMP4006SPSWQ")</f>
        <v>DMP4006SPSWQ</v>
      </c>
      <c r="D11" t="s">
        <v>51</v>
      </c>
      <c r="E11" t="s">
        <v>23</v>
      </c>
      <c r="F11" t="s">
        <v>48</v>
      </c>
      <c r="G11" t="s">
        <v>25</v>
      </c>
      <c r="H11">
        <v>40</v>
      </c>
      <c r="I11">
        <v>20</v>
      </c>
      <c r="K11">
        <v>3.4</v>
      </c>
      <c r="L11">
        <v>5.2</v>
      </c>
      <c r="M11" t="s">
        <v>53</v>
      </c>
      <c r="O11">
        <v>3</v>
      </c>
      <c r="P11">
        <v>20</v>
      </c>
      <c r="R11" t="s">
        <v>26</v>
      </c>
      <c r="T11">
        <v>162</v>
      </c>
      <c r="U11" t="s">
        <v>54</v>
      </c>
    </row>
    <row r="12" spans="1:21">
      <c r="A12" t="s">
        <v>56</v>
      </c>
      <c r="B12" s="2" t="str">
        <f>Hyperlink("https://www.diodes.com/assets/Datasheets/DMP4010SK3.pdf")</f>
        <v>https://www.diodes.com/assets/Datasheets/DMP4010SK3.pdf</v>
      </c>
      <c r="C12" t="str">
        <f>Hyperlink("https://www.diodes.com/part/view/DMP4010SK3","DMP4010SK3")</f>
        <v>DMP4010SK3</v>
      </c>
      <c r="D12" t="s">
        <v>22</v>
      </c>
      <c r="E12" t="s">
        <v>23</v>
      </c>
      <c r="F12" t="s">
        <v>24</v>
      </c>
      <c r="G12" t="s">
        <v>25</v>
      </c>
      <c r="H12">
        <v>40</v>
      </c>
      <c r="I12">
        <v>25</v>
      </c>
      <c r="J12">
        <v>15</v>
      </c>
      <c r="K12">
        <v>3.3</v>
      </c>
      <c r="L12">
        <v>9.9</v>
      </c>
      <c r="M12">
        <v>14</v>
      </c>
      <c r="O12">
        <v>2.5</v>
      </c>
      <c r="P12">
        <v>20</v>
      </c>
      <c r="Q12">
        <v>42.7</v>
      </c>
      <c r="R12">
        <v>42.7</v>
      </c>
      <c r="S12">
        <v>91</v>
      </c>
      <c r="T12">
        <v>91</v>
      </c>
      <c r="U12" t="s">
        <v>57</v>
      </c>
    </row>
    <row r="13" spans="1:21">
      <c r="A13" t="s">
        <v>58</v>
      </c>
      <c r="B13" s="2" t="str">
        <f>Hyperlink("https://www.diodes.com/assets/Datasheets/DMP4010SK3Q.pdf")</f>
        <v>https://www.diodes.com/assets/Datasheets/DMP4010SK3Q.pdf</v>
      </c>
      <c r="C13" t="str">
        <f>Hyperlink("https://www.diodes.com/part/view/DMP4010SK3Q","DMP4010SK3Q")</f>
        <v>DMP4010SK3Q</v>
      </c>
      <c r="D13" t="s">
        <v>22</v>
      </c>
      <c r="E13" t="s">
        <v>23</v>
      </c>
      <c r="F13" t="s">
        <v>48</v>
      </c>
      <c r="G13" t="s">
        <v>25</v>
      </c>
      <c r="H13">
        <v>40</v>
      </c>
      <c r="I13">
        <v>25</v>
      </c>
      <c r="J13">
        <v>15</v>
      </c>
      <c r="K13">
        <v>3.3</v>
      </c>
      <c r="L13">
        <v>9.9</v>
      </c>
      <c r="M13">
        <v>14</v>
      </c>
      <c r="O13">
        <v>2.5</v>
      </c>
      <c r="P13">
        <v>20</v>
      </c>
      <c r="Q13">
        <v>42.7</v>
      </c>
      <c r="R13">
        <v>42.7</v>
      </c>
      <c r="S13">
        <v>91</v>
      </c>
      <c r="T13">
        <v>91</v>
      </c>
      <c r="U13" t="s">
        <v>57</v>
      </c>
    </row>
    <row r="14" spans="1:21">
      <c r="A14" t="s">
        <v>59</v>
      </c>
      <c r="B14" s="2" t="str">
        <f>Hyperlink("https://www.diodes.com/assets/Datasheets/DMP4011SK3.pdf")</f>
        <v>https://www.diodes.com/assets/Datasheets/DMP4011SK3.pdf</v>
      </c>
      <c r="C14" t="str">
        <f>Hyperlink("https://www.diodes.com/part/view/DMP4011SK3","DMP4011SK3")</f>
        <v>DMP4011SK3</v>
      </c>
      <c r="D14" t="s">
        <v>22</v>
      </c>
      <c r="E14" t="s">
        <v>52</v>
      </c>
      <c r="F14" t="s">
        <v>24</v>
      </c>
      <c r="G14" t="s">
        <v>25</v>
      </c>
      <c r="H14">
        <v>40</v>
      </c>
      <c r="I14">
        <v>20</v>
      </c>
      <c r="J14">
        <v>14</v>
      </c>
      <c r="K14">
        <v>3.1</v>
      </c>
      <c r="L14">
        <v>11</v>
      </c>
      <c r="M14">
        <v>19</v>
      </c>
      <c r="O14">
        <v>2.5</v>
      </c>
      <c r="P14">
        <v>20</v>
      </c>
      <c r="Q14">
        <v>25</v>
      </c>
      <c r="R14">
        <v>25</v>
      </c>
      <c r="S14">
        <v>52</v>
      </c>
      <c r="T14">
        <v>52</v>
      </c>
      <c r="U14" t="s">
        <v>57</v>
      </c>
    </row>
    <row r="15" spans="1:21">
      <c r="A15" t="s">
        <v>60</v>
      </c>
      <c r="B15" s="2" t="str">
        <f>Hyperlink("https://www.diodes.com/assets/Datasheets/DMP4011SK3Q.pdf")</f>
        <v>https://www.diodes.com/assets/Datasheets/DMP4011SK3Q.pdf</v>
      </c>
      <c r="C15" t="str">
        <f>Hyperlink("https://www.diodes.com/part/view/DMP4011SK3Q","DMP4011SK3Q")</f>
        <v>DMP4011SK3Q</v>
      </c>
      <c r="D15" t="s">
        <v>22</v>
      </c>
      <c r="E15" t="s">
        <v>23</v>
      </c>
      <c r="F15" t="s">
        <v>40</v>
      </c>
      <c r="G15" t="s">
        <v>25</v>
      </c>
      <c r="H15">
        <v>40</v>
      </c>
      <c r="I15">
        <v>20</v>
      </c>
      <c r="J15">
        <v>14</v>
      </c>
      <c r="K15">
        <v>3.1</v>
      </c>
      <c r="L15">
        <v>11</v>
      </c>
      <c r="M15">
        <v>19</v>
      </c>
      <c r="O15">
        <v>2.5</v>
      </c>
      <c r="P15">
        <v>20</v>
      </c>
      <c r="Q15">
        <v>25</v>
      </c>
      <c r="R15">
        <v>25</v>
      </c>
      <c r="S15">
        <v>52</v>
      </c>
      <c r="T15">
        <v>52</v>
      </c>
      <c r="U15" t="s">
        <v>57</v>
      </c>
    </row>
    <row r="16" spans="1:21">
      <c r="A16" t="s">
        <v>61</v>
      </c>
      <c r="B16" s="2" t="str">
        <f>Hyperlink("https://www.diodes.com/assets/Datasheets/DMP4011SPS.pdf")</f>
        <v>https://www.diodes.com/assets/Datasheets/DMP4011SPS.pdf</v>
      </c>
      <c r="C16" t="str">
        <f>Hyperlink("https://www.diodes.com/part/view/DMP4011SPS","DMP4011SPS")</f>
        <v>DMP4011SPS</v>
      </c>
      <c r="D16" t="s">
        <v>51</v>
      </c>
      <c r="E16" t="s">
        <v>23</v>
      </c>
      <c r="F16" t="s">
        <v>24</v>
      </c>
      <c r="G16" t="s">
        <v>25</v>
      </c>
      <c r="H16">
        <v>40</v>
      </c>
      <c r="I16">
        <v>20</v>
      </c>
      <c r="J16">
        <v>11.7</v>
      </c>
      <c r="K16">
        <v>2.3</v>
      </c>
      <c r="L16">
        <v>10</v>
      </c>
      <c r="M16">
        <v>14</v>
      </c>
      <c r="O16">
        <v>2.5</v>
      </c>
      <c r="P16">
        <v>20</v>
      </c>
      <c r="Q16">
        <v>25</v>
      </c>
      <c r="R16">
        <v>25</v>
      </c>
      <c r="S16">
        <v>52</v>
      </c>
      <c r="T16">
        <v>52</v>
      </c>
      <c r="U16" t="s">
        <v>62</v>
      </c>
    </row>
    <row r="17" spans="1:21">
      <c r="A17" t="s">
        <v>63</v>
      </c>
      <c r="B17" s="2" t="str">
        <f>Hyperlink("https://www.diodes.com/assets/Datasheets/DMP4011SPSQ.pdf")</f>
        <v>https://www.diodes.com/assets/Datasheets/DMP4011SPSQ.pdf</v>
      </c>
      <c r="C17" t="str">
        <f>Hyperlink("https://www.diodes.com/part/view/DMP4011SPSQ","DMP4011SPSQ")</f>
        <v>DMP4011SPSQ</v>
      </c>
      <c r="D17" t="s">
        <v>51</v>
      </c>
      <c r="E17" t="s">
        <v>23</v>
      </c>
      <c r="F17" t="s">
        <v>48</v>
      </c>
      <c r="G17" t="s">
        <v>25</v>
      </c>
      <c r="H17">
        <v>40</v>
      </c>
      <c r="I17">
        <v>20</v>
      </c>
      <c r="J17">
        <v>11.7</v>
      </c>
      <c r="K17">
        <v>2.3</v>
      </c>
      <c r="L17">
        <v>10</v>
      </c>
      <c r="M17">
        <v>14</v>
      </c>
      <c r="O17">
        <v>2.5</v>
      </c>
      <c r="P17">
        <v>20</v>
      </c>
      <c r="Q17">
        <v>25</v>
      </c>
      <c r="R17">
        <v>25</v>
      </c>
      <c r="S17">
        <v>52</v>
      </c>
      <c r="T17">
        <v>52</v>
      </c>
      <c r="U17" t="s">
        <v>62</v>
      </c>
    </row>
    <row r="18" spans="1:21">
      <c r="A18" t="s">
        <v>64</v>
      </c>
      <c r="B18" s="2" t="str">
        <f>Hyperlink("https://www.diodes.com/assets/Datasheets/DMP4013LFG.pdf")</f>
        <v>https://www.diodes.com/assets/Datasheets/DMP4013LFG.pdf</v>
      </c>
      <c r="C18" t="str">
        <f>Hyperlink("https://www.diodes.com/part/view/DMP4013LFG","DMP4013LFG")</f>
        <v>DMP4013LFG</v>
      </c>
      <c r="D18" t="s">
        <v>51</v>
      </c>
      <c r="E18" t="s">
        <v>23</v>
      </c>
      <c r="F18" t="s">
        <v>24</v>
      </c>
      <c r="G18" t="s">
        <v>25</v>
      </c>
      <c r="H18">
        <v>40</v>
      </c>
      <c r="I18">
        <v>20</v>
      </c>
      <c r="J18">
        <v>10.3</v>
      </c>
      <c r="K18">
        <v>2.1</v>
      </c>
      <c r="L18">
        <v>13</v>
      </c>
      <c r="M18">
        <v>18</v>
      </c>
      <c r="O18">
        <v>3</v>
      </c>
      <c r="P18">
        <v>20</v>
      </c>
      <c r="Q18">
        <v>32.5</v>
      </c>
      <c r="R18" t="s">
        <v>26</v>
      </c>
      <c r="S18">
        <v>68.6</v>
      </c>
      <c r="T18" t="s">
        <v>26</v>
      </c>
      <c r="U18" t="s">
        <v>65</v>
      </c>
    </row>
    <row r="19" spans="1:21">
      <c r="A19" t="s">
        <v>66</v>
      </c>
      <c r="B19" s="2" t="str">
        <f>Hyperlink("https://www.diodes.com/assets/Datasheets/DMP4013LFGQ.pdf")</f>
        <v>https://www.diodes.com/assets/Datasheets/DMP4013LFGQ.pdf</v>
      </c>
      <c r="C19" t="str">
        <f>Hyperlink("https://www.diodes.com/part/view/DMP4013LFGQ","DMP4013LFGQ")</f>
        <v>DMP4013LFGQ</v>
      </c>
      <c r="D19" t="s">
        <v>51</v>
      </c>
      <c r="E19" t="s">
        <v>23</v>
      </c>
      <c r="F19" t="s">
        <v>48</v>
      </c>
      <c r="G19" t="s">
        <v>25</v>
      </c>
      <c r="H19">
        <v>40</v>
      </c>
      <c r="I19">
        <v>20</v>
      </c>
      <c r="J19">
        <v>10.3</v>
      </c>
      <c r="K19">
        <v>2.1</v>
      </c>
      <c r="L19">
        <v>13</v>
      </c>
      <c r="M19">
        <v>18</v>
      </c>
      <c r="O19">
        <v>3</v>
      </c>
      <c r="P19">
        <v>20</v>
      </c>
      <c r="Q19">
        <v>32.5</v>
      </c>
      <c r="R19" t="s">
        <v>26</v>
      </c>
      <c r="S19">
        <v>68.6</v>
      </c>
      <c r="T19" t="s">
        <v>26</v>
      </c>
      <c r="U19" t="s">
        <v>65</v>
      </c>
    </row>
    <row r="20" spans="1:21">
      <c r="A20" t="s">
        <v>67</v>
      </c>
      <c r="B20" s="2" t="str">
        <f>Hyperlink("https://www.diodes.com/assets/Datasheets/DMP4013SPS.pdf")</f>
        <v>https://www.diodes.com/assets/Datasheets/DMP4013SPS.pdf</v>
      </c>
      <c r="C20" t="str">
        <f>Hyperlink("https://www.diodes.com/part/view/DMP4013SPS","DMP4013SPS")</f>
        <v>DMP4013SPS</v>
      </c>
      <c r="D20" t="s">
        <v>51</v>
      </c>
      <c r="E20" t="s">
        <v>23</v>
      </c>
      <c r="F20" t="s">
        <v>24</v>
      </c>
      <c r="G20" t="s">
        <v>25</v>
      </c>
      <c r="H20">
        <v>40</v>
      </c>
      <c r="I20">
        <v>20</v>
      </c>
      <c r="J20">
        <v>11</v>
      </c>
      <c r="K20">
        <v>3.4</v>
      </c>
      <c r="L20">
        <v>15</v>
      </c>
      <c r="M20">
        <v>23</v>
      </c>
      <c r="O20">
        <v>3</v>
      </c>
      <c r="P20">
        <v>20</v>
      </c>
      <c r="Q20">
        <v>31</v>
      </c>
      <c r="R20">
        <v>31</v>
      </c>
      <c r="S20">
        <v>67</v>
      </c>
      <c r="T20">
        <v>67</v>
      </c>
      <c r="U20" t="s">
        <v>62</v>
      </c>
    </row>
    <row r="21" spans="1:21">
      <c r="A21" t="s">
        <v>68</v>
      </c>
      <c r="B21" s="2" t="str">
        <f>Hyperlink("https://www.diodes.com/assets/Datasheets/DMP4013SPSQ.pdf")</f>
        <v>https://www.diodes.com/assets/Datasheets/DMP4013SPSQ.pdf</v>
      </c>
      <c r="C21" t="str">
        <f>Hyperlink("https://www.diodes.com/part/view/DMP4013SPSQ","DMP4013SPSQ")</f>
        <v>DMP4013SPSQ</v>
      </c>
      <c r="D21" t="s">
        <v>22</v>
      </c>
      <c r="E21" t="s">
        <v>23</v>
      </c>
      <c r="F21" t="s">
        <v>40</v>
      </c>
      <c r="G21" t="s">
        <v>25</v>
      </c>
      <c r="H21">
        <v>40</v>
      </c>
      <c r="I21">
        <v>20</v>
      </c>
      <c r="J21">
        <v>11</v>
      </c>
      <c r="K21">
        <v>3.4</v>
      </c>
      <c r="L21">
        <v>15</v>
      </c>
      <c r="M21">
        <v>23</v>
      </c>
      <c r="O21">
        <v>3</v>
      </c>
      <c r="P21">
        <v>20</v>
      </c>
      <c r="Q21">
        <v>31</v>
      </c>
      <c r="R21">
        <v>31</v>
      </c>
      <c r="S21">
        <v>67</v>
      </c>
      <c r="T21">
        <v>67</v>
      </c>
      <c r="U21" t="s">
        <v>62</v>
      </c>
    </row>
    <row r="22" spans="1:21">
      <c r="A22" t="s">
        <v>69</v>
      </c>
      <c r="B22" s="2" t="str">
        <f>Hyperlink("https://www.diodes.com/assets/Datasheets/DMP4015SK3.pdf")</f>
        <v>https://www.diodes.com/assets/Datasheets/DMP4015SK3.pdf</v>
      </c>
      <c r="C22" t="str">
        <f>Hyperlink("https://www.diodes.com/part/view/DMP4015SK3","DMP4015SK3")</f>
        <v>DMP4015SK3</v>
      </c>
      <c r="D22" t="s">
        <v>22</v>
      </c>
      <c r="E22" t="s">
        <v>23</v>
      </c>
      <c r="F22" t="s">
        <v>24</v>
      </c>
      <c r="G22" t="s">
        <v>25</v>
      </c>
      <c r="H22">
        <v>40</v>
      </c>
      <c r="I22">
        <v>25</v>
      </c>
      <c r="J22">
        <v>14</v>
      </c>
      <c r="K22">
        <v>3.5</v>
      </c>
      <c r="L22">
        <v>11</v>
      </c>
      <c r="M22">
        <v>15</v>
      </c>
      <c r="O22">
        <v>2.5</v>
      </c>
      <c r="Q22" t="s">
        <v>70</v>
      </c>
      <c r="R22" t="s">
        <v>26</v>
      </c>
      <c r="T22" t="s">
        <v>26</v>
      </c>
      <c r="U22" t="s">
        <v>57</v>
      </c>
    </row>
    <row r="23" spans="1:21">
      <c r="A23" t="s">
        <v>71</v>
      </c>
      <c r="B23" s="2" t="str">
        <f>Hyperlink("https://www.diodes.com/assets/Datasheets/DMP4015SPS.pdf")</f>
        <v>https://www.diodes.com/assets/Datasheets/DMP4015SPS.pdf</v>
      </c>
      <c r="C23" t="str">
        <f>Hyperlink("https://www.diodes.com/part/view/DMP4015SPS","DMP4015SPS")</f>
        <v>DMP4015SPS</v>
      </c>
      <c r="D23" t="s">
        <v>51</v>
      </c>
      <c r="E23" t="s">
        <v>23</v>
      </c>
      <c r="F23" t="s">
        <v>24</v>
      </c>
      <c r="G23" t="s">
        <v>25</v>
      </c>
      <c r="H23">
        <v>40</v>
      </c>
      <c r="I23">
        <v>25</v>
      </c>
      <c r="J23">
        <v>11</v>
      </c>
      <c r="K23">
        <v>2.1</v>
      </c>
      <c r="L23">
        <v>11</v>
      </c>
      <c r="M23">
        <v>15</v>
      </c>
      <c r="O23">
        <v>2.5</v>
      </c>
      <c r="Q23" t="s">
        <v>70</v>
      </c>
      <c r="R23" t="s">
        <v>26</v>
      </c>
      <c r="T23" t="s">
        <v>26</v>
      </c>
      <c r="U23" t="s">
        <v>72</v>
      </c>
    </row>
    <row r="24" spans="1:21">
      <c r="A24" t="s">
        <v>73</v>
      </c>
      <c r="B24" s="2" t="str">
        <f>Hyperlink("https://www.diodes.com/assets/Datasheets/DMP4015SSS.pdf")</f>
        <v>https://www.diodes.com/assets/Datasheets/DMP4015SSS.pdf</v>
      </c>
      <c r="C24" t="str">
        <f>Hyperlink("https://www.diodes.com/part/view/DMP4015SSS","DMP4015SSS")</f>
        <v>DMP4015SSS</v>
      </c>
      <c r="D24" t="s">
        <v>22</v>
      </c>
      <c r="E24" t="s">
        <v>23</v>
      </c>
      <c r="F24" t="s">
        <v>24</v>
      </c>
      <c r="G24" t="s">
        <v>25</v>
      </c>
      <c r="H24">
        <v>40</v>
      </c>
      <c r="I24">
        <v>25</v>
      </c>
      <c r="J24">
        <v>10.1</v>
      </c>
      <c r="K24">
        <v>1.82</v>
      </c>
      <c r="L24">
        <v>11</v>
      </c>
      <c r="M24">
        <v>15</v>
      </c>
      <c r="O24">
        <v>2.5</v>
      </c>
      <c r="Q24" t="s">
        <v>70</v>
      </c>
      <c r="R24" t="s">
        <v>26</v>
      </c>
      <c r="T24" t="s">
        <v>26</v>
      </c>
      <c r="U24" t="s">
        <v>74</v>
      </c>
    </row>
    <row r="25" spans="1:21">
      <c r="A25" t="s">
        <v>75</v>
      </c>
      <c r="B25" s="2" t="str">
        <f>Hyperlink("https://www.diodes.com/assets/Datasheets/DMP4015SSSQ.pdf")</f>
        <v>https://www.diodes.com/assets/Datasheets/DMP4015SSSQ.pdf</v>
      </c>
      <c r="C25" t="str">
        <f>Hyperlink("https://www.diodes.com/part/view/DMP4015SSSQ","DMP4015SSSQ")</f>
        <v>DMP4015SSSQ</v>
      </c>
      <c r="D25" t="s">
        <v>22</v>
      </c>
      <c r="E25" t="s">
        <v>23</v>
      </c>
      <c r="F25" t="s">
        <v>48</v>
      </c>
      <c r="G25" t="s">
        <v>25</v>
      </c>
      <c r="H25">
        <v>40</v>
      </c>
      <c r="I25">
        <v>25</v>
      </c>
      <c r="J25">
        <v>10.1</v>
      </c>
      <c r="K25">
        <v>1.82</v>
      </c>
      <c r="L25">
        <v>11</v>
      </c>
      <c r="M25">
        <v>15</v>
      </c>
      <c r="O25">
        <v>2.5</v>
      </c>
      <c r="Q25" t="s">
        <v>70</v>
      </c>
      <c r="R25" t="s">
        <v>26</v>
      </c>
      <c r="T25" t="s">
        <v>26</v>
      </c>
      <c r="U25" t="s">
        <v>74</v>
      </c>
    </row>
    <row r="26" spans="1:21">
      <c r="A26" t="s">
        <v>76</v>
      </c>
      <c r="B26" s="2" t="str">
        <f>Hyperlink("https://www.diodes.com/assets/Datasheets/DMP4025LSS.pdf")</f>
        <v>https://www.diodes.com/assets/Datasheets/DMP4025LSS.pdf</v>
      </c>
      <c r="C26" t="str">
        <f>Hyperlink("https://www.diodes.com/part/view/DMP4025LSS","DMP4025LSS")</f>
        <v>DMP4025LSS</v>
      </c>
      <c r="D26" t="s">
        <v>22</v>
      </c>
      <c r="E26" t="s">
        <v>23</v>
      </c>
      <c r="F26" t="s">
        <v>24</v>
      </c>
      <c r="G26" t="s">
        <v>25</v>
      </c>
      <c r="H26">
        <v>40</v>
      </c>
      <c r="I26">
        <v>20</v>
      </c>
      <c r="J26">
        <v>8</v>
      </c>
      <c r="K26">
        <v>2.4</v>
      </c>
      <c r="L26">
        <v>25</v>
      </c>
      <c r="M26">
        <v>45</v>
      </c>
      <c r="O26">
        <v>1.8</v>
      </c>
      <c r="Q26">
        <v>14</v>
      </c>
      <c r="R26" t="s">
        <v>26</v>
      </c>
      <c r="S26">
        <v>33.7</v>
      </c>
      <c r="T26" t="s">
        <v>26</v>
      </c>
      <c r="U26" t="s">
        <v>74</v>
      </c>
    </row>
    <row r="27" spans="1:21">
      <c r="A27" t="s">
        <v>77</v>
      </c>
      <c r="B27" s="2" t="str">
        <f>Hyperlink("https://www.diodes.com/assets/Datasheets/DMP4047LFDE.pdf")</f>
        <v>https://www.diodes.com/assets/Datasheets/DMP4047LFDE.pdf</v>
      </c>
      <c r="C27" t="str">
        <f>Hyperlink("https://www.diodes.com/part/view/DMP4047LFDE","DMP4047LFDE")</f>
        <v>DMP4047LFDE</v>
      </c>
      <c r="D27" t="s">
        <v>51</v>
      </c>
      <c r="E27" t="s">
        <v>23</v>
      </c>
      <c r="F27" t="s">
        <v>24</v>
      </c>
      <c r="G27" t="s">
        <v>25</v>
      </c>
      <c r="H27">
        <v>40</v>
      </c>
      <c r="I27">
        <v>20</v>
      </c>
      <c r="J27">
        <v>6</v>
      </c>
      <c r="K27">
        <v>2.1</v>
      </c>
      <c r="L27">
        <v>33</v>
      </c>
      <c r="M27">
        <v>50</v>
      </c>
      <c r="O27">
        <v>2.2</v>
      </c>
      <c r="Q27">
        <v>11.2</v>
      </c>
      <c r="R27" t="s">
        <v>26</v>
      </c>
      <c r="S27">
        <v>23.2</v>
      </c>
      <c r="T27" t="s">
        <v>26</v>
      </c>
      <c r="U27" t="s">
        <v>78</v>
      </c>
    </row>
    <row r="28" spans="1:21">
      <c r="A28" t="s">
        <v>79</v>
      </c>
      <c r="B28" s="2" t="str">
        <f>Hyperlink("https://www.diodes.com/assets/Datasheets/DMP4047SK3.pdf")</f>
        <v>https://www.diodes.com/assets/Datasheets/DMP4047SK3.pdf</v>
      </c>
      <c r="C28" t="str">
        <f>Hyperlink("https://www.diodes.com/part/view/DMP4047SK3","DMP4047SK3")</f>
        <v>DMP4047SK3</v>
      </c>
      <c r="D28" t="s">
        <v>51</v>
      </c>
      <c r="E28" t="s">
        <v>52</v>
      </c>
      <c r="F28" t="s">
        <v>24</v>
      </c>
      <c r="G28" t="s">
        <v>25</v>
      </c>
      <c r="H28">
        <v>40</v>
      </c>
      <c r="I28">
        <v>20</v>
      </c>
      <c r="K28">
        <v>2.7</v>
      </c>
      <c r="L28">
        <v>45</v>
      </c>
      <c r="M28">
        <v>55</v>
      </c>
      <c r="O28">
        <v>3</v>
      </c>
      <c r="P28">
        <v>20</v>
      </c>
      <c r="Q28">
        <v>11.2</v>
      </c>
      <c r="R28" t="s">
        <v>26</v>
      </c>
      <c r="S28">
        <v>23.2</v>
      </c>
      <c r="T28" t="s">
        <v>26</v>
      </c>
      <c r="U28" t="s">
        <v>57</v>
      </c>
    </row>
    <row r="29" spans="1:21">
      <c r="A29" t="s">
        <v>80</v>
      </c>
      <c r="B29" s="2" t="str">
        <f>Hyperlink("https://www.diodes.com/assets/Datasheets/DMP4047SSD.pdf")</f>
        <v>https://www.diodes.com/assets/Datasheets/DMP4047SSD.pdf</v>
      </c>
      <c r="C29" t="str">
        <f>Hyperlink("https://www.diodes.com/part/view/DMP4047SSD","DMP4047SSD")</f>
        <v>DMP4047SSD</v>
      </c>
      <c r="D29" t="s">
        <v>81</v>
      </c>
      <c r="E29" t="s">
        <v>23</v>
      </c>
      <c r="F29" t="s">
        <v>24</v>
      </c>
      <c r="G29" t="s">
        <v>36</v>
      </c>
      <c r="H29">
        <v>40</v>
      </c>
      <c r="I29">
        <v>20</v>
      </c>
      <c r="J29">
        <v>5.1</v>
      </c>
      <c r="K29">
        <v>1.8</v>
      </c>
      <c r="L29">
        <v>45</v>
      </c>
      <c r="M29">
        <v>55</v>
      </c>
      <c r="O29">
        <v>3</v>
      </c>
      <c r="P29">
        <v>20</v>
      </c>
      <c r="Q29">
        <v>10.6</v>
      </c>
      <c r="R29">
        <v>10.6</v>
      </c>
      <c r="S29">
        <v>21.5</v>
      </c>
      <c r="T29">
        <v>21.5</v>
      </c>
      <c r="U29" t="s">
        <v>74</v>
      </c>
    </row>
    <row r="30" spans="1:21">
      <c r="A30" t="s">
        <v>82</v>
      </c>
      <c r="B30" s="2" t="str">
        <f>Hyperlink("https://www.diodes.com/assets/Datasheets/DMP4050SSD.pdf")</f>
        <v>https://www.diodes.com/assets/Datasheets/DMP4050SSD.pdf</v>
      </c>
      <c r="C30" t="str">
        <f>Hyperlink("https://www.diodes.com/part/view/DMP4050SSD","DMP4050SSD")</f>
        <v>DMP4050SSD</v>
      </c>
      <c r="D30" t="s">
        <v>81</v>
      </c>
      <c r="E30" t="s">
        <v>23</v>
      </c>
      <c r="F30" t="s">
        <v>24</v>
      </c>
      <c r="G30" t="s">
        <v>36</v>
      </c>
      <c r="H30">
        <v>40</v>
      </c>
      <c r="I30">
        <v>20</v>
      </c>
      <c r="J30">
        <v>5.2</v>
      </c>
      <c r="K30">
        <v>2.1</v>
      </c>
      <c r="L30">
        <v>50</v>
      </c>
      <c r="M30">
        <v>79</v>
      </c>
      <c r="O30">
        <v>3</v>
      </c>
      <c r="Q30">
        <v>6.9</v>
      </c>
      <c r="R30" t="s">
        <v>26</v>
      </c>
      <c r="S30">
        <v>13.9</v>
      </c>
      <c r="T30" t="s">
        <v>26</v>
      </c>
      <c r="U30" t="s">
        <v>74</v>
      </c>
    </row>
    <row r="31" spans="1:21">
      <c r="A31" t="s">
        <v>83</v>
      </c>
      <c r="B31" s="2" t="str">
        <f>Hyperlink("https://www.diodes.com/assets/Datasheets/DMP4050SSS.pdf")</f>
        <v>https://www.diodes.com/assets/Datasheets/DMP4050SSS.pdf</v>
      </c>
      <c r="C31" t="str">
        <f>Hyperlink("https://www.diodes.com/part/view/DMP4050SSS","DMP4050SSS")</f>
        <v>DMP4050SSS</v>
      </c>
      <c r="D31" t="s">
        <v>51</v>
      </c>
      <c r="E31" t="s">
        <v>23</v>
      </c>
      <c r="F31" t="s">
        <v>32</v>
      </c>
      <c r="G31" t="s">
        <v>25</v>
      </c>
      <c r="H31">
        <v>40</v>
      </c>
      <c r="I31">
        <v>20</v>
      </c>
      <c r="J31">
        <v>4.4</v>
      </c>
      <c r="K31">
        <v>1.56</v>
      </c>
      <c r="L31">
        <v>50</v>
      </c>
      <c r="M31">
        <v>79</v>
      </c>
      <c r="O31">
        <v>3</v>
      </c>
      <c r="Q31">
        <v>6.9</v>
      </c>
      <c r="R31" t="s">
        <v>26</v>
      </c>
      <c r="S31">
        <v>13.9</v>
      </c>
      <c r="T31" t="s">
        <v>26</v>
      </c>
      <c r="U31" t="s">
        <v>74</v>
      </c>
    </row>
    <row r="32" spans="1:21">
      <c r="A32" t="s">
        <v>84</v>
      </c>
      <c r="B32" s="2" t="str">
        <f>Hyperlink("https://www.diodes.com/assets/Datasheets/DMP4051LK3.pdf")</f>
        <v>https://www.diodes.com/assets/Datasheets/DMP4051LK3.pdf</v>
      </c>
      <c r="C32" t="str">
        <f>Hyperlink("https://www.diodes.com/part/view/DMP4051LK3","DMP4051LK3")</f>
        <v>DMP4051LK3</v>
      </c>
      <c r="D32" t="s">
        <v>22</v>
      </c>
      <c r="E32" t="s">
        <v>23</v>
      </c>
      <c r="F32" t="s">
        <v>32</v>
      </c>
      <c r="G32" t="s">
        <v>25</v>
      </c>
      <c r="H32">
        <v>40</v>
      </c>
      <c r="I32">
        <v>20</v>
      </c>
      <c r="J32">
        <v>7.2</v>
      </c>
      <c r="K32">
        <v>4.18</v>
      </c>
      <c r="L32">
        <v>51</v>
      </c>
      <c r="M32">
        <v>85</v>
      </c>
      <c r="O32">
        <v>3</v>
      </c>
      <c r="Q32">
        <v>7</v>
      </c>
      <c r="R32" t="s">
        <v>26</v>
      </c>
      <c r="S32">
        <v>14</v>
      </c>
      <c r="T32" t="s">
        <v>26</v>
      </c>
      <c r="U32" t="s">
        <v>57</v>
      </c>
    </row>
    <row r="33" spans="1:21">
      <c r="A33" t="s">
        <v>85</v>
      </c>
      <c r="B33" s="2" t="str">
        <f>Hyperlink("https://www.diodes.com/assets/Datasheets/DMP4065S.pdf")</f>
        <v>https://www.diodes.com/assets/Datasheets/DMP4065S.pdf</v>
      </c>
      <c r="C33" t="str">
        <f>Hyperlink("https://www.diodes.com/part/view/DMP4065S","DMP4065S")</f>
        <v>DMP4065S</v>
      </c>
      <c r="D33" t="s">
        <v>51</v>
      </c>
      <c r="E33" t="s">
        <v>23</v>
      </c>
      <c r="F33" t="s">
        <v>24</v>
      </c>
      <c r="G33" t="s">
        <v>25</v>
      </c>
      <c r="H33">
        <v>40</v>
      </c>
      <c r="I33">
        <v>20</v>
      </c>
      <c r="J33">
        <v>3.4</v>
      </c>
      <c r="K33">
        <v>1.4</v>
      </c>
      <c r="L33">
        <v>80</v>
      </c>
      <c r="M33">
        <v>100</v>
      </c>
      <c r="O33">
        <v>3</v>
      </c>
      <c r="P33">
        <v>20</v>
      </c>
      <c r="Q33">
        <v>6.1</v>
      </c>
      <c r="R33" t="s">
        <v>26</v>
      </c>
      <c r="S33">
        <v>12.2</v>
      </c>
      <c r="T33" t="s">
        <v>26</v>
      </c>
      <c r="U33" t="s">
        <v>33</v>
      </c>
    </row>
    <row r="34" spans="1:21">
      <c r="A34" t="s">
        <v>86</v>
      </c>
      <c r="B34" s="2" t="str">
        <f>Hyperlink("https://www.diodes.com/assets/Datasheets/DMP4065SK3.pdf")</f>
        <v>https://www.diodes.com/assets/Datasheets/DMP4065SK3.pdf</v>
      </c>
      <c r="C34" t="str">
        <f>Hyperlink("https://www.diodes.com/part/view/DMP4065SK3","DMP4065SK3")</f>
        <v>DMP4065SK3</v>
      </c>
      <c r="D34" t="s">
        <v>22</v>
      </c>
      <c r="E34" t="s">
        <v>52</v>
      </c>
      <c r="F34" t="s">
        <v>24</v>
      </c>
      <c r="G34" t="s">
        <v>25</v>
      </c>
      <c r="H34">
        <v>40</v>
      </c>
      <c r="I34">
        <v>20</v>
      </c>
      <c r="K34">
        <v>3</v>
      </c>
      <c r="L34">
        <v>70</v>
      </c>
      <c r="M34">
        <v>104</v>
      </c>
      <c r="O34">
        <v>3</v>
      </c>
      <c r="P34">
        <v>20</v>
      </c>
      <c r="Q34">
        <v>6.1</v>
      </c>
      <c r="R34" t="s">
        <v>26</v>
      </c>
      <c r="S34">
        <v>12.2</v>
      </c>
      <c r="T34" t="s">
        <v>26</v>
      </c>
      <c r="U34" t="s">
        <v>87</v>
      </c>
    </row>
    <row r="35" spans="1:21">
      <c r="A35" t="s">
        <v>88</v>
      </c>
      <c r="B35" s="2" t="str">
        <f>Hyperlink("https://www.diodes.com/assets/Datasheets/DMP4065SQ.pdf")</f>
        <v>https://www.diodes.com/assets/Datasheets/DMP4065SQ.pdf</v>
      </c>
      <c r="C35" t="str">
        <f>Hyperlink("https://www.diodes.com/part/view/DMP4065SQ","DMP4065SQ")</f>
        <v>DMP4065SQ</v>
      </c>
      <c r="D35" t="s">
        <v>51</v>
      </c>
      <c r="E35" t="s">
        <v>23</v>
      </c>
      <c r="F35" t="s">
        <v>48</v>
      </c>
      <c r="G35" t="s">
        <v>25</v>
      </c>
      <c r="H35">
        <v>40</v>
      </c>
      <c r="I35">
        <v>20</v>
      </c>
      <c r="J35">
        <v>3.4</v>
      </c>
      <c r="K35">
        <v>1.4</v>
      </c>
      <c r="L35">
        <v>80</v>
      </c>
      <c r="M35">
        <v>100</v>
      </c>
      <c r="O35">
        <v>3</v>
      </c>
      <c r="P35">
        <v>20</v>
      </c>
      <c r="Q35">
        <v>6.1</v>
      </c>
      <c r="R35" t="s">
        <v>26</v>
      </c>
      <c r="S35">
        <v>12.2</v>
      </c>
      <c r="T35" t="s">
        <v>26</v>
      </c>
      <c r="U35" t="s">
        <v>27</v>
      </c>
    </row>
    <row r="36" spans="1:21">
      <c r="A36" t="s">
        <v>89</v>
      </c>
      <c r="B36" s="2" t="str">
        <f>Hyperlink("https://www.diodes.com/assets/Datasheets/DMP510DL.pdf")</f>
        <v>https://www.diodes.com/assets/Datasheets/DMP510DL.pdf</v>
      </c>
      <c r="C36" t="str">
        <f>Hyperlink("https://www.diodes.com/part/view/DMP510DL","DMP510DL")</f>
        <v>DMP510DL</v>
      </c>
      <c r="D36" t="s">
        <v>22</v>
      </c>
      <c r="E36" t="s">
        <v>23</v>
      </c>
      <c r="F36" t="s">
        <v>24</v>
      </c>
      <c r="G36" t="s">
        <v>25</v>
      </c>
      <c r="H36">
        <v>50</v>
      </c>
      <c r="I36">
        <v>30</v>
      </c>
      <c r="J36">
        <v>0.18</v>
      </c>
      <c r="K36">
        <v>0.5</v>
      </c>
      <c r="M36" t="s">
        <v>41</v>
      </c>
      <c r="O36">
        <v>2</v>
      </c>
      <c r="P36">
        <v>24.6</v>
      </c>
      <c r="R36" t="s">
        <v>26</v>
      </c>
      <c r="T36" t="s">
        <v>26</v>
      </c>
      <c r="U36" t="s">
        <v>33</v>
      </c>
    </row>
    <row r="37" spans="1:21">
      <c r="A37" t="s">
        <v>90</v>
      </c>
      <c r="B37" s="2" t="str">
        <f>Hyperlink("https://www.diodes.com/assets/Datasheets/DMP510DLQ.pdf")</f>
        <v>https://www.diodes.com/assets/Datasheets/DMP510DLQ.pdf</v>
      </c>
      <c r="C37" t="str">
        <f>Hyperlink("https://www.diodes.com/part/view/DMP510DLQ","DMP510DLQ")</f>
        <v>DMP510DLQ</v>
      </c>
      <c r="D37" t="s">
        <v>22</v>
      </c>
      <c r="E37" t="s">
        <v>23</v>
      </c>
      <c r="F37" t="s">
        <v>48</v>
      </c>
      <c r="G37" t="s">
        <v>25</v>
      </c>
      <c r="H37">
        <v>50</v>
      </c>
      <c r="I37">
        <v>30</v>
      </c>
      <c r="J37">
        <v>0.196</v>
      </c>
      <c r="K37">
        <v>0.69</v>
      </c>
      <c r="M37" t="s">
        <v>91</v>
      </c>
      <c r="O37">
        <v>2</v>
      </c>
      <c r="P37">
        <v>25</v>
      </c>
      <c r="Q37" t="s">
        <v>92</v>
      </c>
      <c r="U37" t="s">
        <v>27</v>
      </c>
    </row>
    <row r="38" spans="1:21">
      <c r="A38" t="s">
        <v>93</v>
      </c>
      <c r="B38" s="2" t="str">
        <f>Hyperlink("https://www.diodes.com/assets/Datasheets/DMP510DLW.pdf")</f>
        <v>https://www.diodes.com/assets/Datasheets/DMP510DLW.pdf</v>
      </c>
      <c r="C38" t="str">
        <f>Hyperlink("https://www.diodes.com/part/view/DMP510DLW","DMP510DLW")</f>
        <v>DMP510DLW</v>
      </c>
      <c r="D38" t="s">
        <v>94</v>
      </c>
      <c r="E38" t="s">
        <v>52</v>
      </c>
      <c r="F38" t="s">
        <v>24</v>
      </c>
      <c r="G38" t="s">
        <v>25</v>
      </c>
      <c r="H38">
        <v>50</v>
      </c>
      <c r="I38">
        <v>20</v>
      </c>
      <c r="J38">
        <v>0.174</v>
      </c>
      <c r="K38">
        <v>0.47</v>
      </c>
      <c r="M38" t="s">
        <v>41</v>
      </c>
      <c r="O38">
        <v>2</v>
      </c>
      <c r="P38">
        <v>25</v>
      </c>
      <c r="Q38">
        <v>0.28</v>
      </c>
      <c r="R38">
        <v>0.28</v>
      </c>
      <c r="S38">
        <v>0.56</v>
      </c>
      <c r="T38">
        <v>0.56</v>
      </c>
      <c r="U38" t="s">
        <v>49</v>
      </c>
    </row>
    <row r="39" spans="1:21">
      <c r="A39" t="s">
        <v>95</v>
      </c>
      <c r="B39" s="2" t="str">
        <f>Hyperlink("https://www.diodes.com/assets/Datasheets/DMP56D0UFB.pdf")</f>
        <v>https://www.diodes.com/assets/Datasheets/DMP56D0UFB.pdf</v>
      </c>
      <c r="C39" t="str">
        <f>Hyperlink("https://www.diodes.com/part/view/DMP56D0UFB","DMP56D0UFB")</f>
        <v>DMP56D0UFB</v>
      </c>
      <c r="D39" t="s">
        <v>22</v>
      </c>
      <c r="E39" t="s">
        <v>23</v>
      </c>
      <c r="F39" t="s">
        <v>32</v>
      </c>
      <c r="G39" t="s">
        <v>25</v>
      </c>
      <c r="H39">
        <v>50</v>
      </c>
      <c r="I39">
        <v>8</v>
      </c>
      <c r="J39">
        <v>0.2</v>
      </c>
      <c r="K39">
        <v>0.425</v>
      </c>
      <c r="M39" t="s">
        <v>96</v>
      </c>
      <c r="N39">
        <v>8000</v>
      </c>
      <c r="O39">
        <v>1.2</v>
      </c>
      <c r="Q39">
        <v>0.58</v>
      </c>
      <c r="R39" t="s">
        <v>26</v>
      </c>
      <c r="T39" t="s">
        <v>26</v>
      </c>
      <c r="U39" t="s">
        <v>97</v>
      </c>
    </row>
    <row r="40" spans="1:21">
      <c r="A40" t="s">
        <v>98</v>
      </c>
      <c r="B40" s="2" t="str">
        <f>Hyperlink("https://www.diodes.com/assets/Datasheets/DMP56D0UV.pdf")</f>
        <v>https://www.diodes.com/assets/Datasheets/DMP56D0UV.pdf</v>
      </c>
      <c r="C40" t="str">
        <f>Hyperlink("https://www.diodes.com/part/view/DMP56D0UV","DMP56D0UV")</f>
        <v>DMP56D0UV</v>
      </c>
      <c r="D40" t="s">
        <v>35</v>
      </c>
      <c r="E40" t="s">
        <v>23</v>
      </c>
      <c r="F40" t="s">
        <v>32</v>
      </c>
      <c r="G40" t="s">
        <v>36</v>
      </c>
      <c r="H40">
        <v>50</v>
      </c>
      <c r="I40">
        <v>8</v>
      </c>
      <c r="J40">
        <v>0.16</v>
      </c>
      <c r="K40">
        <v>0.4</v>
      </c>
      <c r="M40" t="s">
        <v>96</v>
      </c>
      <c r="N40">
        <v>8000</v>
      </c>
      <c r="O40">
        <v>1.2</v>
      </c>
      <c r="P40">
        <v>25</v>
      </c>
      <c r="Q40">
        <v>0.58</v>
      </c>
      <c r="R40" t="s">
        <v>26</v>
      </c>
      <c r="T40" t="s">
        <v>26</v>
      </c>
      <c r="U40" t="s">
        <v>99</v>
      </c>
    </row>
    <row r="41" spans="1:21">
      <c r="A41" t="s">
        <v>100</v>
      </c>
      <c r="B41" s="2" t="str">
        <f>Hyperlink("https://www.diodes.com/assets/Datasheets/DMP6018LPS.pdf")</f>
        <v>https://www.diodes.com/assets/Datasheets/DMP6018LPS.pdf</v>
      </c>
      <c r="C41" t="str">
        <f>Hyperlink("https://www.diodes.com/part/view/DMP6018LPS","DMP6018LPS")</f>
        <v>DMP6018LPS</v>
      </c>
      <c r="D41" t="s">
        <v>101</v>
      </c>
      <c r="E41" t="s">
        <v>52</v>
      </c>
      <c r="F41" t="s">
        <v>24</v>
      </c>
      <c r="G41" t="s">
        <v>25</v>
      </c>
      <c r="H41">
        <v>60</v>
      </c>
      <c r="I41">
        <v>20</v>
      </c>
      <c r="K41">
        <v>2.6</v>
      </c>
      <c r="L41">
        <v>18</v>
      </c>
      <c r="M41">
        <v>26</v>
      </c>
      <c r="O41">
        <v>2.5</v>
      </c>
      <c r="P41">
        <v>30</v>
      </c>
      <c r="Q41">
        <v>7.1</v>
      </c>
      <c r="R41">
        <v>7.1</v>
      </c>
      <c r="S41">
        <v>13.7</v>
      </c>
      <c r="T41">
        <v>13.7</v>
      </c>
      <c r="U41" t="s">
        <v>62</v>
      </c>
    </row>
    <row r="42" spans="1:21">
      <c r="A42" t="s">
        <v>102</v>
      </c>
      <c r="B42" s="2" t="str">
        <f>Hyperlink("https://www.diodes.com/assets/Datasheets/DMP6018LPSQ.pdf")</f>
        <v>https://www.diodes.com/assets/Datasheets/DMP6018LPSQ.pdf</v>
      </c>
      <c r="C42" t="str">
        <f>Hyperlink("https://www.diodes.com/part/view/DMP6018LPSQ","DMP6018LPSQ")</f>
        <v>DMP6018LPSQ</v>
      </c>
      <c r="D42" t="s">
        <v>101</v>
      </c>
      <c r="E42" t="s">
        <v>23</v>
      </c>
      <c r="F42" t="s">
        <v>40</v>
      </c>
      <c r="G42" t="s">
        <v>25</v>
      </c>
      <c r="H42">
        <v>60</v>
      </c>
      <c r="I42">
        <v>20</v>
      </c>
      <c r="K42">
        <v>2.6</v>
      </c>
      <c r="L42">
        <v>18</v>
      </c>
      <c r="M42">
        <v>26</v>
      </c>
      <c r="O42">
        <v>2.5</v>
      </c>
      <c r="P42">
        <v>30</v>
      </c>
      <c r="R42">
        <v>7.1</v>
      </c>
      <c r="T42">
        <v>13.7</v>
      </c>
      <c r="U42" t="s">
        <v>62</v>
      </c>
    </row>
    <row r="43" spans="1:21">
      <c r="A43" t="s">
        <v>103</v>
      </c>
      <c r="B43" s="2" t="str">
        <f>Hyperlink("https://www.diodes.com/assets/Datasheets/DMP6023LE.pdf")</f>
        <v>https://www.diodes.com/assets/Datasheets/DMP6023LE.pdf</v>
      </c>
      <c r="C43" t="str">
        <f>Hyperlink("https://www.diodes.com/part/view/DMP6023LE","DMP6023LE")</f>
        <v>DMP6023LE</v>
      </c>
      <c r="D43" t="s">
        <v>22</v>
      </c>
      <c r="E43" t="s">
        <v>23</v>
      </c>
      <c r="F43" t="s">
        <v>32</v>
      </c>
      <c r="G43" t="s">
        <v>25</v>
      </c>
      <c r="H43">
        <v>60</v>
      </c>
      <c r="I43">
        <v>20</v>
      </c>
      <c r="J43">
        <v>7</v>
      </c>
      <c r="K43">
        <v>2</v>
      </c>
      <c r="L43">
        <v>28</v>
      </c>
      <c r="M43">
        <v>35</v>
      </c>
      <c r="O43">
        <v>3</v>
      </c>
      <c r="P43">
        <v>30</v>
      </c>
      <c r="Q43">
        <v>26.5</v>
      </c>
      <c r="R43">
        <v>26.5</v>
      </c>
      <c r="S43">
        <v>53.1</v>
      </c>
      <c r="T43">
        <v>53.1</v>
      </c>
      <c r="U43" t="s">
        <v>104</v>
      </c>
    </row>
    <row r="44" spans="1:21">
      <c r="A44" t="s">
        <v>105</v>
      </c>
      <c r="B44" s="2" t="str">
        <f>Hyperlink("https://www.diodes.com/assets/Datasheets/DMP6023LEQ.pdf")</f>
        <v>https://www.diodes.com/assets/Datasheets/DMP6023LEQ.pdf</v>
      </c>
      <c r="C44" t="str">
        <f>Hyperlink("https://www.diodes.com/part/view/DMP6023LEQ","DMP6023LEQ")</f>
        <v>DMP6023LEQ</v>
      </c>
      <c r="D44" t="s">
        <v>101</v>
      </c>
      <c r="E44" t="s">
        <v>23</v>
      </c>
      <c r="F44" t="s">
        <v>40</v>
      </c>
      <c r="G44" t="s">
        <v>25</v>
      </c>
      <c r="H44">
        <v>60</v>
      </c>
      <c r="I44">
        <v>20</v>
      </c>
      <c r="J44">
        <v>7</v>
      </c>
      <c r="K44">
        <v>2</v>
      </c>
      <c r="L44">
        <v>28</v>
      </c>
      <c r="M44">
        <v>35</v>
      </c>
      <c r="O44">
        <v>3</v>
      </c>
      <c r="P44">
        <v>30</v>
      </c>
      <c r="Q44">
        <v>26.5</v>
      </c>
      <c r="R44">
        <v>26.5</v>
      </c>
      <c r="S44">
        <v>53.1</v>
      </c>
      <c r="T44">
        <v>53.1</v>
      </c>
      <c r="U44" t="s">
        <v>104</v>
      </c>
    </row>
    <row r="45" spans="1:21">
      <c r="A45" t="s">
        <v>106</v>
      </c>
      <c r="B45" s="2" t="str">
        <f>Hyperlink("https://www.diodes.com/assets/Datasheets/DMP6023LFG.pdf")</f>
        <v>https://www.diodes.com/assets/Datasheets/DMP6023LFG.pdf</v>
      </c>
      <c r="C45" t="str">
        <f>Hyperlink("https://www.diodes.com/part/view/DMP6023LFG","DMP6023LFG")</f>
        <v>DMP6023LFG</v>
      </c>
      <c r="D45" t="s">
        <v>101</v>
      </c>
      <c r="E45" t="s">
        <v>23</v>
      </c>
      <c r="F45" t="s">
        <v>24</v>
      </c>
      <c r="G45" t="s">
        <v>25</v>
      </c>
      <c r="H45">
        <v>60</v>
      </c>
      <c r="I45">
        <v>20</v>
      </c>
      <c r="J45">
        <v>7.7</v>
      </c>
      <c r="K45">
        <v>2.1</v>
      </c>
      <c r="L45">
        <v>25</v>
      </c>
      <c r="M45">
        <v>33</v>
      </c>
      <c r="O45">
        <v>3</v>
      </c>
      <c r="P45">
        <v>30</v>
      </c>
      <c r="Q45">
        <v>26.5</v>
      </c>
      <c r="R45" t="s">
        <v>26</v>
      </c>
      <c r="S45">
        <v>53.1</v>
      </c>
      <c r="T45" t="s">
        <v>26</v>
      </c>
      <c r="U45" t="s">
        <v>65</v>
      </c>
    </row>
    <row r="46" spans="1:21">
      <c r="A46" t="s">
        <v>107</v>
      </c>
      <c r="B46" s="2" t="str">
        <f>Hyperlink("https://www.diodes.com/assets/Datasheets/DMP6023LFGQ.pdf")</f>
        <v>https://www.diodes.com/assets/Datasheets/DMP6023LFGQ.pdf</v>
      </c>
      <c r="C46" t="str">
        <f>Hyperlink("https://www.diodes.com/part/view/DMP6023LFGQ","DMP6023LFGQ")</f>
        <v>DMP6023LFGQ</v>
      </c>
      <c r="D46" t="s">
        <v>101</v>
      </c>
      <c r="E46" t="s">
        <v>23</v>
      </c>
      <c r="F46" t="s">
        <v>40</v>
      </c>
      <c r="G46" t="s">
        <v>25</v>
      </c>
      <c r="H46">
        <v>60</v>
      </c>
      <c r="I46">
        <v>20</v>
      </c>
      <c r="J46">
        <v>7.7</v>
      </c>
      <c r="K46">
        <v>2.1</v>
      </c>
      <c r="L46">
        <v>25</v>
      </c>
      <c r="M46">
        <v>33</v>
      </c>
      <c r="O46">
        <v>3</v>
      </c>
      <c r="P46">
        <v>30</v>
      </c>
      <c r="Q46">
        <v>26.5</v>
      </c>
      <c r="R46" t="s">
        <v>26</v>
      </c>
      <c r="S46">
        <v>53.1</v>
      </c>
      <c r="T46" t="s">
        <v>26</v>
      </c>
      <c r="U46" t="s">
        <v>65</v>
      </c>
    </row>
    <row r="47" spans="1:21">
      <c r="A47" t="s">
        <v>108</v>
      </c>
      <c r="B47" s="2" t="str">
        <f>Hyperlink("https://www.diodes.com/assets/Datasheets/DMP6023LSS.pdf")</f>
        <v>https://www.diodes.com/assets/Datasheets/DMP6023LSS.pdf</v>
      </c>
      <c r="C47" t="str">
        <f>Hyperlink("https://www.diodes.com/part/view/DMP6023LSS","DMP6023LSS")</f>
        <v>DMP6023LSS</v>
      </c>
      <c r="D47" t="s">
        <v>22</v>
      </c>
      <c r="E47" t="s">
        <v>23</v>
      </c>
      <c r="F47" t="s">
        <v>32</v>
      </c>
      <c r="G47" t="s">
        <v>25</v>
      </c>
      <c r="H47">
        <v>60</v>
      </c>
      <c r="I47">
        <v>20</v>
      </c>
      <c r="J47">
        <v>6.6</v>
      </c>
      <c r="K47">
        <v>1.6</v>
      </c>
      <c r="L47">
        <v>25</v>
      </c>
      <c r="M47">
        <v>33</v>
      </c>
      <c r="O47">
        <v>3</v>
      </c>
      <c r="P47">
        <v>30</v>
      </c>
      <c r="Q47">
        <v>26.5</v>
      </c>
      <c r="R47" t="s">
        <v>26</v>
      </c>
      <c r="S47">
        <v>53.1</v>
      </c>
      <c r="T47" t="s">
        <v>26</v>
      </c>
      <c r="U47" t="s">
        <v>74</v>
      </c>
    </row>
    <row r="48" spans="1:21">
      <c r="A48" t="s">
        <v>109</v>
      </c>
      <c r="B48" s="2" t="str">
        <f>Hyperlink("https://www.diodes.com/assets/Datasheets/DMP6050SFG.pdf")</f>
        <v>https://www.diodes.com/assets/Datasheets/DMP6050SFG.pdf</v>
      </c>
      <c r="C48" t="str">
        <f>Hyperlink("https://www.diodes.com/part/view/DMP6050SFG","DMP6050SFG")</f>
        <v>DMP6050SFG</v>
      </c>
      <c r="D48" t="s">
        <v>101</v>
      </c>
      <c r="E48" t="s">
        <v>52</v>
      </c>
      <c r="F48" t="s">
        <v>24</v>
      </c>
      <c r="G48" t="s">
        <v>25</v>
      </c>
      <c r="H48">
        <v>60</v>
      </c>
      <c r="I48">
        <v>20</v>
      </c>
      <c r="J48">
        <v>4.8</v>
      </c>
      <c r="K48">
        <v>1.8</v>
      </c>
      <c r="L48">
        <v>50</v>
      </c>
      <c r="M48">
        <v>70</v>
      </c>
      <c r="O48">
        <v>3</v>
      </c>
      <c r="P48">
        <v>30</v>
      </c>
      <c r="Q48">
        <v>11.9</v>
      </c>
      <c r="R48" t="s">
        <v>26</v>
      </c>
      <c r="S48">
        <v>24</v>
      </c>
      <c r="T48" t="s">
        <v>26</v>
      </c>
      <c r="U48" t="s">
        <v>65</v>
      </c>
    </row>
    <row r="49" spans="1:21">
      <c r="A49" t="s">
        <v>110</v>
      </c>
      <c r="B49" s="2" t="str">
        <f>Hyperlink("https://www.diodes.com/assets/Datasheets/DMP6050SPS.pdf")</f>
        <v>https://www.diodes.com/assets/Datasheets/DMP6050SPS.pdf</v>
      </c>
      <c r="C49" t="str">
        <f>Hyperlink("https://www.diodes.com/part/view/DMP6050SPS","DMP6050SPS")</f>
        <v>DMP6050SPS</v>
      </c>
      <c r="D49" t="s">
        <v>101</v>
      </c>
      <c r="E49" t="s">
        <v>52</v>
      </c>
      <c r="F49" t="s">
        <v>24</v>
      </c>
      <c r="G49" t="s">
        <v>25</v>
      </c>
      <c r="H49">
        <v>60</v>
      </c>
      <c r="I49">
        <v>20</v>
      </c>
      <c r="J49">
        <v>5.7</v>
      </c>
      <c r="K49">
        <v>2.4</v>
      </c>
      <c r="L49">
        <v>50</v>
      </c>
      <c r="M49">
        <v>70</v>
      </c>
      <c r="O49">
        <v>3</v>
      </c>
      <c r="P49">
        <v>30</v>
      </c>
      <c r="Q49">
        <v>14</v>
      </c>
      <c r="R49">
        <v>30</v>
      </c>
      <c r="S49">
        <v>30</v>
      </c>
      <c r="T49">
        <v>30</v>
      </c>
      <c r="U49" t="s">
        <v>72</v>
      </c>
    </row>
    <row r="50" spans="1:21">
      <c r="A50" t="s">
        <v>111</v>
      </c>
      <c r="B50" s="2" t="str">
        <f>Hyperlink("https://www.diodes.com/assets/Datasheets/DMP6050SSD.pdf")</f>
        <v>https://www.diodes.com/assets/Datasheets/DMP6050SSD.pdf</v>
      </c>
      <c r="C50" t="str">
        <f>Hyperlink("https://www.diodes.com/part/view/DMP6050SSD","DMP6050SSD")</f>
        <v>DMP6050SSD</v>
      </c>
      <c r="D50" t="s">
        <v>35</v>
      </c>
      <c r="E50" t="s">
        <v>23</v>
      </c>
      <c r="F50" t="s">
        <v>32</v>
      </c>
      <c r="G50" t="s">
        <v>36</v>
      </c>
      <c r="H50">
        <v>60</v>
      </c>
      <c r="I50">
        <v>20</v>
      </c>
      <c r="J50">
        <v>4.8</v>
      </c>
      <c r="K50">
        <v>1.7</v>
      </c>
      <c r="L50">
        <v>55</v>
      </c>
      <c r="M50">
        <v>70</v>
      </c>
      <c r="O50">
        <v>3</v>
      </c>
      <c r="P50">
        <v>30</v>
      </c>
      <c r="Q50">
        <v>11.9</v>
      </c>
      <c r="R50" t="s">
        <v>26</v>
      </c>
      <c r="S50">
        <v>24</v>
      </c>
      <c r="T50" t="s">
        <v>26</v>
      </c>
      <c r="U50" t="s">
        <v>74</v>
      </c>
    </row>
    <row r="51" spans="1:21">
      <c r="A51" t="s">
        <v>112</v>
      </c>
      <c r="B51" s="2" t="str">
        <f>Hyperlink("https://www.diodes.com/assets/Datasheets/DMP610DL.pdf")</f>
        <v>https://www.diodes.com/assets/Datasheets/DMP610DL.pdf</v>
      </c>
      <c r="C51" t="str">
        <f>Hyperlink("https://www.diodes.com/part/view/DMP610DL","DMP610DL")</f>
        <v>DMP610DL</v>
      </c>
      <c r="D51" t="s">
        <v>22</v>
      </c>
      <c r="E51" t="s">
        <v>52</v>
      </c>
      <c r="F51" t="s">
        <v>24</v>
      </c>
      <c r="G51" t="s">
        <v>25</v>
      </c>
      <c r="H51">
        <v>60</v>
      </c>
      <c r="I51">
        <v>30</v>
      </c>
      <c r="J51">
        <v>0.18</v>
      </c>
      <c r="K51">
        <v>0.5</v>
      </c>
      <c r="M51" t="s">
        <v>41</v>
      </c>
      <c r="O51">
        <v>2</v>
      </c>
      <c r="P51">
        <v>24.6</v>
      </c>
      <c r="Q51">
        <v>0.28</v>
      </c>
      <c r="R51">
        <v>0.28</v>
      </c>
      <c r="S51">
        <v>0.56</v>
      </c>
      <c r="T51">
        <v>0.56</v>
      </c>
      <c r="U51" t="s">
        <v>27</v>
      </c>
    </row>
    <row r="52" spans="1:21">
      <c r="A52" t="s">
        <v>113</v>
      </c>
      <c r="B52" s="2" t="str">
        <f>Hyperlink("https://www.diodes.com/assets/Datasheets/DMP610DLQ.pdf")</f>
        <v>https://www.diodes.com/assets/Datasheets/DMP610DLQ.pdf</v>
      </c>
      <c r="C52" t="str">
        <f>Hyperlink("https://www.diodes.com/part/view/DMP610DLQ","DMP610DLQ")</f>
        <v>DMP610DLQ</v>
      </c>
      <c r="D52" t="s">
        <v>22</v>
      </c>
      <c r="E52" t="s">
        <v>23</v>
      </c>
      <c r="F52" t="s">
        <v>48</v>
      </c>
      <c r="G52" t="s">
        <v>25</v>
      </c>
      <c r="H52">
        <v>60</v>
      </c>
      <c r="I52">
        <v>30</v>
      </c>
      <c r="J52">
        <v>0.186</v>
      </c>
      <c r="K52">
        <v>0.69</v>
      </c>
      <c r="M52" t="s">
        <v>114</v>
      </c>
      <c r="O52">
        <v>2</v>
      </c>
      <c r="P52">
        <v>25</v>
      </c>
      <c r="Q52" t="s">
        <v>92</v>
      </c>
      <c r="U52" t="s">
        <v>27</v>
      </c>
    </row>
    <row r="53" spans="1:21">
      <c r="A53" t="s">
        <v>115</v>
      </c>
      <c r="B53" s="2" t="str">
        <f>Hyperlink("https://www.diodes.com/assets/Datasheets/DMP6110SFDF.pdf")</f>
        <v>https://www.diodes.com/assets/Datasheets/DMP6110SFDF.pdf</v>
      </c>
      <c r="C53" t="str">
        <f>Hyperlink("https://www.diodes.com/part/view/DMP6110SFDF","DMP6110SFDF")</f>
        <v>DMP6110SFDF</v>
      </c>
      <c r="D53" t="s">
        <v>116</v>
      </c>
      <c r="E53" t="s">
        <v>23</v>
      </c>
      <c r="F53" t="s">
        <v>24</v>
      </c>
      <c r="G53" t="s">
        <v>25</v>
      </c>
      <c r="H53">
        <v>60</v>
      </c>
      <c r="I53">
        <v>20</v>
      </c>
      <c r="J53">
        <v>3.5</v>
      </c>
      <c r="K53">
        <v>1.97</v>
      </c>
      <c r="L53">
        <v>110</v>
      </c>
      <c r="M53">
        <v>130</v>
      </c>
      <c r="O53">
        <v>3</v>
      </c>
      <c r="P53">
        <v>30</v>
      </c>
      <c r="Q53">
        <v>8.2</v>
      </c>
      <c r="R53">
        <v>8.2</v>
      </c>
      <c r="S53">
        <v>17.2</v>
      </c>
      <c r="T53">
        <v>17.2</v>
      </c>
      <c r="U53" t="s">
        <v>117</v>
      </c>
    </row>
    <row r="54" spans="1:21">
      <c r="A54" t="s">
        <v>118</v>
      </c>
      <c r="B54" s="2" t="str">
        <f>Hyperlink("https://www.diodes.com/assets/Datasheets/DMP6110SFDFQ.pdf")</f>
        <v>https://www.diodes.com/assets/Datasheets/DMP6110SFDFQ.pdf</v>
      </c>
      <c r="C54" t="str">
        <f>Hyperlink("https://www.diodes.com/part/view/DMP6110SFDFQ","DMP6110SFDFQ")</f>
        <v>DMP6110SFDFQ</v>
      </c>
      <c r="D54" t="s">
        <v>22</v>
      </c>
      <c r="E54" t="s">
        <v>23</v>
      </c>
      <c r="F54" t="s">
        <v>40</v>
      </c>
      <c r="G54" t="s">
        <v>25</v>
      </c>
      <c r="H54">
        <v>60</v>
      </c>
      <c r="I54">
        <v>20</v>
      </c>
      <c r="J54">
        <v>3.5</v>
      </c>
      <c r="K54">
        <v>1.97</v>
      </c>
      <c r="L54">
        <v>110</v>
      </c>
      <c r="M54">
        <v>130</v>
      </c>
      <c r="O54">
        <v>3</v>
      </c>
      <c r="P54">
        <v>30</v>
      </c>
      <c r="Q54">
        <v>8.2</v>
      </c>
      <c r="R54">
        <v>8.2</v>
      </c>
      <c r="S54">
        <v>17.2</v>
      </c>
      <c r="T54">
        <v>17.2</v>
      </c>
      <c r="U54" t="s">
        <v>117</v>
      </c>
    </row>
    <row r="55" spans="1:21">
      <c r="A55" t="s">
        <v>119</v>
      </c>
      <c r="B55" s="2" t="str">
        <f>Hyperlink("https://www.diodes.com/assets/Datasheets/DMP6110SSD.pdf")</f>
        <v>https://www.diodes.com/assets/Datasheets/DMP6110SSD.pdf</v>
      </c>
      <c r="C55" t="str">
        <f>Hyperlink("https://www.diodes.com/part/view/DMP6110SSD","DMP6110SSD")</f>
        <v>DMP6110SSD</v>
      </c>
      <c r="D55" t="s">
        <v>35</v>
      </c>
      <c r="E55" t="s">
        <v>23</v>
      </c>
      <c r="F55" t="s">
        <v>24</v>
      </c>
      <c r="G55" t="s">
        <v>36</v>
      </c>
      <c r="H55">
        <v>60</v>
      </c>
      <c r="I55">
        <v>20</v>
      </c>
      <c r="J55">
        <v>3.3</v>
      </c>
      <c r="K55">
        <v>1.7</v>
      </c>
      <c r="L55">
        <v>105</v>
      </c>
      <c r="M55">
        <v>130</v>
      </c>
      <c r="O55">
        <v>3</v>
      </c>
      <c r="P55">
        <v>30</v>
      </c>
      <c r="Q55">
        <v>8.2</v>
      </c>
      <c r="R55">
        <v>8.2</v>
      </c>
      <c r="S55">
        <v>17.2</v>
      </c>
      <c r="T55">
        <v>17.2</v>
      </c>
      <c r="U55" t="s">
        <v>74</v>
      </c>
    </row>
    <row r="56" spans="1:21">
      <c r="A56" t="s">
        <v>120</v>
      </c>
      <c r="B56" s="2" t="str">
        <f>Hyperlink("https://www.diodes.com/assets/Datasheets/DMP6110SSDQ.pdf")</f>
        <v>https://www.diodes.com/assets/Datasheets/DMP6110SSDQ.pdf</v>
      </c>
      <c r="C56" t="str">
        <f>Hyperlink("https://www.diodes.com/part/view/DMP6110SSDQ","DMP6110SSDQ")</f>
        <v>DMP6110SSDQ</v>
      </c>
      <c r="D56" t="s">
        <v>35</v>
      </c>
      <c r="E56" t="s">
        <v>23</v>
      </c>
      <c r="F56" t="s">
        <v>48</v>
      </c>
      <c r="G56" t="s">
        <v>36</v>
      </c>
      <c r="H56">
        <v>60</v>
      </c>
      <c r="I56">
        <v>20</v>
      </c>
      <c r="J56">
        <v>3.3</v>
      </c>
      <c r="K56">
        <v>1.7</v>
      </c>
      <c r="L56">
        <v>105</v>
      </c>
      <c r="M56">
        <v>130</v>
      </c>
      <c r="O56">
        <v>3</v>
      </c>
      <c r="P56">
        <v>30</v>
      </c>
      <c r="Q56">
        <v>8.2</v>
      </c>
      <c r="R56">
        <v>8.2</v>
      </c>
      <c r="S56">
        <v>17.2</v>
      </c>
      <c r="T56">
        <v>17.2</v>
      </c>
      <c r="U56" t="s">
        <v>74</v>
      </c>
    </row>
    <row r="57" spans="1:21">
      <c r="A57" t="s">
        <v>121</v>
      </c>
      <c r="B57" s="2" t="str">
        <f>Hyperlink("https://www.diodes.com/assets/Datasheets/DMP6110SSS.pdf")</f>
        <v>https://www.diodes.com/assets/Datasheets/DMP6110SSS.pdf</v>
      </c>
      <c r="C57" t="str">
        <f>Hyperlink("https://www.diodes.com/part/view/DMP6110SSS","DMP6110SSS")</f>
        <v>DMP6110SSS</v>
      </c>
      <c r="D57" t="s">
        <v>22</v>
      </c>
      <c r="E57" t="s">
        <v>23</v>
      </c>
      <c r="F57" t="s">
        <v>24</v>
      </c>
      <c r="G57" t="s">
        <v>25</v>
      </c>
      <c r="H57">
        <v>60</v>
      </c>
      <c r="I57">
        <v>20</v>
      </c>
      <c r="J57">
        <v>4.5</v>
      </c>
      <c r="K57">
        <v>2</v>
      </c>
      <c r="L57">
        <v>110</v>
      </c>
      <c r="M57">
        <v>130</v>
      </c>
      <c r="O57">
        <v>3</v>
      </c>
      <c r="Q57">
        <v>9.5</v>
      </c>
      <c r="R57" t="s">
        <v>26</v>
      </c>
      <c r="S57">
        <v>19.4</v>
      </c>
      <c r="T57" t="s">
        <v>26</v>
      </c>
      <c r="U57" t="s">
        <v>74</v>
      </c>
    </row>
    <row r="58" spans="1:21">
      <c r="A58" t="s">
        <v>122</v>
      </c>
      <c r="B58" s="2" t="str">
        <f>Hyperlink("https://www.diodes.com/assets/Datasheets/DMP6110SSSQ.pdf")</f>
        <v>https://www.diodes.com/assets/Datasheets/DMP6110SSSQ.pdf</v>
      </c>
      <c r="C58" t="str">
        <f>Hyperlink("https://www.diodes.com/part/view/DMP6110SSSQ","DMP6110SSSQ")</f>
        <v>DMP6110SSSQ</v>
      </c>
      <c r="D58" t="s">
        <v>101</v>
      </c>
      <c r="E58" t="s">
        <v>23</v>
      </c>
      <c r="F58" t="s">
        <v>40</v>
      </c>
      <c r="G58" t="s">
        <v>25</v>
      </c>
      <c r="H58">
        <v>60</v>
      </c>
      <c r="I58">
        <v>20</v>
      </c>
      <c r="J58">
        <v>4.5</v>
      </c>
      <c r="K58">
        <v>2</v>
      </c>
      <c r="L58">
        <v>110</v>
      </c>
      <c r="M58">
        <v>130</v>
      </c>
      <c r="O58">
        <v>3</v>
      </c>
      <c r="P58">
        <v>30</v>
      </c>
      <c r="Q58">
        <v>9.5</v>
      </c>
      <c r="R58" t="s">
        <v>26</v>
      </c>
      <c r="S58">
        <v>19.4</v>
      </c>
      <c r="T58" t="s">
        <v>26</v>
      </c>
      <c r="U58" t="s">
        <v>74</v>
      </c>
    </row>
    <row r="59" spans="1:21">
      <c r="A59" t="s">
        <v>123</v>
      </c>
      <c r="B59" s="2" t="str">
        <f>Hyperlink("https://www.diodes.com/assets/Datasheets/DMP6110SVT.pdf")</f>
        <v>https://www.diodes.com/assets/Datasheets/DMP6110SVT.pdf</v>
      </c>
      <c r="C59" t="str">
        <f>Hyperlink("https://www.diodes.com/part/view/DMP6110SVT","DMP6110SVT")</f>
        <v>DMP6110SVT</v>
      </c>
      <c r="D59" t="s">
        <v>22</v>
      </c>
      <c r="E59" t="s">
        <v>23</v>
      </c>
      <c r="F59" t="s">
        <v>24</v>
      </c>
      <c r="G59" t="s">
        <v>25</v>
      </c>
      <c r="H59">
        <v>60</v>
      </c>
      <c r="I59">
        <v>20</v>
      </c>
      <c r="J59">
        <v>7.3</v>
      </c>
      <c r="K59">
        <v>1.8</v>
      </c>
      <c r="L59">
        <v>105</v>
      </c>
      <c r="M59">
        <v>130</v>
      </c>
      <c r="O59">
        <v>3</v>
      </c>
      <c r="P59">
        <v>30</v>
      </c>
      <c r="Q59">
        <v>8.2</v>
      </c>
      <c r="R59">
        <v>8.2</v>
      </c>
      <c r="S59">
        <v>17.2</v>
      </c>
      <c r="T59">
        <v>17.2</v>
      </c>
      <c r="U59" t="s">
        <v>124</v>
      </c>
    </row>
    <row r="60" spans="1:21">
      <c r="A60" t="s">
        <v>125</v>
      </c>
      <c r="B60" s="2" t="str">
        <f>Hyperlink("https://www.diodes.com/assets/Datasheets/DMP6110SVTQ.pdf")</f>
        <v>https://www.diodes.com/assets/Datasheets/DMP6110SVTQ.pdf</v>
      </c>
      <c r="C60" t="str">
        <f>Hyperlink("https://www.diodes.com/part/view/DMP6110SVTQ","DMP6110SVTQ")</f>
        <v>DMP6110SVTQ</v>
      </c>
      <c r="D60" t="s">
        <v>22</v>
      </c>
      <c r="E60" t="s">
        <v>23</v>
      </c>
      <c r="F60" t="s">
        <v>48</v>
      </c>
      <c r="G60" t="s">
        <v>25</v>
      </c>
      <c r="H60">
        <v>60</v>
      </c>
      <c r="I60">
        <v>20</v>
      </c>
      <c r="J60">
        <v>7.3</v>
      </c>
      <c r="K60">
        <v>1.8</v>
      </c>
      <c r="L60">
        <v>105</v>
      </c>
      <c r="M60">
        <v>130</v>
      </c>
      <c r="O60">
        <v>3</v>
      </c>
      <c r="P60">
        <v>30</v>
      </c>
      <c r="Q60">
        <v>8.2</v>
      </c>
      <c r="R60">
        <v>17.2</v>
      </c>
      <c r="S60">
        <v>17.2</v>
      </c>
      <c r="T60">
        <v>17.2</v>
      </c>
      <c r="U60" t="s">
        <v>124</v>
      </c>
    </row>
    <row r="61" spans="1:21">
      <c r="A61" t="s">
        <v>126</v>
      </c>
      <c r="B61" s="2" t="str">
        <f>Hyperlink("https://www.diodes.com/assets/Datasheets/DMP6180SK3.pdf")</f>
        <v>https://www.diodes.com/assets/Datasheets/DMP6180SK3.pdf</v>
      </c>
      <c r="C61" t="str">
        <f>Hyperlink("https://www.diodes.com/part/view/DMP6180SK3","DMP6180SK3")</f>
        <v>DMP6180SK3</v>
      </c>
      <c r="D61" t="s">
        <v>22</v>
      </c>
      <c r="E61" t="s">
        <v>23</v>
      </c>
      <c r="F61" t="s">
        <v>24</v>
      </c>
      <c r="G61" t="s">
        <v>25</v>
      </c>
      <c r="H61">
        <v>60</v>
      </c>
      <c r="I61">
        <v>20</v>
      </c>
      <c r="K61">
        <v>2.7</v>
      </c>
      <c r="L61">
        <v>110</v>
      </c>
      <c r="M61">
        <v>140</v>
      </c>
      <c r="O61">
        <v>2.7</v>
      </c>
      <c r="P61">
        <v>30</v>
      </c>
      <c r="Q61">
        <v>8.1</v>
      </c>
      <c r="R61" t="s">
        <v>26</v>
      </c>
      <c r="S61">
        <v>17.1</v>
      </c>
      <c r="T61" t="s">
        <v>26</v>
      </c>
      <c r="U61" t="s">
        <v>57</v>
      </c>
    </row>
    <row r="62" spans="1:21">
      <c r="A62" t="s">
        <v>127</v>
      </c>
      <c r="B62" s="2" t="str">
        <f>Hyperlink("https://www.diodes.com/assets/Datasheets/DMP6180SK3Q.pdf")</f>
        <v>https://www.diodes.com/assets/Datasheets/DMP6180SK3Q.pdf</v>
      </c>
      <c r="C62" t="str">
        <f>Hyperlink("https://www.diodes.com/part/view/DMP6180SK3Q","DMP6180SK3Q")</f>
        <v>DMP6180SK3Q</v>
      </c>
      <c r="D62" t="s">
        <v>22</v>
      </c>
      <c r="E62" t="s">
        <v>23</v>
      </c>
      <c r="F62" t="s">
        <v>40</v>
      </c>
      <c r="G62" t="s">
        <v>25</v>
      </c>
      <c r="H62">
        <v>60</v>
      </c>
      <c r="I62">
        <v>20</v>
      </c>
      <c r="K62">
        <v>2.7</v>
      </c>
      <c r="L62">
        <v>110</v>
      </c>
      <c r="M62">
        <v>140</v>
      </c>
      <c r="O62">
        <v>2.7</v>
      </c>
      <c r="P62">
        <v>30</v>
      </c>
      <c r="Q62">
        <v>8.1</v>
      </c>
      <c r="R62" t="s">
        <v>26</v>
      </c>
      <c r="S62">
        <v>17.1</v>
      </c>
      <c r="T62" t="s">
        <v>26</v>
      </c>
      <c r="U62" t="s">
        <v>57</v>
      </c>
    </row>
    <row r="63" spans="1:21">
      <c r="A63" t="s">
        <v>128</v>
      </c>
      <c r="B63" s="2" t="str">
        <f>Hyperlink("https://www.diodes.com/assets/Datasheets/DMP6185SE.pdf")</f>
        <v>https://www.diodes.com/assets/Datasheets/DMP6185SE.pdf</v>
      </c>
      <c r="C63" t="str">
        <f>Hyperlink("https://www.diodes.com/part/view/DMP6185SE","DMP6185SE")</f>
        <v>DMP6185SE</v>
      </c>
      <c r="D63" t="s">
        <v>22</v>
      </c>
      <c r="E63" t="s">
        <v>23</v>
      </c>
      <c r="F63" t="s">
        <v>24</v>
      </c>
      <c r="G63" t="s">
        <v>25</v>
      </c>
      <c r="H63">
        <v>60</v>
      </c>
      <c r="I63">
        <v>20</v>
      </c>
      <c r="J63">
        <v>3</v>
      </c>
      <c r="K63">
        <v>2.2</v>
      </c>
      <c r="L63">
        <v>150</v>
      </c>
      <c r="M63">
        <v>185</v>
      </c>
      <c r="O63">
        <v>3</v>
      </c>
      <c r="P63">
        <v>30</v>
      </c>
      <c r="Q63">
        <v>6.2</v>
      </c>
      <c r="R63" t="s">
        <v>26</v>
      </c>
      <c r="S63">
        <v>14</v>
      </c>
      <c r="T63" t="s">
        <v>26</v>
      </c>
      <c r="U63" t="s">
        <v>104</v>
      </c>
    </row>
    <row r="64" spans="1:21">
      <c r="A64" t="s">
        <v>129</v>
      </c>
      <c r="B64" s="2" t="str">
        <f>Hyperlink("https://www.diodes.com/assets/Datasheets/DMP6185SEQ.pdf")</f>
        <v>https://www.diodes.com/assets/Datasheets/DMP6185SEQ.pdf</v>
      </c>
      <c r="C64" t="str">
        <f>Hyperlink("https://www.diodes.com/part/view/DMP6185SEQ","DMP6185SEQ")</f>
        <v>DMP6185SEQ</v>
      </c>
      <c r="D64" t="s">
        <v>101</v>
      </c>
      <c r="E64" t="s">
        <v>23</v>
      </c>
      <c r="F64" t="s">
        <v>48</v>
      </c>
      <c r="G64" t="s">
        <v>25</v>
      </c>
      <c r="H64">
        <v>60</v>
      </c>
      <c r="I64">
        <v>20</v>
      </c>
      <c r="J64">
        <v>3</v>
      </c>
      <c r="K64">
        <v>2.2</v>
      </c>
      <c r="L64">
        <v>150</v>
      </c>
      <c r="M64">
        <v>185</v>
      </c>
      <c r="O64">
        <v>3</v>
      </c>
      <c r="P64">
        <v>30</v>
      </c>
      <c r="Q64">
        <v>6.2</v>
      </c>
      <c r="R64" t="s">
        <v>26</v>
      </c>
      <c r="S64">
        <v>14</v>
      </c>
      <c r="T64" t="s">
        <v>26</v>
      </c>
      <c r="U64" t="s">
        <v>104</v>
      </c>
    </row>
    <row r="65" spans="1:21">
      <c r="A65" t="s">
        <v>130</v>
      </c>
      <c r="B65" s="2" t="str">
        <f>Hyperlink("https://www.diodes.com/assets/Datasheets/DMP6185SK3.pdf")</f>
        <v>https://www.diodes.com/assets/Datasheets/DMP6185SK3.pdf</v>
      </c>
      <c r="C65" t="str">
        <f>Hyperlink("https://www.diodes.com/part/view/DMP6185SK3","DMP6185SK3")</f>
        <v>DMP6185SK3</v>
      </c>
      <c r="D65" t="s">
        <v>22</v>
      </c>
      <c r="E65" t="s">
        <v>23</v>
      </c>
      <c r="F65" t="s">
        <v>32</v>
      </c>
      <c r="G65" t="s">
        <v>25</v>
      </c>
      <c r="H65">
        <v>60</v>
      </c>
      <c r="I65">
        <v>20</v>
      </c>
      <c r="J65">
        <v>3.6</v>
      </c>
      <c r="K65">
        <v>2.8</v>
      </c>
      <c r="L65">
        <v>150</v>
      </c>
      <c r="M65">
        <v>185</v>
      </c>
      <c r="O65">
        <v>3</v>
      </c>
      <c r="Q65">
        <v>6.2</v>
      </c>
      <c r="R65" t="s">
        <v>26</v>
      </c>
      <c r="S65">
        <v>14</v>
      </c>
      <c r="T65" t="s">
        <v>26</v>
      </c>
      <c r="U65" t="s">
        <v>57</v>
      </c>
    </row>
    <row r="66" spans="1:21">
      <c r="A66" t="s">
        <v>131</v>
      </c>
      <c r="B66" s="2" t="str">
        <f>Hyperlink("https://www.diodes.com/assets/Datasheets/DMP6250SE.pdf")</f>
        <v>https://www.diodes.com/assets/Datasheets/DMP6250SE.pdf</v>
      </c>
      <c r="C66" t="str">
        <f>Hyperlink("https://www.diodes.com/part/view/DMP6250SE","DMP6250SE")</f>
        <v>DMP6250SE</v>
      </c>
      <c r="D66" t="s">
        <v>22</v>
      </c>
      <c r="E66" t="s">
        <v>23</v>
      </c>
      <c r="F66" t="s">
        <v>32</v>
      </c>
      <c r="G66" t="s">
        <v>25</v>
      </c>
      <c r="H66">
        <v>60</v>
      </c>
      <c r="I66">
        <v>20</v>
      </c>
      <c r="J66">
        <v>2.1</v>
      </c>
      <c r="K66">
        <v>1.8</v>
      </c>
      <c r="L66">
        <v>250</v>
      </c>
      <c r="M66">
        <v>300</v>
      </c>
      <c r="O66">
        <v>3</v>
      </c>
      <c r="P66">
        <v>30</v>
      </c>
      <c r="Q66">
        <v>4.8</v>
      </c>
      <c r="R66">
        <v>4.8</v>
      </c>
      <c r="S66">
        <v>9.7</v>
      </c>
      <c r="T66">
        <v>9.7</v>
      </c>
      <c r="U66" t="s">
        <v>104</v>
      </c>
    </row>
    <row r="67" spans="1:21">
      <c r="A67" t="s">
        <v>132</v>
      </c>
      <c r="B67" s="2" t="str">
        <f>Hyperlink("https://www.diodes.com/assets/Datasheets/DMP6250SEQ.pdf")</f>
        <v>https://www.diodes.com/assets/Datasheets/DMP6250SEQ.pdf</v>
      </c>
      <c r="C67" t="str">
        <f>Hyperlink("https://www.diodes.com/part/view/DMP6250SEQ","DMP6250SEQ")</f>
        <v>DMP6250SEQ</v>
      </c>
      <c r="D67" t="s">
        <v>101</v>
      </c>
      <c r="E67" t="s">
        <v>23</v>
      </c>
      <c r="F67" t="s">
        <v>48</v>
      </c>
      <c r="G67" t="s">
        <v>25</v>
      </c>
      <c r="H67">
        <v>60</v>
      </c>
      <c r="I67">
        <v>20</v>
      </c>
      <c r="K67">
        <v>1.8</v>
      </c>
      <c r="L67">
        <v>250</v>
      </c>
      <c r="M67">
        <v>300</v>
      </c>
      <c r="O67">
        <v>3</v>
      </c>
      <c r="P67">
        <v>30</v>
      </c>
      <c r="Q67">
        <v>4.8</v>
      </c>
      <c r="R67" t="s">
        <v>26</v>
      </c>
      <c r="S67">
        <v>9.7</v>
      </c>
      <c r="T67" t="s">
        <v>26</v>
      </c>
      <c r="U67" t="s">
        <v>104</v>
      </c>
    </row>
    <row r="68" spans="1:21">
      <c r="A68" t="s">
        <v>133</v>
      </c>
      <c r="B68" s="2" t="str">
        <f>Hyperlink("https://www.diodes.com/assets/Datasheets/DMP6250SFDF.pdf")</f>
        <v>https://www.diodes.com/assets/Datasheets/DMP6250SFDF.pdf</v>
      </c>
      <c r="C68" t="str">
        <f>Hyperlink("https://www.diodes.com/part/view/DMP6250SFDF","DMP6250SFDF")</f>
        <v>DMP6250SFDF</v>
      </c>
      <c r="D68" t="s">
        <v>22</v>
      </c>
      <c r="E68" t="s">
        <v>23</v>
      </c>
      <c r="F68" t="s">
        <v>24</v>
      </c>
      <c r="G68" t="s">
        <v>25</v>
      </c>
      <c r="H68">
        <v>60</v>
      </c>
      <c r="I68">
        <v>20</v>
      </c>
      <c r="J68">
        <v>3.2</v>
      </c>
      <c r="K68">
        <v>2</v>
      </c>
      <c r="L68">
        <v>155</v>
      </c>
      <c r="M68">
        <v>240</v>
      </c>
      <c r="O68">
        <v>3</v>
      </c>
      <c r="Q68">
        <v>4.3</v>
      </c>
      <c r="R68">
        <v>4.3</v>
      </c>
      <c r="S68">
        <v>8.9</v>
      </c>
      <c r="T68">
        <v>8.9</v>
      </c>
      <c r="U68" t="s">
        <v>117</v>
      </c>
    </row>
    <row r="69" spans="1:21">
      <c r="A69" t="s">
        <v>134</v>
      </c>
      <c r="B69" s="2" t="str">
        <f>Hyperlink("https://www.diodes.com/assets/Datasheets/DMP6350S.pdf")</f>
        <v>https://www.diodes.com/assets/Datasheets/DMP6350S.pdf</v>
      </c>
      <c r="C69" t="str">
        <f>Hyperlink("https://www.diodes.com/part/view/DMP6350S","DMP6350S")</f>
        <v>DMP6350S</v>
      </c>
      <c r="D69" t="s">
        <v>101</v>
      </c>
      <c r="E69" t="s">
        <v>23</v>
      </c>
      <c r="F69" t="s">
        <v>24</v>
      </c>
      <c r="G69" t="s">
        <v>25</v>
      </c>
      <c r="H69">
        <v>60</v>
      </c>
      <c r="I69">
        <v>20</v>
      </c>
      <c r="J69">
        <v>1.5</v>
      </c>
      <c r="K69">
        <v>1.17</v>
      </c>
      <c r="L69">
        <v>350</v>
      </c>
      <c r="M69">
        <v>550</v>
      </c>
      <c r="O69">
        <v>3</v>
      </c>
      <c r="P69">
        <v>30</v>
      </c>
      <c r="Q69">
        <v>2</v>
      </c>
      <c r="R69" t="s">
        <v>26</v>
      </c>
      <c r="S69">
        <v>4.1</v>
      </c>
      <c r="T69" t="s">
        <v>26</v>
      </c>
      <c r="U69" t="s">
        <v>27</v>
      </c>
    </row>
    <row r="70" spans="1:21">
      <c r="A70" t="s">
        <v>135</v>
      </c>
      <c r="B70" s="2" t="str">
        <f>Hyperlink("https://www.diodes.com/assets/Datasheets/DMP6350SQ.pdf")</f>
        <v>https://www.diodes.com/assets/Datasheets/DMP6350SQ.pdf</v>
      </c>
      <c r="C70" t="str">
        <f>Hyperlink("https://www.diodes.com/part/view/DMP6350SQ","DMP6350SQ")</f>
        <v>DMP6350SQ</v>
      </c>
      <c r="D70" t="s">
        <v>101</v>
      </c>
      <c r="E70" t="s">
        <v>23</v>
      </c>
      <c r="F70" t="s">
        <v>40</v>
      </c>
      <c r="G70" t="s">
        <v>25</v>
      </c>
      <c r="H70">
        <v>60</v>
      </c>
      <c r="I70">
        <v>20</v>
      </c>
      <c r="J70">
        <v>1.5</v>
      </c>
      <c r="K70">
        <v>1.17</v>
      </c>
      <c r="L70">
        <v>350</v>
      </c>
      <c r="M70">
        <v>550</v>
      </c>
      <c r="O70">
        <v>3</v>
      </c>
      <c r="P70">
        <v>30</v>
      </c>
      <c r="Q70">
        <v>2</v>
      </c>
      <c r="R70" t="s">
        <v>26</v>
      </c>
      <c r="S70">
        <v>4.1</v>
      </c>
      <c r="T70">
        <v>4.1</v>
      </c>
      <c r="U70" t="s">
        <v>27</v>
      </c>
    </row>
    <row r="71" spans="1:21">
      <c r="A71" t="s">
        <v>136</v>
      </c>
      <c r="B71" s="2" t="str">
        <f>Hyperlink("https://www.diodes.com/assets/Datasheets/DMP68D0LFB.pdf")</f>
        <v>https://www.diodes.com/assets/Datasheets/DMP68D0LFB.pdf</v>
      </c>
      <c r="C71" t="str">
        <f>Hyperlink("https://www.diodes.com/part/view/DMP68D0LFB","DMP68D0LFB")</f>
        <v>DMP68D0LFB</v>
      </c>
      <c r="D71" t="s">
        <v>137</v>
      </c>
      <c r="E71" t="s">
        <v>52</v>
      </c>
      <c r="F71" t="s">
        <v>24</v>
      </c>
      <c r="G71" t="s">
        <v>25</v>
      </c>
      <c r="H71">
        <v>65</v>
      </c>
      <c r="I71">
        <v>20</v>
      </c>
      <c r="J71">
        <v>0.318</v>
      </c>
      <c r="K71">
        <v>1.21</v>
      </c>
      <c r="N71">
        <v>18000</v>
      </c>
      <c r="O71">
        <v>2.1</v>
      </c>
      <c r="P71">
        <v>36</v>
      </c>
      <c r="R71" t="s">
        <v>26</v>
      </c>
      <c r="T71" t="s">
        <v>26</v>
      </c>
      <c r="U71" t="s">
        <v>97</v>
      </c>
    </row>
    <row r="72" spans="1:21">
      <c r="A72" t="s">
        <v>138</v>
      </c>
      <c r="B72" s="2" t="str">
        <f>Hyperlink("https://www.diodes.com/assets/Datasheets/DMP68D1LFB.pdf")</f>
        <v>https://www.diodes.com/assets/Datasheets/DMP68D1LFB.pdf</v>
      </c>
      <c r="C72" t="str">
        <f>Hyperlink("https://www.diodes.com/part/view/DMP68D1LFB","DMP68D1LFB")</f>
        <v>DMP68D1LFB</v>
      </c>
      <c r="D72" t="s">
        <v>137</v>
      </c>
      <c r="E72" t="s">
        <v>52</v>
      </c>
      <c r="F72" t="s">
        <v>24</v>
      </c>
      <c r="G72" t="s">
        <v>25</v>
      </c>
      <c r="H72">
        <v>65</v>
      </c>
      <c r="I72">
        <v>20</v>
      </c>
      <c r="J72">
        <v>0.29</v>
      </c>
      <c r="K72">
        <v>1.2</v>
      </c>
      <c r="M72" t="s">
        <v>139</v>
      </c>
      <c r="N72">
        <v>18000</v>
      </c>
      <c r="O72">
        <v>2.1</v>
      </c>
      <c r="P72">
        <v>30</v>
      </c>
      <c r="Q72" t="s">
        <v>140</v>
      </c>
      <c r="U72" t="s">
        <v>97</v>
      </c>
    </row>
    <row r="73" spans="1:21">
      <c r="A73" t="s">
        <v>141</v>
      </c>
      <c r="B73" s="2" t="str">
        <f>Hyperlink("https://www.diodes.com/assets/Datasheets/DMPH4011SK3.pdf")</f>
        <v>https://www.diodes.com/assets/Datasheets/DMPH4011SK3.pdf</v>
      </c>
      <c r="C73" t="str">
        <f>Hyperlink("https://www.diodes.com/part/view/DMPH4011SK3","DMPH4011SK3")</f>
        <v>DMPH4011SK3</v>
      </c>
      <c r="D73" t="s">
        <v>142</v>
      </c>
      <c r="E73" t="s">
        <v>23</v>
      </c>
      <c r="F73" t="s">
        <v>24</v>
      </c>
      <c r="G73" t="s">
        <v>25</v>
      </c>
      <c r="H73">
        <v>40</v>
      </c>
      <c r="I73">
        <v>20</v>
      </c>
      <c r="K73">
        <v>3.7</v>
      </c>
      <c r="L73">
        <v>11</v>
      </c>
      <c r="M73">
        <v>19</v>
      </c>
      <c r="O73">
        <v>2.5</v>
      </c>
      <c r="P73">
        <v>20</v>
      </c>
      <c r="R73">
        <v>53</v>
      </c>
      <c r="T73">
        <v>104</v>
      </c>
      <c r="U73" t="s">
        <v>57</v>
      </c>
    </row>
    <row r="74" spans="1:21">
      <c r="A74" t="s">
        <v>143</v>
      </c>
      <c r="B74" s="2" t="str">
        <f>Hyperlink("https://www.diodes.com/assets/Datasheets/DMPH4011SK3Q.pdf")</f>
        <v>https://www.diodes.com/assets/Datasheets/DMPH4011SK3Q.pdf</v>
      </c>
      <c r="C74" t="str">
        <f>Hyperlink("https://www.diodes.com/part/view/DMPH4011SK3Q","DMPH4011SK3Q")</f>
        <v>DMPH4011SK3Q</v>
      </c>
      <c r="D74" t="s">
        <v>142</v>
      </c>
      <c r="E74" t="s">
        <v>23</v>
      </c>
      <c r="F74" t="s">
        <v>48</v>
      </c>
      <c r="G74" t="s">
        <v>25</v>
      </c>
      <c r="H74">
        <v>40</v>
      </c>
      <c r="I74">
        <v>20</v>
      </c>
      <c r="K74">
        <v>3.7</v>
      </c>
      <c r="L74">
        <v>11</v>
      </c>
      <c r="M74">
        <v>19</v>
      </c>
      <c r="O74">
        <v>2.5</v>
      </c>
      <c r="P74">
        <v>20</v>
      </c>
      <c r="R74">
        <v>53</v>
      </c>
      <c r="T74">
        <v>104</v>
      </c>
      <c r="U74" t="s">
        <v>57</v>
      </c>
    </row>
    <row r="75" spans="1:21">
      <c r="A75" t="s">
        <v>144</v>
      </c>
      <c r="B75" s="2" t="str">
        <f>Hyperlink("https://www.diodes.com/assets/Datasheets/DMPH4013SK3.pdf")</f>
        <v>https://www.diodes.com/assets/Datasheets/DMPH4013SK3.pdf</v>
      </c>
      <c r="C75" t="str">
        <f>Hyperlink("https://www.diodes.com/part/view/DMPH4013SK3","DMPH4013SK3")</f>
        <v>DMPH4013SK3</v>
      </c>
      <c r="D75" t="s">
        <v>22</v>
      </c>
      <c r="E75" t="s">
        <v>23</v>
      </c>
      <c r="F75" t="s">
        <v>24</v>
      </c>
      <c r="G75" t="s">
        <v>25</v>
      </c>
      <c r="H75">
        <v>40</v>
      </c>
      <c r="I75">
        <v>20</v>
      </c>
      <c r="K75">
        <v>3.7</v>
      </c>
      <c r="L75">
        <v>15</v>
      </c>
      <c r="M75">
        <v>23</v>
      </c>
      <c r="O75">
        <v>3</v>
      </c>
      <c r="P75">
        <v>20</v>
      </c>
      <c r="Q75">
        <v>31</v>
      </c>
      <c r="R75" t="s">
        <v>26</v>
      </c>
      <c r="S75">
        <v>67</v>
      </c>
      <c r="T75" t="s">
        <v>26</v>
      </c>
      <c r="U75" t="s">
        <v>57</v>
      </c>
    </row>
    <row r="76" spans="1:21">
      <c r="A76" t="s">
        <v>145</v>
      </c>
      <c r="B76" s="2" t="str">
        <f>Hyperlink("https://www.diodes.com/assets/Datasheets/DMPH4013SK3Q.pdf")</f>
        <v>https://www.diodes.com/assets/Datasheets/DMPH4013SK3Q.pdf</v>
      </c>
      <c r="C76" t="str">
        <f>Hyperlink("https://www.diodes.com/part/view/DMPH4013SK3Q","DMPH4013SK3Q")</f>
        <v>DMPH4013SK3Q</v>
      </c>
      <c r="D76" t="s">
        <v>146</v>
      </c>
      <c r="E76" t="s">
        <v>23</v>
      </c>
      <c r="F76" t="s">
        <v>48</v>
      </c>
      <c r="G76" t="s">
        <v>25</v>
      </c>
      <c r="H76">
        <v>40</v>
      </c>
      <c r="I76">
        <v>20</v>
      </c>
      <c r="K76">
        <v>3.7</v>
      </c>
      <c r="L76">
        <v>15</v>
      </c>
      <c r="M76">
        <v>23</v>
      </c>
      <c r="O76">
        <v>3</v>
      </c>
      <c r="P76">
        <v>20</v>
      </c>
      <c r="Q76">
        <v>31</v>
      </c>
      <c r="R76" t="s">
        <v>26</v>
      </c>
      <c r="S76">
        <v>67</v>
      </c>
      <c r="T76" t="s">
        <v>26</v>
      </c>
      <c r="U76" t="s">
        <v>57</v>
      </c>
    </row>
    <row r="77" spans="1:21">
      <c r="A77" t="s">
        <v>147</v>
      </c>
      <c r="B77" s="2" t="str">
        <f>Hyperlink("https://www.diodes.com/assets/Datasheets/DMPH4023SK3.pdf")</f>
        <v>https://www.diodes.com/assets/Datasheets/DMPH4023SK3.pdf</v>
      </c>
      <c r="C77" t="str">
        <f>Hyperlink("https://www.diodes.com/part/view/DMPH4023SK3","DMPH4023SK3")</f>
        <v>DMPH4023SK3</v>
      </c>
      <c r="D77" t="s">
        <v>148</v>
      </c>
      <c r="E77" t="s">
        <v>23</v>
      </c>
      <c r="F77" t="s">
        <v>24</v>
      </c>
      <c r="G77" t="s">
        <v>25</v>
      </c>
      <c r="H77">
        <v>40</v>
      </c>
      <c r="I77">
        <v>20</v>
      </c>
      <c r="K77">
        <v>3.6</v>
      </c>
      <c r="L77">
        <v>26</v>
      </c>
      <c r="O77">
        <v>3</v>
      </c>
      <c r="P77">
        <v>20</v>
      </c>
      <c r="R77" t="s">
        <v>26</v>
      </c>
      <c r="S77">
        <v>18.7</v>
      </c>
      <c r="T77">
        <v>18.7</v>
      </c>
      <c r="U77" t="s">
        <v>57</v>
      </c>
    </row>
    <row r="78" spans="1:21">
      <c r="A78" t="s">
        <v>149</v>
      </c>
      <c r="B78" s="2" t="str">
        <f>Hyperlink("https://www.diodes.com/assets/Datasheets/DMPH4023SK3Q.pdf")</f>
        <v>https://www.diodes.com/assets/Datasheets/DMPH4023SK3Q.pdf</v>
      </c>
      <c r="C78" t="str">
        <f>Hyperlink("https://www.diodes.com/part/view/DMPH4023SK3Q","DMPH4023SK3Q")</f>
        <v>DMPH4023SK3Q</v>
      </c>
      <c r="D78" t="s">
        <v>148</v>
      </c>
      <c r="E78" t="s">
        <v>23</v>
      </c>
      <c r="F78" t="s">
        <v>48</v>
      </c>
      <c r="G78" t="s">
        <v>25</v>
      </c>
      <c r="H78">
        <v>40</v>
      </c>
      <c r="I78">
        <v>20</v>
      </c>
      <c r="K78">
        <v>3.6</v>
      </c>
      <c r="L78">
        <v>26</v>
      </c>
      <c r="O78">
        <v>3</v>
      </c>
      <c r="P78">
        <v>20</v>
      </c>
      <c r="R78" t="s">
        <v>26</v>
      </c>
      <c r="S78">
        <v>18.7</v>
      </c>
      <c r="T78">
        <v>18.7</v>
      </c>
      <c r="U78" t="s">
        <v>57</v>
      </c>
    </row>
    <row r="79" spans="1:21">
      <c r="A79" t="s">
        <v>150</v>
      </c>
      <c r="B79" s="2" t="str">
        <f>Hyperlink("https://www.diodes.com/assets/Datasheets/DMPH4029LFG.pdf")</f>
        <v>https://www.diodes.com/assets/Datasheets/DMPH4029LFG.pdf</v>
      </c>
      <c r="C79" t="str">
        <f>Hyperlink("https://www.diodes.com/part/view/DMPH4029LFG","DMPH4029LFG")</f>
        <v>DMPH4029LFG</v>
      </c>
      <c r="D79" t="s">
        <v>148</v>
      </c>
      <c r="E79" t="s">
        <v>23</v>
      </c>
      <c r="F79" t="s">
        <v>24</v>
      </c>
      <c r="G79" t="s">
        <v>25</v>
      </c>
      <c r="H79">
        <v>40</v>
      </c>
      <c r="I79">
        <v>20</v>
      </c>
      <c r="J79">
        <v>8</v>
      </c>
      <c r="K79">
        <v>2.8</v>
      </c>
      <c r="L79">
        <v>29</v>
      </c>
      <c r="M79">
        <v>45</v>
      </c>
      <c r="O79">
        <v>3</v>
      </c>
      <c r="P79">
        <v>20</v>
      </c>
      <c r="Q79">
        <v>17</v>
      </c>
      <c r="R79">
        <v>17</v>
      </c>
      <c r="S79">
        <v>34</v>
      </c>
      <c r="T79">
        <v>34</v>
      </c>
      <c r="U79" t="s">
        <v>65</v>
      </c>
    </row>
    <row r="80" spans="1:21">
      <c r="A80" t="s">
        <v>151</v>
      </c>
      <c r="B80" s="2" t="str">
        <f>Hyperlink("https://www.diodes.com/assets/Datasheets/DMPH4029LFGQ.pdf")</f>
        <v>https://www.diodes.com/assets/Datasheets/DMPH4029LFGQ.pdf</v>
      </c>
      <c r="C80" t="str">
        <f>Hyperlink("https://www.diodes.com/part/view/DMPH4029LFGQ","DMPH4029LFGQ")</f>
        <v>DMPH4029LFGQ</v>
      </c>
      <c r="D80" t="s">
        <v>148</v>
      </c>
      <c r="E80" t="s">
        <v>23</v>
      </c>
      <c r="F80" t="s">
        <v>40</v>
      </c>
      <c r="G80" t="s">
        <v>25</v>
      </c>
      <c r="H80">
        <v>40</v>
      </c>
      <c r="I80">
        <v>20</v>
      </c>
      <c r="J80">
        <v>8</v>
      </c>
      <c r="K80">
        <v>2.8</v>
      </c>
      <c r="L80">
        <v>29</v>
      </c>
      <c r="M80">
        <v>45</v>
      </c>
      <c r="O80">
        <v>3</v>
      </c>
      <c r="P80">
        <v>20</v>
      </c>
      <c r="Q80">
        <v>17</v>
      </c>
      <c r="R80">
        <v>17</v>
      </c>
      <c r="S80">
        <v>34</v>
      </c>
      <c r="T80">
        <v>34</v>
      </c>
      <c r="U80" t="s">
        <v>65</v>
      </c>
    </row>
    <row r="81" spans="1:21">
      <c r="A81" t="s">
        <v>152</v>
      </c>
      <c r="B81" s="2" t="str">
        <f>Hyperlink("https://www.diodes.com/assets/Datasheets/DMPH6023SK3.pdf")</f>
        <v>https://www.diodes.com/assets/Datasheets/DMPH6023SK3.pdf</v>
      </c>
      <c r="C81" t="str">
        <f>Hyperlink("https://www.diodes.com/part/view/DMPH6023SK3","DMPH6023SK3")</f>
        <v>DMPH6023SK3</v>
      </c>
      <c r="D81" t="s">
        <v>22</v>
      </c>
      <c r="E81" t="s">
        <v>23</v>
      </c>
      <c r="F81" t="s">
        <v>24</v>
      </c>
      <c r="G81" t="s">
        <v>25</v>
      </c>
      <c r="H81">
        <v>60</v>
      </c>
      <c r="I81">
        <v>20</v>
      </c>
      <c r="J81">
        <v>7.3</v>
      </c>
      <c r="K81">
        <v>3.2</v>
      </c>
      <c r="L81">
        <v>33</v>
      </c>
      <c r="M81">
        <v>40</v>
      </c>
      <c r="O81">
        <v>3</v>
      </c>
      <c r="P81">
        <v>30</v>
      </c>
      <c r="Q81">
        <v>26.5</v>
      </c>
      <c r="R81" t="s">
        <v>26</v>
      </c>
      <c r="S81">
        <v>53.1</v>
      </c>
      <c r="T81" t="s">
        <v>26</v>
      </c>
      <c r="U81" t="s">
        <v>57</v>
      </c>
    </row>
    <row r="82" spans="1:21">
      <c r="A82" t="s">
        <v>153</v>
      </c>
      <c r="B82" s="2" t="str">
        <f>Hyperlink("https://www.diodes.com/assets/Datasheets/DMPH6023SK3Q.pdf")</f>
        <v>https://www.diodes.com/assets/Datasheets/DMPH6023SK3Q.pdf</v>
      </c>
      <c r="C82" t="str">
        <f>Hyperlink("https://www.diodes.com/part/view/DMPH6023SK3Q","DMPH6023SK3Q")</f>
        <v>DMPH6023SK3Q</v>
      </c>
      <c r="D82" t="s">
        <v>154</v>
      </c>
      <c r="E82" t="s">
        <v>23</v>
      </c>
      <c r="F82" t="s">
        <v>48</v>
      </c>
      <c r="G82" t="s">
        <v>25</v>
      </c>
      <c r="H82">
        <v>60</v>
      </c>
      <c r="I82">
        <v>20</v>
      </c>
      <c r="J82">
        <v>7.3</v>
      </c>
      <c r="K82">
        <v>3.2</v>
      </c>
      <c r="L82">
        <v>33</v>
      </c>
      <c r="M82">
        <v>40</v>
      </c>
      <c r="O82">
        <v>3</v>
      </c>
      <c r="P82">
        <v>30</v>
      </c>
      <c r="Q82">
        <v>26.5</v>
      </c>
      <c r="R82" t="s">
        <v>26</v>
      </c>
      <c r="S82">
        <v>53.1</v>
      </c>
      <c r="T82" t="s">
        <v>26</v>
      </c>
      <c r="U82" t="s">
        <v>57</v>
      </c>
    </row>
    <row r="83" spans="1:21">
      <c r="A83" t="s">
        <v>155</v>
      </c>
      <c r="B83" s="2" t="str">
        <f>Hyperlink("https://www.diodes.com/assets/Datasheets/DMPH6050SFGQ.pdf")</f>
        <v>https://www.diodes.com/assets/Datasheets/DMPH6050SFGQ.pdf</v>
      </c>
      <c r="C83" t="str">
        <f>Hyperlink("https://www.diodes.com/part/view/DMPH6050SFGQ","DMPH6050SFGQ")</f>
        <v>DMPH6050SFGQ</v>
      </c>
      <c r="D83" t="s">
        <v>156</v>
      </c>
      <c r="E83" t="s">
        <v>23</v>
      </c>
      <c r="F83" t="s">
        <v>40</v>
      </c>
      <c r="G83" t="s">
        <v>25</v>
      </c>
      <c r="H83">
        <v>60</v>
      </c>
      <c r="I83">
        <v>20</v>
      </c>
      <c r="J83">
        <v>6.1</v>
      </c>
      <c r="K83">
        <v>2.8</v>
      </c>
      <c r="L83">
        <v>50</v>
      </c>
      <c r="M83">
        <v>70</v>
      </c>
      <c r="O83">
        <v>3</v>
      </c>
      <c r="P83">
        <v>30</v>
      </c>
      <c r="Q83">
        <v>11.9</v>
      </c>
      <c r="R83">
        <v>11.9</v>
      </c>
      <c r="S83">
        <v>24.1</v>
      </c>
      <c r="T83">
        <v>24.1</v>
      </c>
      <c r="U83" t="s">
        <v>65</v>
      </c>
    </row>
    <row r="84" spans="1:21">
      <c r="A84" t="s">
        <v>157</v>
      </c>
      <c r="B84" s="2" t="str">
        <f>Hyperlink("https://www.diodes.com/assets/Datasheets/DMPH6050SK3.pdf")</f>
        <v>https://www.diodes.com/assets/Datasheets/DMPH6050SK3.pdf</v>
      </c>
      <c r="C84" t="str">
        <f>Hyperlink("https://www.diodes.com/part/view/DMPH6050SK3","DMPH6050SK3")</f>
        <v>DMPH6050SK3</v>
      </c>
      <c r="D84" t="s">
        <v>154</v>
      </c>
      <c r="E84" t="s">
        <v>23</v>
      </c>
      <c r="F84" t="s">
        <v>24</v>
      </c>
      <c r="G84" t="s">
        <v>25</v>
      </c>
      <c r="H84">
        <v>60</v>
      </c>
      <c r="I84">
        <v>20</v>
      </c>
      <c r="J84">
        <v>7.2</v>
      </c>
      <c r="K84">
        <v>3.8</v>
      </c>
      <c r="L84">
        <v>50</v>
      </c>
      <c r="M84">
        <v>70</v>
      </c>
      <c r="O84">
        <v>3</v>
      </c>
      <c r="P84">
        <v>30</v>
      </c>
      <c r="Q84">
        <v>12</v>
      </c>
      <c r="R84" t="s">
        <v>26</v>
      </c>
      <c r="S84">
        <v>25</v>
      </c>
      <c r="T84" t="s">
        <v>26</v>
      </c>
      <c r="U84" t="s">
        <v>57</v>
      </c>
    </row>
    <row r="85" spans="1:21">
      <c r="A85" t="s">
        <v>158</v>
      </c>
      <c r="B85" s="2" t="str">
        <f>Hyperlink("https://www.diodes.com/assets/Datasheets/DMPH6050SK3Q.pdf")</f>
        <v>https://www.diodes.com/assets/Datasheets/DMPH6050SK3Q.pdf</v>
      </c>
      <c r="C85" t="str">
        <f>Hyperlink("https://www.diodes.com/part/view/DMPH6050SK3Q","DMPH6050SK3Q")</f>
        <v>DMPH6050SK3Q</v>
      </c>
      <c r="D85" t="s">
        <v>154</v>
      </c>
      <c r="E85" t="s">
        <v>23</v>
      </c>
      <c r="F85" t="s">
        <v>48</v>
      </c>
      <c r="G85" t="s">
        <v>25</v>
      </c>
      <c r="H85">
        <v>60</v>
      </c>
      <c r="I85">
        <v>20</v>
      </c>
      <c r="J85">
        <v>7.2</v>
      </c>
      <c r="K85">
        <v>3.8</v>
      </c>
      <c r="L85">
        <v>50</v>
      </c>
      <c r="M85">
        <v>70</v>
      </c>
      <c r="O85">
        <v>3</v>
      </c>
      <c r="P85">
        <v>30</v>
      </c>
      <c r="Q85">
        <v>12</v>
      </c>
      <c r="R85" t="s">
        <v>26</v>
      </c>
      <c r="S85">
        <v>25</v>
      </c>
      <c r="T85" t="s">
        <v>26</v>
      </c>
      <c r="U85" t="s">
        <v>57</v>
      </c>
    </row>
    <row r="86" spans="1:21">
      <c r="A86" t="s">
        <v>159</v>
      </c>
      <c r="B86" s="2" t="str">
        <f>Hyperlink("https://www.diodes.com/assets/Datasheets/DMPH6050SPD.pdf")</f>
        <v>https://www.diodes.com/assets/Datasheets/DMPH6050SPD.pdf</v>
      </c>
      <c r="C86" t="str">
        <f>Hyperlink("https://www.diodes.com/part/view/DMPH6050SPD","DMPH6050SPD")</f>
        <v>DMPH6050SPD</v>
      </c>
      <c r="D86" t="s">
        <v>160</v>
      </c>
      <c r="E86" t="s">
        <v>23</v>
      </c>
      <c r="F86" t="s">
        <v>24</v>
      </c>
      <c r="G86" t="s">
        <v>36</v>
      </c>
      <c r="H86">
        <v>60</v>
      </c>
      <c r="I86">
        <v>20</v>
      </c>
      <c r="J86">
        <v>6.3</v>
      </c>
      <c r="K86">
        <v>2.8</v>
      </c>
      <c r="L86">
        <v>48</v>
      </c>
      <c r="M86">
        <v>60</v>
      </c>
      <c r="O86">
        <v>3</v>
      </c>
      <c r="P86">
        <v>30</v>
      </c>
      <c r="Q86">
        <v>14.5</v>
      </c>
      <c r="R86">
        <v>14.5</v>
      </c>
      <c r="S86">
        <v>30.6</v>
      </c>
      <c r="T86">
        <v>30.6</v>
      </c>
      <c r="U86" t="s">
        <v>161</v>
      </c>
    </row>
    <row r="87" spans="1:21">
      <c r="A87" t="s">
        <v>162</v>
      </c>
      <c r="B87" s="2" t="str">
        <f>Hyperlink("https://www.diodes.com/assets/Datasheets/DMPH6050SPDQ.pdf")</f>
        <v>https://www.diodes.com/assets/Datasheets/DMPH6050SPDQ.pdf</v>
      </c>
      <c r="C87" t="str">
        <f>Hyperlink("https://www.diodes.com/part/view/DMPH6050SPDQ","DMPH6050SPDQ")</f>
        <v>DMPH6050SPDQ</v>
      </c>
      <c r="D87" t="s">
        <v>163</v>
      </c>
      <c r="E87" t="s">
        <v>23</v>
      </c>
      <c r="F87" t="s">
        <v>48</v>
      </c>
      <c r="G87" t="s">
        <v>36</v>
      </c>
      <c r="H87">
        <v>60</v>
      </c>
      <c r="I87">
        <v>20</v>
      </c>
      <c r="J87">
        <v>6.3</v>
      </c>
      <c r="K87">
        <v>2.8</v>
      </c>
      <c r="L87">
        <v>48</v>
      </c>
      <c r="M87">
        <v>60</v>
      </c>
      <c r="O87">
        <v>3</v>
      </c>
      <c r="P87">
        <v>30</v>
      </c>
      <c r="Q87">
        <v>14.5</v>
      </c>
      <c r="R87">
        <v>14.5</v>
      </c>
      <c r="S87">
        <v>30.6</v>
      </c>
      <c r="T87">
        <v>30.6</v>
      </c>
      <c r="U87" t="s">
        <v>161</v>
      </c>
    </row>
    <row r="88" spans="1:21">
      <c r="A88" t="s">
        <v>164</v>
      </c>
      <c r="B88" s="2" t="str">
        <f>Hyperlink("https://www.diodes.com/assets/Datasheets/DMPH6050SSD.pdf")</f>
        <v>https://www.diodes.com/assets/Datasheets/DMPH6050SSD.pdf</v>
      </c>
      <c r="C88" t="str">
        <f>Hyperlink("https://www.diodes.com/part/view/DMPH6050SSD","DMPH6050SSD")</f>
        <v>DMPH6050SSD</v>
      </c>
      <c r="D88" t="s">
        <v>160</v>
      </c>
      <c r="E88" t="s">
        <v>23</v>
      </c>
      <c r="F88" t="s">
        <v>24</v>
      </c>
      <c r="G88" t="s">
        <v>36</v>
      </c>
      <c r="H88">
        <v>60</v>
      </c>
      <c r="I88">
        <v>20</v>
      </c>
      <c r="J88">
        <v>5.2</v>
      </c>
      <c r="K88">
        <v>2</v>
      </c>
      <c r="L88">
        <v>48</v>
      </c>
      <c r="M88">
        <v>60</v>
      </c>
      <c r="O88">
        <v>3</v>
      </c>
      <c r="P88">
        <v>30</v>
      </c>
      <c r="Q88">
        <v>14.5</v>
      </c>
      <c r="R88">
        <v>14.5</v>
      </c>
      <c r="S88">
        <v>30.6</v>
      </c>
      <c r="T88">
        <v>30.6</v>
      </c>
      <c r="U88" t="s">
        <v>74</v>
      </c>
    </row>
    <row r="89" spans="1:21">
      <c r="A89" t="s">
        <v>165</v>
      </c>
      <c r="B89" s="2" t="str">
        <f>Hyperlink("https://www.diodes.com/assets/Datasheets/DMPH6050SSDQ.pdf")</f>
        <v>https://www.diodes.com/assets/Datasheets/DMPH6050SSDQ.pdf</v>
      </c>
      <c r="C89" t="str">
        <f>Hyperlink("https://www.diodes.com/part/view/DMPH6050SSDQ","DMPH6050SSDQ")</f>
        <v>DMPH6050SSDQ</v>
      </c>
      <c r="D89" t="s">
        <v>160</v>
      </c>
      <c r="E89" t="s">
        <v>23</v>
      </c>
      <c r="F89" t="s">
        <v>48</v>
      </c>
      <c r="G89" t="s">
        <v>36</v>
      </c>
      <c r="H89">
        <v>60</v>
      </c>
      <c r="I89">
        <v>20</v>
      </c>
      <c r="J89">
        <v>5.2</v>
      </c>
      <c r="K89">
        <v>2</v>
      </c>
      <c r="L89">
        <v>48</v>
      </c>
      <c r="M89">
        <v>60</v>
      </c>
      <c r="O89">
        <v>3</v>
      </c>
      <c r="P89">
        <v>30</v>
      </c>
      <c r="Q89">
        <v>14.5</v>
      </c>
      <c r="R89">
        <v>14.5</v>
      </c>
      <c r="S89">
        <v>30.6</v>
      </c>
      <c r="T89">
        <v>30.6</v>
      </c>
      <c r="U89" t="s">
        <v>74</v>
      </c>
    </row>
    <row r="90" spans="1:21">
      <c r="A90" t="s">
        <v>166</v>
      </c>
      <c r="B90" s="2" t="str">
        <f>Hyperlink("https://www.diodes.com/assets/Datasheets/DMPH6250S.pdf")</f>
        <v>https://www.diodes.com/assets/Datasheets/DMPH6250S.pdf</v>
      </c>
      <c r="C90" t="str">
        <f>Hyperlink("https://www.diodes.com/part/view/DMPH6250S","DMPH6250S")</f>
        <v>DMPH6250S</v>
      </c>
      <c r="D90" t="s">
        <v>154</v>
      </c>
      <c r="E90" t="s">
        <v>23</v>
      </c>
      <c r="F90" t="s">
        <v>24</v>
      </c>
      <c r="G90" t="s">
        <v>25</v>
      </c>
      <c r="H90">
        <v>60</v>
      </c>
      <c r="I90">
        <v>20</v>
      </c>
      <c r="J90">
        <v>2.4</v>
      </c>
      <c r="K90">
        <v>1.62</v>
      </c>
      <c r="L90">
        <v>155</v>
      </c>
      <c r="M90">
        <v>240</v>
      </c>
      <c r="O90">
        <v>3</v>
      </c>
      <c r="P90">
        <v>30</v>
      </c>
      <c r="Q90">
        <v>4</v>
      </c>
      <c r="R90">
        <v>4</v>
      </c>
      <c r="S90">
        <v>8.3</v>
      </c>
      <c r="T90" t="s">
        <v>26</v>
      </c>
      <c r="U90" t="s">
        <v>27</v>
      </c>
    </row>
    <row r="91" spans="1:21">
      <c r="A91" t="s">
        <v>167</v>
      </c>
      <c r="B91" s="2" t="str">
        <f>Hyperlink("https://www.diodes.com/assets/Datasheets/DMPH6250SQ.pdf")</f>
        <v>https://www.diodes.com/assets/Datasheets/DMPH6250SQ.pdf</v>
      </c>
      <c r="C91" t="str">
        <f>Hyperlink("https://www.diodes.com/part/view/DMPH6250SQ","DMPH6250SQ")</f>
        <v>DMPH6250SQ</v>
      </c>
      <c r="D91" t="s">
        <v>154</v>
      </c>
      <c r="E91" t="s">
        <v>23</v>
      </c>
      <c r="F91" t="s">
        <v>48</v>
      </c>
      <c r="G91" t="s">
        <v>25</v>
      </c>
      <c r="H91">
        <v>60</v>
      </c>
      <c r="I91">
        <v>20</v>
      </c>
      <c r="J91">
        <v>2.4</v>
      </c>
      <c r="K91">
        <v>1.62</v>
      </c>
      <c r="L91">
        <v>155</v>
      </c>
      <c r="M91">
        <v>240</v>
      </c>
      <c r="O91">
        <v>3</v>
      </c>
      <c r="P91">
        <v>30</v>
      </c>
      <c r="Q91">
        <v>4</v>
      </c>
      <c r="R91" t="s">
        <v>26</v>
      </c>
      <c r="S91">
        <v>8.3</v>
      </c>
      <c r="T91" t="s">
        <v>26</v>
      </c>
      <c r="U91" t="s">
        <v>27</v>
      </c>
    </row>
    <row r="92" spans="1:21">
      <c r="A92" t="s">
        <v>168</v>
      </c>
      <c r="B92" s="2" t="str">
        <f>Hyperlink("https://www.diodes.com/assets/Datasheets/ZVP2106A.pdf")</f>
        <v>https://www.diodes.com/assets/Datasheets/ZVP2106A.pdf</v>
      </c>
      <c r="C92" t="str">
        <f>Hyperlink("https://www.diodes.com/part/view/ZVP2106A","ZVP2106A")</f>
        <v>ZVP2106A</v>
      </c>
      <c r="D92" t="s">
        <v>29</v>
      </c>
      <c r="E92" t="s">
        <v>23</v>
      </c>
      <c r="F92" t="s">
        <v>24</v>
      </c>
      <c r="G92" t="s">
        <v>25</v>
      </c>
      <c r="H92">
        <v>60</v>
      </c>
      <c r="I92">
        <v>20</v>
      </c>
      <c r="J92">
        <v>0.28</v>
      </c>
      <c r="K92">
        <v>0.7</v>
      </c>
      <c r="L92">
        <v>5000</v>
      </c>
      <c r="O92">
        <v>3.5</v>
      </c>
      <c r="P92">
        <v>18</v>
      </c>
      <c r="R92" t="s">
        <v>26</v>
      </c>
      <c r="T92" t="s">
        <v>26</v>
      </c>
      <c r="U92" t="s">
        <v>30</v>
      </c>
    </row>
    <row r="93" spans="1:21">
      <c r="A93" t="s">
        <v>169</v>
      </c>
      <c r="B93" s="2" t="str">
        <f>Hyperlink("https://www.diodes.com/assets/Datasheets/ZVP2106G.pdf")</f>
        <v>https://www.diodes.com/assets/Datasheets/ZVP2106G.pdf</v>
      </c>
      <c r="C93" t="str">
        <f>Hyperlink("https://www.diodes.com/part/view/ZVP2106G","ZVP2106G")</f>
        <v>ZVP2106G</v>
      </c>
      <c r="D93" t="s">
        <v>22</v>
      </c>
      <c r="E93" t="s">
        <v>23</v>
      </c>
      <c r="F93" t="s">
        <v>32</v>
      </c>
      <c r="G93" t="s">
        <v>25</v>
      </c>
      <c r="H93">
        <v>60</v>
      </c>
      <c r="I93">
        <v>20</v>
      </c>
      <c r="J93">
        <v>0.45</v>
      </c>
      <c r="K93">
        <v>2</v>
      </c>
      <c r="L93">
        <v>5000</v>
      </c>
      <c r="O93">
        <v>3.5</v>
      </c>
      <c r="P93">
        <v>18</v>
      </c>
      <c r="R93" t="s">
        <v>26</v>
      </c>
      <c r="T93" t="s">
        <v>26</v>
      </c>
      <c r="U93" t="s">
        <v>170</v>
      </c>
    </row>
    <row r="94" spans="1:21">
      <c r="A94" t="s">
        <v>171</v>
      </c>
      <c r="B94" s="2" t="str">
        <f>Hyperlink("https://www.diodes.com/assets/Datasheets/ZVP3306A.pdf")</f>
        <v>https://www.diodes.com/assets/Datasheets/ZVP3306A.pdf</v>
      </c>
      <c r="C94" t="str">
        <f>Hyperlink("https://www.diodes.com/part/view/ZVP3306A","ZVP3306A")</f>
        <v>ZVP3306A</v>
      </c>
      <c r="D94" t="s">
        <v>29</v>
      </c>
      <c r="E94" t="s">
        <v>23</v>
      </c>
      <c r="F94" t="s">
        <v>24</v>
      </c>
      <c r="G94" t="s">
        <v>25</v>
      </c>
      <c r="H94">
        <v>60</v>
      </c>
      <c r="I94">
        <v>20</v>
      </c>
      <c r="J94">
        <v>0.16</v>
      </c>
      <c r="K94">
        <v>0.625</v>
      </c>
      <c r="L94">
        <v>14000</v>
      </c>
      <c r="O94">
        <v>3.5</v>
      </c>
      <c r="R94" t="s">
        <v>26</v>
      </c>
      <c r="T94" t="s">
        <v>26</v>
      </c>
      <c r="U94" t="s">
        <v>30</v>
      </c>
    </row>
    <row r="95" spans="1:21">
      <c r="A95" t="s">
        <v>172</v>
      </c>
      <c r="B95" s="2" t="str">
        <f>Hyperlink("https://www.diodes.com/assets/Datasheets/ZVP3306F.pdf")</f>
        <v>https://www.diodes.com/assets/Datasheets/ZVP3306F.pdf</v>
      </c>
      <c r="C95" t="str">
        <f>Hyperlink("https://www.diodes.com/part/view/ZVP3306F","ZVP3306F")</f>
        <v>ZVP3306F</v>
      </c>
      <c r="D95" t="s">
        <v>22</v>
      </c>
      <c r="E95" t="s">
        <v>23</v>
      </c>
      <c r="F95" t="s">
        <v>32</v>
      </c>
      <c r="G95" t="s">
        <v>25</v>
      </c>
      <c r="H95">
        <v>60</v>
      </c>
      <c r="I95">
        <v>20</v>
      </c>
      <c r="J95">
        <v>0.09</v>
      </c>
      <c r="K95">
        <v>0.33</v>
      </c>
      <c r="L95">
        <v>14000</v>
      </c>
      <c r="O95">
        <v>3.5</v>
      </c>
      <c r="R95" t="s">
        <v>26</v>
      </c>
      <c r="T95" t="s">
        <v>26</v>
      </c>
      <c r="U95" t="s">
        <v>27</v>
      </c>
    </row>
    <row r="96" spans="1:21">
      <c r="A96" t="s">
        <v>173</v>
      </c>
      <c r="B96" s="2" t="str">
        <f>Hyperlink("https://www.diodes.com/assets/Datasheets/ZXMP4A16G.pdf")</f>
        <v>https://www.diodes.com/assets/Datasheets/ZXMP4A16G.pdf</v>
      </c>
      <c r="C96" t="str">
        <f>Hyperlink("https://www.diodes.com/part/view/ZXMP4A16G","ZXMP4A16G")</f>
        <v>ZXMP4A16G</v>
      </c>
      <c r="D96" t="s">
        <v>22</v>
      </c>
      <c r="E96" t="s">
        <v>23</v>
      </c>
      <c r="F96" t="s">
        <v>32</v>
      </c>
      <c r="G96" t="s">
        <v>25</v>
      </c>
      <c r="H96">
        <v>40</v>
      </c>
      <c r="I96">
        <v>20</v>
      </c>
      <c r="J96">
        <v>6.4</v>
      </c>
      <c r="K96">
        <v>2</v>
      </c>
      <c r="L96">
        <v>60</v>
      </c>
      <c r="M96">
        <v>100</v>
      </c>
      <c r="O96">
        <v>1</v>
      </c>
      <c r="Q96" t="s">
        <v>174</v>
      </c>
      <c r="R96" t="s">
        <v>26</v>
      </c>
      <c r="S96">
        <v>26.1</v>
      </c>
      <c r="T96" t="s">
        <v>26</v>
      </c>
      <c r="U96" t="s">
        <v>170</v>
      </c>
    </row>
    <row r="97" spans="1:21">
      <c r="A97" t="s">
        <v>175</v>
      </c>
      <c r="B97" s="2" t="str">
        <f>Hyperlink("https://www.diodes.com/assets/Datasheets/ZXMP4A16K.pdf")</f>
        <v>https://www.diodes.com/assets/Datasheets/ZXMP4A16K.pdf</v>
      </c>
      <c r="C97" t="str">
        <f>Hyperlink("https://www.diodes.com/part/view/ZXMP4A16K","ZXMP4A16K")</f>
        <v>ZXMP4A16K</v>
      </c>
      <c r="D97" t="s">
        <v>22</v>
      </c>
      <c r="E97" t="s">
        <v>23</v>
      </c>
      <c r="F97" t="s">
        <v>32</v>
      </c>
      <c r="G97" t="s">
        <v>25</v>
      </c>
      <c r="H97">
        <v>40</v>
      </c>
      <c r="I97">
        <v>20</v>
      </c>
      <c r="J97">
        <v>9.9</v>
      </c>
      <c r="K97">
        <v>4.2</v>
      </c>
      <c r="L97">
        <v>60</v>
      </c>
      <c r="M97">
        <v>100</v>
      </c>
      <c r="O97">
        <v>1</v>
      </c>
      <c r="Q97" t="s">
        <v>176</v>
      </c>
      <c r="R97" t="s">
        <v>26</v>
      </c>
      <c r="S97">
        <v>29.6</v>
      </c>
      <c r="T97" t="s">
        <v>26</v>
      </c>
      <c r="U97" t="s">
        <v>57</v>
      </c>
    </row>
    <row r="98" spans="1:21">
      <c r="A98" t="s">
        <v>177</v>
      </c>
      <c r="B98" s="2" t="str">
        <f>Hyperlink("https://www.diodes.com/assets/Datasheets/ZXMP4A57E6.pdf")</f>
        <v>https://www.diodes.com/assets/Datasheets/ZXMP4A57E6.pdf</v>
      </c>
      <c r="C98" t="str">
        <f>Hyperlink("https://www.diodes.com/part/view/ZXMP4A57E6","ZXMP4A57E6")</f>
        <v>ZXMP4A57E6</v>
      </c>
      <c r="D98" t="s">
        <v>22</v>
      </c>
      <c r="E98" t="s">
        <v>23</v>
      </c>
      <c r="F98" t="s">
        <v>32</v>
      </c>
      <c r="G98" t="s">
        <v>25</v>
      </c>
      <c r="H98">
        <v>40</v>
      </c>
      <c r="I98">
        <v>20</v>
      </c>
      <c r="J98">
        <v>3.7</v>
      </c>
      <c r="K98">
        <v>1.1</v>
      </c>
      <c r="L98">
        <v>80</v>
      </c>
      <c r="M98">
        <v>150</v>
      </c>
      <c r="O98">
        <v>3</v>
      </c>
      <c r="Q98">
        <v>7</v>
      </c>
      <c r="R98" t="s">
        <v>26</v>
      </c>
      <c r="S98">
        <v>15.8</v>
      </c>
      <c r="T98" t="s">
        <v>26</v>
      </c>
      <c r="U98" t="s">
        <v>178</v>
      </c>
    </row>
    <row r="99" spans="1:21">
      <c r="A99" t="s">
        <v>179</v>
      </c>
      <c r="B99" s="2" t="str">
        <f>Hyperlink("https://www.diodes.com/assets/Datasheets/ZXMP6A13F.pdf")</f>
        <v>https://www.diodes.com/assets/Datasheets/ZXMP6A13F.pdf</v>
      </c>
      <c r="C99" t="str">
        <f>Hyperlink("https://www.diodes.com/part/view/ZXMP6A13F","ZXMP6A13F")</f>
        <v>ZXMP6A13F</v>
      </c>
      <c r="D99" t="s">
        <v>22</v>
      </c>
      <c r="E99" t="s">
        <v>23</v>
      </c>
      <c r="F99" t="s">
        <v>24</v>
      </c>
      <c r="G99" t="s">
        <v>25</v>
      </c>
      <c r="H99">
        <v>60</v>
      </c>
      <c r="I99">
        <v>20</v>
      </c>
      <c r="J99">
        <v>1.1</v>
      </c>
      <c r="K99">
        <v>0.625</v>
      </c>
      <c r="L99">
        <v>400</v>
      </c>
      <c r="M99">
        <v>600</v>
      </c>
      <c r="O99">
        <v>3</v>
      </c>
      <c r="Q99">
        <v>2.9</v>
      </c>
      <c r="R99" t="s">
        <v>26</v>
      </c>
      <c r="S99">
        <v>5.9</v>
      </c>
      <c r="T99" t="s">
        <v>26</v>
      </c>
      <c r="U99" t="s">
        <v>27</v>
      </c>
    </row>
    <row r="100" spans="1:21">
      <c r="A100" t="s">
        <v>180</v>
      </c>
      <c r="B100" s="2" t="str">
        <f>Hyperlink("https://www.diodes.com/assets/Datasheets/ZXMP6A13FQ.pdf")</f>
        <v>https://www.diodes.com/assets/Datasheets/ZXMP6A13FQ.pdf</v>
      </c>
      <c r="C100" t="str">
        <f>Hyperlink("https://www.diodes.com/part/view/ZXMP6A13FQ","ZXMP6A13FQ")</f>
        <v>ZXMP6A13FQ</v>
      </c>
      <c r="D100" t="s">
        <v>101</v>
      </c>
      <c r="E100" t="s">
        <v>23</v>
      </c>
      <c r="F100" t="s">
        <v>48</v>
      </c>
      <c r="G100" t="s">
        <v>25</v>
      </c>
      <c r="H100">
        <v>60</v>
      </c>
      <c r="I100">
        <v>20</v>
      </c>
      <c r="J100">
        <v>1.1</v>
      </c>
      <c r="K100">
        <v>0.625</v>
      </c>
      <c r="L100">
        <v>400</v>
      </c>
      <c r="M100">
        <v>600</v>
      </c>
      <c r="O100">
        <v>3</v>
      </c>
      <c r="Q100">
        <v>2.9</v>
      </c>
      <c r="R100" t="s">
        <v>26</v>
      </c>
      <c r="S100">
        <v>5.9</v>
      </c>
      <c r="T100" t="s">
        <v>26</v>
      </c>
      <c r="U100" t="s">
        <v>27</v>
      </c>
    </row>
    <row r="101" spans="1:21">
      <c r="A101" t="s">
        <v>181</v>
      </c>
      <c r="B101" s="2" t="str">
        <f>Hyperlink("https://www.diodes.com/assets/Datasheets/ZXMP6A13G.pdf")</f>
        <v>https://www.diodes.com/assets/Datasheets/ZXMP6A13G.pdf</v>
      </c>
      <c r="C101" t="str">
        <f>Hyperlink("https://www.diodes.com/part/view/ZXMP6A13G","ZXMP6A13G")</f>
        <v>ZXMP6A13G</v>
      </c>
      <c r="D101" t="s">
        <v>22</v>
      </c>
      <c r="E101" t="s">
        <v>23</v>
      </c>
      <c r="F101" t="s">
        <v>32</v>
      </c>
      <c r="G101" t="s">
        <v>25</v>
      </c>
      <c r="H101">
        <v>60</v>
      </c>
      <c r="I101">
        <v>20</v>
      </c>
      <c r="J101">
        <v>2.3</v>
      </c>
      <c r="K101">
        <v>2</v>
      </c>
      <c r="L101">
        <v>390</v>
      </c>
      <c r="M101">
        <v>595</v>
      </c>
      <c r="O101">
        <v>3</v>
      </c>
      <c r="Q101">
        <v>2.9</v>
      </c>
      <c r="R101" t="s">
        <v>26</v>
      </c>
      <c r="S101">
        <v>5.9</v>
      </c>
      <c r="T101" t="s">
        <v>26</v>
      </c>
      <c r="U101" t="s">
        <v>170</v>
      </c>
    </row>
    <row r="102" spans="1:21">
      <c r="A102" t="s">
        <v>182</v>
      </c>
      <c r="B102" s="2" t="str">
        <f>Hyperlink("https://www.diodes.com/assets/Datasheets/ZXMP6A16DN8.pdf")</f>
        <v>https://www.diodes.com/assets/Datasheets/ZXMP6A16DN8.pdf</v>
      </c>
      <c r="C102" t="str">
        <f>Hyperlink("https://www.diodes.com/part/view/ZXMP6A16DN8","ZXMP6A16DN8")</f>
        <v>ZXMP6A16DN8</v>
      </c>
      <c r="D102" t="s">
        <v>35</v>
      </c>
      <c r="E102" t="s">
        <v>23</v>
      </c>
      <c r="F102" t="s">
        <v>24</v>
      </c>
      <c r="G102" t="s">
        <v>36</v>
      </c>
      <c r="H102">
        <v>60</v>
      </c>
      <c r="I102">
        <v>20</v>
      </c>
      <c r="J102">
        <v>3.9</v>
      </c>
      <c r="K102">
        <v>1.81</v>
      </c>
      <c r="L102">
        <v>85</v>
      </c>
      <c r="M102">
        <v>125</v>
      </c>
      <c r="O102">
        <v>1</v>
      </c>
      <c r="P102">
        <v>30</v>
      </c>
      <c r="Q102" t="s">
        <v>183</v>
      </c>
      <c r="R102" t="s">
        <v>26</v>
      </c>
      <c r="S102">
        <v>24.2</v>
      </c>
      <c r="T102" t="s">
        <v>26</v>
      </c>
      <c r="U102" t="s">
        <v>74</v>
      </c>
    </row>
    <row r="103" spans="1:21">
      <c r="A103" t="s">
        <v>184</v>
      </c>
      <c r="B103" s="2" t="str">
        <f>Hyperlink("https://www.diodes.com/assets/Datasheets/ZXMP6A16DN8Q.pdf")</f>
        <v>https://www.diodes.com/assets/Datasheets/ZXMP6A16DN8Q.pdf</v>
      </c>
      <c r="C103" t="str">
        <f>Hyperlink("https://www.diodes.com/part/view/ZXMP6A16DN8Q","ZXMP6A16DN8Q")</f>
        <v>ZXMP6A16DN8Q</v>
      </c>
      <c r="D103" t="s">
        <v>185</v>
      </c>
      <c r="E103" t="s">
        <v>23</v>
      </c>
      <c r="F103" t="s">
        <v>48</v>
      </c>
      <c r="G103" t="s">
        <v>36</v>
      </c>
      <c r="H103">
        <v>60</v>
      </c>
      <c r="I103">
        <v>20</v>
      </c>
      <c r="J103">
        <v>3.9</v>
      </c>
      <c r="K103">
        <v>1.81</v>
      </c>
      <c r="L103">
        <v>85</v>
      </c>
      <c r="M103">
        <v>125</v>
      </c>
      <c r="O103">
        <v>1</v>
      </c>
      <c r="P103">
        <v>30</v>
      </c>
      <c r="Q103" t="s">
        <v>183</v>
      </c>
      <c r="R103" t="s">
        <v>26</v>
      </c>
      <c r="S103">
        <v>24.2</v>
      </c>
      <c r="T103" t="s">
        <v>26</v>
      </c>
      <c r="U103" t="s">
        <v>74</v>
      </c>
    </row>
    <row r="104" spans="1:21">
      <c r="A104" t="s">
        <v>186</v>
      </c>
      <c r="B104" s="2" t="str">
        <f>Hyperlink("https://www.diodes.com/assets/Datasheets/ZXMP6A16K.pdf")</f>
        <v>https://www.diodes.com/assets/Datasheets/ZXMP6A16K.pdf</v>
      </c>
      <c r="C104" t="str">
        <f>Hyperlink("https://www.diodes.com/part/view/ZXMP6A16K","ZXMP6A16K")</f>
        <v>ZXMP6A16K</v>
      </c>
      <c r="D104" t="s">
        <v>22</v>
      </c>
      <c r="E104" t="s">
        <v>23</v>
      </c>
      <c r="F104" t="s">
        <v>32</v>
      </c>
      <c r="G104" t="s">
        <v>25</v>
      </c>
      <c r="H104">
        <v>60</v>
      </c>
      <c r="I104">
        <v>20</v>
      </c>
      <c r="J104">
        <v>8.2</v>
      </c>
      <c r="K104">
        <v>2.11</v>
      </c>
      <c r="L104">
        <v>85</v>
      </c>
      <c r="M104">
        <v>125</v>
      </c>
      <c r="O104">
        <v>1</v>
      </c>
      <c r="Q104" t="s">
        <v>183</v>
      </c>
      <c r="R104" t="s">
        <v>26</v>
      </c>
      <c r="S104">
        <v>24.2</v>
      </c>
      <c r="T104" t="s">
        <v>26</v>
      </c>
      <c r="U104" t="s">
        <v>57</v>
      </c>
    </row>
    <row r="105" spans="1:21">
      <c r="A105" t="s">
        <v>187</v>
      </c>
      <c r="B105" s="2" t="str">
        <f>Hyperlink("https://www.diodes.com/assets/Datasheets/ZXMP6A17DN8.pdf")</f>
        <v>https://www.diodes.com/assets/Datasheets/ZXMP6A17DN8.pdf</v>
      </c>
      <c r="C105" t="str">
        <f>Hyperlink("https://www.diodes.com/part/view/ZXMP6A17DN8","ZXMP6A17DN8")</f>
        <v>ZXMP6A17DN8</v>
      </c>
      <c r="D105" t="s">
        <v>35</v>
      </c>
      <c r="E105" t="s">
        <v>23</v>
      </c>
      <c r="F105" t="s">
        <v>32</v>
      </c>
      <c r="G105" t="s">
        <v>36</v>
      </c>
      <c r="H105">
        <v>60</v>
      </c>
      <c r="I105">
        <v>20</v>
      </c>
      <c r="J105">
        <v>3.4</v>
      </c>
      <c r="K105">
        <v>1.81</v>
      </c>
      <c r="L105">
        <v>125</v>
      </c>
      <c r="M105">
        <v>190</v>
      </c>
      <c r="O105">
        <v>1</v>
      </c>
      <c r="Q105">
        <v>9</v>
      </c>
      <c r="R105" t="s">
        <v>26</v>
      </c>
      <c r="S105">
        <v>17.7</v>
      </c>
      <c r="T105" t="s">
        <v>26</v>
      </c>
      <c r="U105" t="s">
        <v>74</v>
      </c>
    </row>
    <row r="106" spans="1:21">
      <c r="A106" t="s">
        <v>188</v>
      </c>
      <c r="B106" s="2" t="str">
        <f>Hyperlink("https://www.diodes.com/assets/Datasheets/ZXMP6A17E6.pdf")</f>
        <v>https://www.diodes.com/assets/Datasheets/ZXMP6A17E6.pdf</v>
      </c>
      <c r="C106" t="str">
        <f>Hyperlink("https://www.diodes.com/part/view/ZXMP6A17E6","ZXMP6A17E6")</f>
        <v>ZXMP6A17E6</v>
      </c>
      <c r="D106" t="s">
        <v>22</v>
      </c>
      <c r="E106" t="s">
        <v>23</v>
      </c>
      <c r="F106" t="s">
        <v>24</v>
      </c>
      <c r="G106" t="s">
        <v>25</v>
      </c>
      <c r="H106">
        <v>60</v>
      </c>
      <c r="I106">
        <v>20</v>
      </c>
      <c r="J106">
        <v>3</v>
      </c>
      <c r="K106">
        <v>1.1</v>
      </c>
      <c r="L106">
        <v>125</v>
      </c>
      <c r="M106">
        <v>190</v>
      </c>
      <c r="O106">
        <v>3</v>
      </c>
      <c r="Q106" t="s">
        <v>189</v>
      </c>
      <c r="R106" t="s">
        <v>26</v>
      </c>
      <c r="S106">
        <v>17.7</v>
      </c>
      <c r="T106" t="s">
        <v>26</v>
      </c>
      <c r="U106" t="s">
        <v>178</v>
      </c>
    </row>
    <row r="107" spans="1:21">
      <c r="A107" t="s">
        <v>190</v>
      </c>
      <c r="B107" s="2" t="str">
        <f>Hyperlink("https://www.diodes.com/assets/Datasheets/ZXMP6A17E6Q.pdf")</f>
        <v>https://www.diodes.com/assets/Datasheets/ZXMP6A17E6Q.pdf</v>
      </c>
      <c r="C107" t="str">
        <f>Hyperlink("https://www.diodes.com/part/view/ZXMP6A17E6Q","ZXMP6A17E6Q")</f>
        <v>ZXMP6A17E6Q</v>
      </c>
      <c r="D107" t="s">
        <v>101</v>
      </c>
      <c r="E107" t="s">
        <v>23</v>
      </c>
      <c r="F107" t="s">
        <v>48</v>
      </c>
      <c r="G107" t="s">
        <v>25</v>
      </c>
      <c r="H107">
        <v>60</v>
      </c>
      <c r="I107">
        <v>20</v>
      </c>
      <c r="J107">
        <v>3</v>
      </c>
      <c r="K107">
        <v>1.1</v>
      </c>
      <c r="L107">
        <v>125</v>
      </c>
      <c r="M107">
        <v>190</v>
      </c>
      <c r="O107">
        <v>3</v>
      </c>
      <c r="Q107" t="s">
        <v>189</v>
      </c>
      <c r="R107" t="s">
        <v>26</v>
      </c>
      <c r="S107">
        <v>17.7</v>
      </c>
      <c r="T107" t="s">
        <v>26</v>
      </c>
      <c r="U107" t="s">
        <v>178</v>
      </c>
    </row>
    <row r="108" spans="1:21">
      <c r="A108" t="s">
        <v>191</v>
      </c>
      <c r="B108" s="2" t="str">
        <f>Hyperlink("https://www.diodes.com/assets/Datasheets/ZXMP6A17G.pdf")</f>
        <v>https://www.diodes.com/assets/Datasheets/ZXMP6A17G.pdf</v>
      </c>
      <c r="C108" t="str">
        <f>Hyperlink("https://www.diodes.com/part/view/ZXMP6A17G","ZXMP6A17G")</f>
        <v>ZXMP6A17G</v>
      </c>
      <c r="D108" t="s">
        <v>22</v>
      </c>
      <c r="E108" t="s">
        <v>23</v>
      </c>
      <c r="F108" t="s">
        <v>24</v>
      </c>
      <c r="G108" t="s">
        <v>25</v>
      </c>
      <c r="H108">
        <v>60</v>
      </c>
      <c r="I108">
        <v>20</v>
      </c>
      <c r="J108">
        <v>4.3</v>
      </c>
      <c r="K108">
        <v>2</v>
      </c>
      <c r="L108">
        <v>125</v>
      </c>
      <c r="M108">
        <v>190</v>
      </c>
      <c r="O108">
        <v>1</v>
      </c>
      <c r="Q108">
        <v>9</v>
      </c>
      <c r="R108" t="s">
        <v>26</v>
      </c>
      <c r="S108">
        <v>17.7</v>
      </c>
      <c r="T108" t="s">
        <v>26</v>
      </c>
      <c r="U108" t="s">
        <v>170</v>
      </c>
    </row>
    <row r="109" spans="1:21">
      <c r="A109" t="s">
        <v>192</v>
      </c>
      <c r="B109" s="2" t="str">
        <f>Hyperlink("https://www.diodes.com/assets/Datasheets/ZXMP6A17GQ.pdf")</f>
        <v>https://www.diodes.com/assets/Datasheets/ZXMP6A17GQ.pdf</v>
      </c>
      <c r="C109" t="str">
        <f>Hyperlink("https://www.diodes.com/part/view/ZXMP6A17GQ","ZXMP6A17GQ")</f>
        <v>ZXMP6A17GQ</v>
      </c>
      <c r="D109" t="s">
        <v>101</v>
      </c>
      <c r="E109" t="s">
        <v>23</v>
      </c>
      <c r="F109" t="s">
        <v>48</v>
      </c>
      <c r="G109" t="s">
        <v>25</v>
      </c>
      <c r="H109">
        <v>60</v>
      </c>
      <c r="I109">
        <v>20</v>
      </c>
      <c r="J109">
        <v>4.3</v>
      </c>
      <c r="K109">
        <v>2</v>
      </c>
      <c r="L109">
        <v>125</v>
      </c>
      <c r="M109">
        <v>190</v>
      </c>
      <c r="O109">
        <v>1</v>
      </c>
      <c r="Q109">
        <v>9</v>
      </c>
      <c r="R109" t="s">
        <v>26</v>
      </c>
      <c r="S109">
        <v>17.7</v>
      </c>
      <c r="T109" t="s">
        <v>26</v>
      </c>
      <c r="U109" t="s">
        <v>104</v>
      </c>
    </row>
    <row r="110" spans="1:21">
      <c r="A110" t="s">
        <v>193</v>
      </c>
      <c r="B110" s="2" t="str">
        <f>Hyperlink("https://www.diodes.com/assets/Datasheets/ZXMP6A17K.pdf")</f>
        <v>https://www.diodes.com/assets/Datasheets/ZXMP6A17K.pdf</v>
      </c>
      <c r="C110" t="str">
        <f>Hyperlink("https://www.diodes.com/part/view/ZXMP6A17K","ZXMP6A17K")</f>
        <v>ZXMP6A17K</v>
      </c>
      <c r="D110" t="s">
        <v>22</v>
      </c>
      <c r="E110" t="s">
        <v>23</v>
      </c>
      <c r="F110" t="s">
        <v>32</v>
      </c>
      <c r="G110" t="s">
        <v>25</v>
      </c>
      <c r="H110">
        <v>60</v>
      </c>
      <c r="I110">
        <v>20</v>
      </c>
      <c r="J110">
        <v>6.6</v>
      </c>
      <c r="K110">
        <v>4.17</v>
      </c>
      <c r="L110">
        <v>125</v>
      </c>
      <c r="M110">
        <v>190</v>
      </c>
      <c r="O110">
        <v>1</v>
      </c>
      <c r="Q110">
        <v>9</v>
      </c>
      <c r="R110" t="s">
        <v>26</v>
      </c>
      <c r="S110">
        <v>17.7</v>
      </c>
      <c r="T110" t="s">
        <v>26</v>
      </c>
      <c r="U110" t="s">
        <v>57</v>
      </c>
    </row>
    <row r="111" spans="1:21">
      <c r="A111" t="s">
        <v>194</v>
      </c>
      <c r="B111" s="2" t="str">
        <f>Hyperlink("https://www.diodes.com/assets/Datasheets/ZXMP6A17N8.pdf")</f>
        <v>https://www.diodes.com/assets/Datasheets/ZXMP6A17N8.pdf</v>
      </c>
      <c r="C111" t="str">
        <f>Hyperlink("https://www.diodes.com/part/view/ZXMP6A17N8","ZXMP6A17N8")</f>
        <v>ZXMP6A17N8</v>
      </c>
      <c r="D111" t="s">
        <v>22</v>
      </c>
      <c r="E111" t="s">
        <v>23</v>
      </c>
      <c r="F111" t="s">
        <v>32</v>
      </c>
      <c r="G111" t="s">
        <v>25</v>
      </c>
      <c r="H111">
        <v>60</v>
      </c>
      <c r="I111">
        <v>20</v>
      </c>
      <c r="J111">
        <v>3.4</v>
      </c>
      <c r="K111">
        <v>1.56</v>
      </c>
      <c r="L111">
        <v>125</v>
      </c>
      <c r="M111">
        <v>190</v>
      </c>
      <c r="O111">
        <v>1</v>
      </c>
      <c r="Q111">
        <v>9</v>
      </c>
      <c r="R111" t="s">
        <v>26</v>
      </c>
      <c r="S111">
        <v>17.7</v>
      </c>
      <c r="T111" t="s">
        <v>26</v>
      </c>
      <c r="U111" t="s">
        <v>74</v>
      </c>
    </row>
    <row r="112" spans="1:21">
      <c r="A112" t="s">
        <v>195</v>
      </c>
      <c r="B112" s="2" t="str">
        <f>Hyperlink("https://www.diodes.com/assets/Datasheets/ZXMP6A18DN8.pdf")</f>
        <v>https://www.diodes.com/assets/Datasheets/ZXMP6A18DN8.pdf</v>
      </c>
      <c r="C112" t="str">
        <f>Hyperlink("https://www.diodes.com/part/view/ZXMP6A18DN8","ZXMP6A18DN8")</f>
        <v>ZXMP6A18DN8</v>
      </c>
      <c r="D112" t="s">
        <v>35</v>
      </c>
      <c r="E112" t="s">
        <v>23</v>
      </c>
      <c r="F112" t="s">
        <v>32</v>
      </c>
      <c r="G112" t="s">
        <v>36</v>
      </c>
      <c r="H112">
        <v>60</v>
      </c>
      <c r="I112">
        <v>20</v>
      </c>
      <c r="J112">
        <v>4.8</v>
      </c>
      <c r="K112">
        <v>1.8</v>
      </c>
      <c r="L112">
        <v>55</v>
      </c>
      <c r="M112">
        <v>80</v>
      </c>
      <c r="O112">
        <v>1</v>
      </c>
      <c r="Q112" t="s">
        <v>196</v>
      </c>
      <c r="R112" t="s">
        <v>26</v>
      </c>
      <c r="S112">
        <v>44</v>
      </c>
      <c r="T112" t="s">
        <v>26</v>
      </c>
      <c r="U112" t="s">
        <v>74</v>
      </c>
    </row>
    <row r="113" spans="1:21">
      <c r="A113" t="s">
        <v>197</v>
      </c>
      <c r="B113" s="2" t="str">
        <f>Hyperlink("https://www.diodes.com/assets/Datasheets/ZXMP6A18K.pdf")</f>
        <v>https://www.diodes.com/assets/Datasheets/ZXMP6A18K.pdf</v>
      </c>
      <c r="C113" t="str">
        <f>Hyperlink("https://www.diodes.com/part/view/ZXMP6A18K","ZXMP6A18K")</f>
        <v>ZXMP6A18K</v>
      </c>
      <c r="D113" t="s">
        <v>22</v>
      </c>
      <c r="E113" t="s">
        <v>23</v>
      </c>
      <c r="F113" t="s">
        <v>32</v>
      </c>
      <c r="G113" t="s">
        <v>25</v>
      </c>
      <c r="H113">
        <v>60</v>
      </c>
      <c r="I113">
        <v>20</v>
      </c>
      <c r="J113">
        <v>6.8</v>
      </c>
      <c r="K113">
        <v>4.3</v>
      </c>
      <c r="L113">
        <v>55</v>
      </c>
      <c r="M113">
        <v>80</v>
      </c>
      <c r="O113">
        <v>1</v>
      </c>
      <c r="Q113" t="s">
        <v>196</v>
      </c>
      <c r="R113" t="s">
        <v>26</v>
      </c>
      <c r="S113">
        <v>44</v>
      </c>
      <c r="T113" t="s">
        <v>26</v>
      </c>
      <c r="U113" t="s">
        <v>57</v>
      </c>
    </row>
    <row r="114" spans="1:21">
      <c r="A114" t="s">
        <v>198</v>
      </c>
      <c r="B114" s="2" t="str">
        <f>Hyperlink("https://www.diodes.com/assets/Datasheets/ZXMP7A17G.pdf")</f>
        <v>https://www.diodes.com/assets/Datasheets/ZXMP7A17G.pdf</v>
      </c>
      <c r="C114" t="str">
        <f>Hyperlink("https://www.diodes.com/part/view/ZXMP7A17G","ZXMP7A17G")</f>
        <v>ZXMP7A17G</v>
      </c>
      <c r="D114" t="s">
        <v>22</v>
      </c>
      <c r="E114" t="s">
        <v>23</v>
      </c>
      <c r="F114" t="s">
        <v>24</v>
      </c>
      <c r="G114" t="s">
        <v>25</v>
      </c>
      <c r="H114">
        <v>70</v>
      </c>
      <c r="I114">
        <v>20</v>
      </c>
      <c r="J114">
        <v>3.7</v>
      </c>
      <c r="K114">
        <v>2</v>
      </c>
      <c r="L114">
        <v>160</v>
      </c>
      <c r="M114">
        <v>250</v>
      </c>
      <c r="O114">
        <v>1</v>
      </c>
      <c r="Q114" t="s">
        <v>199</v>
      </c>
      <c r="R114" t="s">
        <v>26</v>
      </c>
      <c r="S114">
        <v>18</v>
      </c>
      <c r="T114" t="s">
        <v>26</v>
      </c>
      <c r="U114" t="s">
        <v>104</v>
      </c>
    </row>
    <row r="115" spans="1:21">
      <c r="A115" t="s">
        <v>200</v>
      </c>
      <c r="B115" s="2" t="str">
        <f>Hyperlink("https://www.diodes.com/assets/Datasheets/ZXMP7A17GQ.pdf")</f>
        <v>https://www.diodes.com/assets/Datasheets/ZXMP7A17GQ.pdf</v>
      </c>
      <c r="C115" t="str">
        <f>Hyperlink("https://www.diodes.com/part/view/ZXMP7A17GQ","ZXMP7A17GQ")</f>
        <v>ZXMP7A17GQ</v>
      </c>
      <c r="D115" t="s">
        <v>201</v>
      </c>
      <c r="E115" t="s">
        <v>23</v>
      </c>
      <c r="F115" t="s">
        <v>48</v>
      </c>
      <c r="G115" t="s">
        <v>25</v>
      </c>
      <c r="H115">
        <v>70</v>
      </c>
      <c r="I115">
        <v>20</v>
      </c>
      <c r="J115">
        <v>3.7</v>
      </c>
      <c r="K115">
        <v>2</v>
      </c>
      <c r="L115">
        <v>160</v>
      </c>
      <c r="M115">
        <v>250</v>
      </c>
      <c r="O115">
        <v>1</v>
      </c>
      <c r="Q115" t="s">
        <v>199</v>
      </c>
      <c r="R115" t="s">
        <v>26</v>
      </c>
      <c r="S115">
        <v>18</v>
      </c>
      <c r="T115" t="s">
        <v>26</v>
      </c>
      <c r="U115" t="s">
        <v>104</v>
      </c>
    </row>
    <row r="116" spans="1:21">
      <c r="A116" t="s">
        <v>202</v>
      </c>
      <c r="B116" s="2" t="str">
        <f>Hyperlink("https://www.diodes.com/assets/Datasheets/ZXMP7A17K.pdf")</f>
        <v>https://www.diodes.com/assets/Datasheets/ZXMP7A17K.pdf</v>
      </c>
      <c r="C116" t="str">
        <f>Hyperlink("https://www.diodes.com/part/view/ZXMP7A17K","ZXMP7A17K")</f>
        <v>ZXMP7A17K</v>
      </c>
      <c r="D116" t="s">
        <v>22</v>
      </c>
      <c r="E116" t="s">
        <v>23</v>
      </c>
      <c r="F116" t="s">
        <v>24</v>
      </c>
      <c r="G116" t="s">
        <v>25</v>
      </c>
      <c r="H116">
        <v>70</v>
      </c>
      <c r="I116">
        <v>20</v>
      </c>
      <c r="J116">
        <v>5.7</v>
      </c>
      <c r="K116">
        <v>4.17</v>
      </c>
      <c r="L116">
        <v>160</v>
      </c>
      <c r="M116">
        <v>250</v>
      </c>
      <c r="O116">
        <v>1</v>
      </c>
      <c r="Q116" t="s">
        <v>199</v>
      </c>
      <c r="R116" t="s">
        <v>26</v>
      </c>
      <c r="S116">
        <v>18</v>
      </c>
      <c r="T116" t="s">
        <v>26</v>
      </c>
      <c r="U116" t="s">
        <v>57</v>
      </c>
    </row>
    <row r="117" spans="1:21">
      <c r="A117" t="s">
        <v>203</v>
      </c>
      <c r="B117" s="2" t="str">
        <f>Hyperlink("https://www.diodes.com/assets/Datasheets/ZXMP7A17KQ.pdf")</f>
        <v>https://www.diodes.com/assets/Datasheets/ZXMP7A17KQ.pdf</v>
      </c>
      <c r="C117" t="str">
        <f>Hyperlink("https://www.diodes.com/part/view/ZXMP7A17KQ","ZXMP7A17KQ")</f>
        <v>ZXMP7A17KQ</v>
      </c>
      <c r="D117" t="s">
        <v>201</v>
      </c>
      <c r="E117" t="s">
        <v>23</v>
      </c>
      <c r="F117" t="s">
        <v>48</v>
      </c>
      <c r="G117" t="s">
        <v>25</v>
      </c>
      <c r="H117">
        <v>70</v>
      </c>
      <c r="I117">
        <v>20</v>
      </c>
      <c r="J117">
        <v>5.7</v>
      </c>
      <c r="K117">
        <v>4.17</v>
      </c>
      <c r="L117">
        <v>160</v>
      </c>
      <c r="M117">
        <v>250</v>
      </c>
      <c r="O117">
        <v>1</v>
      </c>
      <c r="P117">
        <v>40</v>
      </c>
      <c r="Q117" t="s">
        <v>199</v>
      </c>
      <c r="R117" t="s">
        <v>26</v>
      </c>
      <c r="S117">
        <v>18</v>
      </c>
      <c r="T117" t="s">
        <v>26</v>
      </c>
      <c r="U117" t="s">
        <v>57</v>
      </c>
    </row>
  </sheetData>
  <autoFilter ref="A1:U117"/>
  <hyperlinks>
    <hyperlink ref="B2" r:id="rId_hyperlink_1" tooltip="https://www.diodes.com/assets/Datasheets/BS250F.pdf" display="https://www.diodes.com/assets/Datasheets/BS250F.pdf"/>
    <hyperlink ref="C2" r:id="rId_hyperlink_2" tooltip="BS250F" display="BS250F"/>
    <hyperlink ref="B3" r:id="rId_hyperlink_3" tooltip="https://www.diodes.com/assets/Datasheets/BS250P.pdf" display="https://www.diodes.com/assets/Datasheets/BS250P.pdf"/>
    <hyperlink ref="C3" r:id="rId_hyperlink_4" tooltip="BS250P" display="BS250P"/>
    <hyperlink ref="B4" r:id="rId_hyperlink_5" tooltip="https://www.diodes.com/assets/Datasheets/BSS84.pdf" display="https://www.diodes.com/assets/Datasheets/BSS84.pdf"/>
    <hyperlink ref="C4" r:id="rId_hyperlink_6" tooltip="BSS84" display="BSS84"/>
    <hyperlink ref="B5" r:id="rId_hyperlink_7" tooltip="https://www.diodes.com/assets/Datasheets/BSS84DW.pdf" display="https://www.diodes.com/assets/Datasheets/BSS84DW.pdf"/>
    <hyperlink ref="C5" r:id="rId_hyperlink_8" tooltip="BSS84DW" display="BSS84DW"/>
    <hyperlink ref="B6" r:id="rId_hyperlink_9" tooltip="https://www.diodes.com/assets/Datasheets/BSS84DWQ.pdf" display="https://www.diodes.com/assets/Datasheets/BSS84DWQ.pdf"/>
    <hyperlink ref="C6" r:id="rId_hyperlink_10" tooltip="BSS84DWQ" display="BSS84DWQ"/>
    <hyperlink ref="B7" r:id="rId_hyperlink_11" tooltip="https://www.diodes.com/assets/Datasheets/BSS84Q.pdf" display="https://www.diodes.com/assets/Datasheets/BSS84Q.pdf"/>
    <hyperlink ref="C7" r:id="rId_hyperlink_12" tooltip="BSS84Q" display="BSS84Q"/>
    <hyperlink ref="B8" r:id="rId_hyperlink_13" tooltip="https://www.diodes.com/assets/Datasheets/BSS84W.pdf" display="https://www.diodes.com/assets/Datasheets/BSS84W.pdf"/>
    <hyperlink ref="C8" r:id="rId_hyperlink_14" tooltip="BSS84W" display="BSS84W"/>
    <hyperlink ref="B9" r:id="rId_hyperlink_15" tooltip="https://www.diodes.com/assets/Datasheets/BSS84WQ.pdf" display="https://www.diodes.com/assets/Datasheets/BSS84WQ.pdf"/>
    <hyperlink ref="C9" r:id="rId_hyperlink_16" tooltip="BSS84WQ" display="BSS84WQ"/>
    <hyperlink ref="B10" r:id="rId_hyperlink_17" tooltip="https://www.diodes.com/assets/Datasheets/DMP4006SPSW.pdf" display="https://www.diodes.com/assets/Datasheets/DMP4006SPSW.pdf"/>
    <hyperlink ref="C10" r:id="rId_hyperlink_18" tooltip="DMP4006SPSW" display="DMP4006SPSW"/>
    <hyperlink ref="B11" r:id="rId_hyperlink_19" tooltip="https://www.diodes.com/assets/Datasheets/DMP4006SPSWQ.pdf" display="https://www.diodes.com/assets/Datasheets/DMP4006SPSWQ.pdf"/>
    <hyperlink ref="C11" r:id="rId_hyperlink_20" tooltip="DMP4006SPSWQ" display="DMP4006SPSWQ"/>
    <hyperlink ref="B12" r:id="rId_hyperlink_21" tooltip="https://www.diodes.com/assets/Datasheets/DMP4010SK3.pdf" display="https://www.diodes.com/assets/Datasheets/DMP4010SK3.pdf"/>
    <hyperlink ref="C12" r:id="rId_hyperlink_22" tooltip="DMP4010SK3" display="DMP4010SK3"/>
    <hyperlink ref="B13" r:id="rId_hyperlink_23" tooltip="https://www.diodes.com/assets/Datasheets/DMP4010SK3Q.pdf" display="https://www.diodes.com/assets/Datasheets/DMP4010SK3Q.pdf"/>
    <hyperlink ref="C13" r:id="rId_hyperlink_24" tooltip="DMP4010SK3Q" display="DMP4010SK3Q"/>
    <hyperlink ref="B14" r:id="rId_hyperlink_25" tooltip="https://www.diodes.com/assets/Datasheets/DMP4011SK3.pdf" display="https://www.diodes.com/assets/Datasheets/DMP4011SK3.pdf"/>
    <hyperlink ref="C14" r:id="rId_hyperlink_26" tooltip="DMP4011SK3" display="DMP4011SK3"/>
    <hyperlink ref="B15" r:id="rId_hyperlink_27" tooltip="https://www.diodes.com/assets/Datasheets/DMP4011SK3Q.pdf" display="https://www.diodes.com/assets/Datasheets/DMP4011SK3Q.pdf"/>
    <hyperlink ref="C15" r:id="rId_hyperlink_28" tooltip="DMP4011SK3Q" display="DMP4011SK3Q"/>
    <hyperlink ref="B16" r:id="rId_hyperlink_29" tooltip="https://www.diodes.com/assets/Datasheets/DMP4011SPS.pdf" display="https://www.diodes.com/assets/Datasheets/DMP4011SPS.pdf"/>
    <hyperlink ref="C16" r:id="rId_hyperlink_30" tooltip="DMP4011SPS" display="DMP4011SPS"/>
    <hyperlink ref="B17" r:id="rId_hyperlink_31" tooltip="https://www.diodes.com/assets/Datasheets/DMP4011SPSQ.pdf" display="https://www.diodes.com/assets/Datasheets/DMP4011SPSQ.pdf"/>
    <hyperlink ref="C17" r:id="rId_hyperlink_32" tooltip="DMP4011SPSQ" display="DMP4011SPSQ"/>
    <hyperlink ref="B18" r:id="rId_hyperlink_33" tooltip="https://www.diodes.com/assets/Datasheets/DMP4013LFG.pdf" display="https://www.diodes.com/assets/Datasheets/DMP4013LFG.pdf"/>
    <hyperlink ref="C18" r:id="rId_hyperlink_34" tooltip="DMP4013LFG" display="DMP4013LFG"/>
    <hyperlink ref="B19" r:id="rId_hyperlink_35" tooltip="https://www.diodes.com/assets/Datasheets/DMP4013LFGQ.pdf" display="https://www.diodes.com/assets/Datasheets/DMP4013LFGQ.pdf"/>
    <hyperlink ref="C19" r:id="rId_hyperlink_36" tooltip="DMP4013LFGQ" display="DMP4013LFGQ"/>
    <hyperlink ref="B20" r:id="rId_hyperlink_37" tooltip="https://www.diodes.com/assets/Datasheets/DMP4013SPS.pdf" display="https://www.diodes.com/assets/Datasheets/DMP4013SPS.pdf"/>
    <hyperlink ref="C20" r:id="rId_hyperlink_38" tooltip="DMP4013SPS" display="DMP4013SPS"/>
    <hyperlink ref="B21" r:id="rId_hyperlink_39" tooltip="https://www.diodes.com/assets/Datasheets/DMP4013SPSQ.pdf" display="https://www.diodes.com/assets/Datasheets/DMP4013SPSQ.pdf"/>
    <hyperlink ref="C21" r:id="rId_hyperlink_40" tooltip="DMP4013SPSQ" display="DMP4013SPSQ"/>
    <hyperlink ref="B22" r:id="rId_hyperlink_41" tooltip="https://www.diodes.com/assets/Datasheets/DMP4015SK3.pdf" display="https://www.diodes.com/assets/Datasheets/DMP4015SK3.pdf"/>
    <hyperlink ref="C22" r:id="rId_hyperlink_42" tooltip="DMP4015SK3" display="DMP4015SK3"/>
    <hyperlink ref="B23" r:id="rId_hyperlink_43" tooltip="https://www.diodes.com/assets/Datasheets/DMP4015SPS.pdf" display="https://www.diodes.com/assets/Datasheets/DMP4015SPS.pdf"/>
    <hyperlink ref="C23" r:id="rId_hyperlink_44" tooltip="DMP4015SPS" display="DMP4015SPS"/>
    <hyperlink ref="B24" r:id="rId_hyperlink_45" tooltip="https://www.diodes.com/assets/Datasheets/DMP4015SSS.pdf" display="https://www.diodes.com/assets/Datasheets/DMP4015SSS.pdf"/>
    <hyperlink ref="C24" r:id="rId_hyperlink_46" tooltip="DMP4015SSS" display="DMP4015SSS"/>
    <hyperlink ref="B25" r:id="rId_hyperlink_47" tooltip="https://www.diodes.com/assets/Datasheets/DMP4015SSSQ.pdf" display="https://www.diodes.com/assets/Datasheets/DMP4015SSSQ.pdf"/>
    <hyperlink ref="C25" r:id="rId_hyperlink_48" tooltip="DMP4015SSSQ" display="DMP4015SSSQ"/>
    <hyperlink ref="B26" r:id="rId_hyperlink_49" tooltip="https://www.diodes.com/assets/Datasheets/DMP4025LSS.pdf" display="https://www.diodes.com/assets/Datasheets/DMP4025LSS.pdf"/>
    <hyperlink ref="C26" r:id="rId_hyperlink_50" tooltip="DMP4025LSS" display="DMP4025LSS"/>
    <hyperlink ref="B27" r:id="rId_hyperlink_51" tooltip="https://www.diodes.com/assets/Datasheets/DMP4047LFDE.pdf" display="https://www.diodes.com/assets/Datasheets/DMP4047LFDE.pdf"/>
    <hyperlink ref="C27" r:id="rId_hyperlink_52" tooltip="DMP4047LFDE" display="DMP4047LFDE"/>
    <hyperlink ref="B28" r:id="rId_hyperlink_53" tooltip="https://www.diodes.com/assets/Datasheets/DMP4047SK3.pdf" display="https://www.diodes.com/assets/Datasheets/DMP4047SK3.pdf"/>
    <hyperlink ref="C28" r:id="rId_hyperlink_54" tooltip="DMP4047SK3" display="DMP4047SK3"/>
    <hyperlink ref="B29" r:id="rId_hyperlink_55" tooltip="https://www.diodes.com/assets/Datasheets/DMP4047SSD.pdf" display="https://www.diodes.com/assets/Datasheets/DMP4047SSD.pdf"/>
    <hyperlink ref="C29" r:id="rId_hyperlink_56" tooltip="DMP4047SSD" display="DMP4047SSD"/>
    <hyperlink ref="B30" r:id="rId_hyperlink_57" tooltip="https://www.diodes.com/assets/Datasheets/DMP4050SSD.pdf" display="https://www.diodes.com/assets/Datasheets/DMP4050SSD.pdf"/>
    <hyperlink ref="C30" r:id="rId_hyperlink_58" tooltip="DMP4050SSD" display="DMP4050SSD"/>
    <hyperlink ref="B31" r:id="rId_hyperlink_59" tooltip="https://www.diodes.com/assets/Datasheets/DMP4050SSS.pdf" display="https://www.diodes.com/assets/Datasheets/DMP4050SSS.pdf"/>
    <hyperlink ref="C31" r:id="rId_hyperlink_60" tooltip="DMP4050SSS" display="DMP4050SSS"/>
    <hyperlink ref="B32" r:id="rId_hyperlink_61" tooltip="https://www.diodes.com/assets/Datasheets/DMP4051LK3.pdf" display="https://www.diodes.com/assets/Datasheets/DMP4051LK3.pdf"/>
    <hyperlink ref="C32" r:id="rId_hyperlink_62" tooltip="DMP4051LK3" display="DMP4051LK3"/>
    <hyperlink ref="B33" r:id="rId_hyperlink_63" tooltip="https://www.diodes.com/assets/Datasheets/DMP4065S.pdf" display="https://www.diodes.com/assets/Datasheets/DMP4065S.pdf"/>
    <hyperlink ref="C33" r:id="rId_hyperlink_64" tooltip="DMP4065S" display="DMP4065S"/>
    <hyperlink ref="B34" r:id="rId_hyperlink_65" tooltip="https://www.diodes.com/assets/Datasheets/DMP4065SK3.pdf" display="https://www.diodes.com/assets/Datasheets/DMP4065SK3.pdf"/>
    <hyperlink ref="C34" r:id="rId_hyperlink_66" tooltip="DMP4065SK3" display="DMP4065SK3"/>
    <hyperlink ref="B35" r:id="rId_hyperlink_67" tooltip="https://www.diodes.com/assets/Datasheets/DMP4065SQ.pdf" display="https://www.diodes.com/assets/Datasheets/DMP4065SQ.pdf"/>
    <hyperlink ref="C35" r:id="rId_hyperlink_68" tooltip="DMP4065SQ" display="DMP4065SQ"/>
    <hyperlink ref="B36" r:id="rId_hyperlink_69" tooltip="https://www.diodes.com/assets/Datasheets/DMP510DL.pdf" display="https://www.diodes.com/assets/Datasheets/DMP510DL.pdf"/>
    <hyperlink ref="C36" r:id="rId_hyperlink_70" tooltip="DMP510DL" display="DMP510DL"/>
    <hyperlink ref="B37" r:id="rId_hyperlink_71" tooltip="https://www.diodes.com/assets/Datasheets/DMP510DLQ.pdf" display="https://www.diodes.com/assets/Datasheets/DMP510DLQ.pdf"/>
    <hyperlink ref="C37" r:id="rId_hyperlink_72" tooltip="DMP510DLQ" display="DMP510DLQ"/>
    <hyperlink ref="B38" r:id="rId_hyperlink_73" tooltip="https://www.diodes.com/assets/Datasheets/DMP510DLW.pdf" display="https://www.diodes.com/assets/Datasheets/DMP510DLW.pdf"/>
    <hyperlink ref="C38" r:id="rId_hyperlink_74" tooltip="DMP510DLW" display="DMP510DLW"/>
    <hyperlink ref="B39" r:id="rId_hyperlink_75" tooltip="https://www.diodes.com/assets/Datasheets/DMP56D0UFB.pdf" display="https://www.diodes.com/assets/Datasheets/DMP56D0UFB.pdf"/>
    <hyperlink ref="C39" r:id="rId_hyperlink_76" tooltip="DMP56D0UFB" display="DMP56D0UFB"/>
    <hyperlink ref="B40" r:id="rId_hyperlink_77" tooltip="https://www.diodes.com/assets/Datasheets/DMP56D0UV.pdf" display="https://www.diodes.com/assets/Datasheets/DMP56D0UV.pdf"/>
    <hyperlink ref="C40" r:id="rId_hyperlink_78" tooltip="DMP56D0UV" display="DMP56D0UV"/>
    <hyperlink ref="B41" r:id="rId_hyperlink_79" tooltip="https://www.diodes.com/assets/Datasheets/DMP6018LPS.pdf" display="https://www.diodes.com/assets/Datasheets/DMP6018LPS.pdf"/>
    <hyperlink ref="C41" r:id="rId_hyperlink_80" tooltip="DMP6018LPS" display="DMP6018LPS"/>
    <hyperlink ref="B42" r:id="rId_hyperlink_81" tooltip="https://www.diodes.com/assets/Datasheets/DMP6018LPSQ.pdf" display="https://www.diodes.com/assets/Datasheets/DMP6018LPSQ.pdf"/>
    <hyperlink ref="C42" r:id="rId_hyperlink_82" tooltip="DMP6018LPSQ" display="DMP6018LPSQ"/>
    <hyperlink ref="B43" r:id="rId_hyperlink_83" tooltip="https://www.diodes.com/assets/Datasheets/DMP6023LE.pdf" display="https://www.diodes.com/assets/Datasheets/DMP6023LE.pdf"/>
    <hyperlink ref="C43" r:id="rId_hyperlink_84" tooltip="DMP6023LE" display="DMP6023LE"/>
    <hyperlink ref="B44" r:id="rId_hyperlink_85" tooltip="https://www.diodes.com/assets/Datasheets/DMP6023LEQ.pdf" display="https://www.diodes.com/assets/Datasheets/DMP6023LEQ.pdf"/>
    <hyperlink ref="C44" r:id="rId_hyperlink_86" tooltip="DMP6023LEQ" display="DMP6023LEQ"/>
    <hyperlink ref="B45" r:id="rId_hyperlink_87" tooltip="https://www.diodes.com/assets/Datasheets/DMP6023LFG.pdf" display="https://www.diodes.com/assets/Datasheets/DMP6023LFG.pdf"/>
    <hyperlink ref="C45" r:id="rId_hyperlink_88" tooltip="DMP6023LFG" display="DMP6023LFG"/>
    <hyperlink ref="B46" r:id="rId_hyperlink_89" tooltip="https://www.diodes.com/assets/Datasheets/DMP6023LFGQ.pdf" display="https://www.diodes.com/assets/Datasheets/DMP6023LFGQ.pdf"/>
    <hyperlink ref="C46" r:id="rId_hyperlink_90" tooltip="DMP6023LFGQ" display="DMP6023LFGQ"/>
    <hyperlink ref="B47" r:id="rId_hyperlink_91" tooltip="https://www.diodes.com/assets/Datasheets/DMP6023LSS.pdf" display="https://www.diodes.com/assets/Datasheets/DMP6023LSS.pdf"/>
    <hyperlink ref="C47" r:id="rId_hyperlink_92" tooltip="DMP6023LSS" display="DMP6023LSS"/>
    <hyperlink ref="B48" r:id="rId_hyperlink_93" tooltip="https://www.diodes.com/assets/Datasheets/DMP6050SFG.pdf" display="https://www.diodes.com/assets/Datasheets/DMP6050SFG.pdf"/>
    <hyperlink ref="C48" r:id="rId_hyperlink_94" tooltip="DMP6050SFG" display="DMP6050SFG"/>
    <hyperlink ref="B49" r:id="rId_hyperlink_95" tooltip="https://www.diodes.com/assets/Datasheets/DMP6050SPS.pdf" display="https://www.diodes.com/assets/Datasheets/DMP6050SPS.pdf"/>
    <hyperlink ref="C49" r:id="rId_hyperlink_96" tooltip="DMP6050SPS" display="DMP6050SPS"/>
    <hyperlink ref="B50" r:id="rId_hyperlink_97" tooltip="https://www.diodes.com/assets/Datasheets/DMP6050SSD.pdf" display="https://www.diodes.com/assets/Datasheets/DMP6050SSD.pdf"/>
    <hyperlink ref="C50" r:id="rId_hyperlink_98" tooltip="DMP6050SSD" display="DMP6050SSD"/>
    <hyperlink ref="B51" r:id="rId_hyperlink_99" tooltip="https://www.diodes.com/assets/Datasheets/DMP610DL.pdf" display="https://www.diodes.com/assets/Datasheets/DMP610DL.pdf"/>
    <hyperlink ref="C51" r:id="rId_hyperlink_100" tooltip="DMP610DL" display="DMP610DL"/>
    <hyperlink ref="B52" r:id="rId_hyperlink_101" tooltip="https://www.diodes.com/assets/Datasheets/DMP610DLQ.pdf" display="https://www.diodes.com/assets/Datasheets/DMP610DLQ.pdf"/>
    <hyperlink ref="C52" r:id="rId_hyperlink_102" tooltip="DMP610DLQ" display="DMP610DLQ"/>
    <hyperlink ref="B53" r:id="rId_hyperlink_103" tooltip="https://www.diodes.com/assets/Datasheets/DMP6110SFDF.pdf" display="https://www.diodes.com/assets/Datasheets/DMP6110SFDF.pdf"/>
    <hyperlink ref="C53" r:id="rId_hyperlink_104" tooltip="DMP6110SFDF" display="DMP6110SFDF"/>
    <hyperlink ref="B54" r:id="rId_hyperlink_105" tooltip="https://www.diodes.com/assets/Datasheets/DMP6110SFDFQ.pdf" display="https://www.diodes.com/assets/Datasheets/DMP6110SFDFQ.pdf"/>
    <hyperlink ref="C54" r:id="rId_hyperlink_106" tooltip="DMP6110SFDFQ" display="DMP6110SFDFQ"/>
    <hyperlink ref="B55" r:id="rId_hyperlink_107" tooltip="https://www.diodes.com/assets/Datasheets/DMP6110SSD.pdf" display="https://www.diodes.com/assets/Datasheets/DMP6110SSD.pdf"/>
    <hyperlink ref="C55" r:id="rId_hyperlink_108" tooltip="DMP6110SSD" display="DMP6110SSD"/>
    <hyperlink ref="B56" r:id="rId_hyperlink_109" tooltip="https://www.diodes.com/assets/Datasheets/DMP6110SSDQ.pdf" display="https://www.diodes.com/assets/Datasheets/DMP6110SSDQ.pdf"/>
    <hyperlink ref="C56" r:id="rId_hyperlink_110" tooltip="DMP6110SSDQ" display="DMP6110SSDQ"/>
    <hyperlink ref="B57" r:id="rId_hyperlink_111" tooltip="https://www.diodes.com/assets/Datasheets/DMP6110SSS.pdf" display="https://www.diodes.com/assets/Datasheets/DMP6110SSS.pdf"/>
    <hyperlink ref="C57" r:id="rId_hyperlink_112" tooltip="DMP6110SSS" display="DMP6110SSS"/>
    <hyperlink ref="B58" r:id="rId_hyperlink_113" tooltip="https://www.diodes.com/assets/Datasheets/DMP6110SSSQ.pdf" display="https://www.diodes.com/assets/Datasheets/DMP6110SSSQ.pdf"/>
    <hyperlink ref="C58" r:id="rId_hyperlink_114" tooltip="DMP6110SSSQ" display="DMP6110SSSQ"/>
    <hyperlink ref="B59" r:id="rId_hyperlink_115" tooltip="https://www.diodes.com/assets/Datasheets/DMP6110SVT.pdf" display="https://www.diodes.com/assets/Datasheets/DMP6110SVT.pdf"/>
    <hyperlink ref="C59" r:id="rId_hyperlink_116" tooltip="DMP6110SVT" display="DMP6110SVT"/>
    <hyperlink ref="B60" r:id="rId_hyperlink_117" tooltip="https://www.diodes.com/assets/Datasheets/DMP6110SVTQ.pdf" display="https://www.diodes.com/assets/Datasheets/DMP6110SVTQ.pdf"/>
    <hyperlink ref="C60" r:id="rId_hyperlink_118" tooltip="DMP6110SVTQ" display="DMP6110SVTQ"/>
    <hyperlink ref="B61" r:id="rId_hyperlink_119" tooltip="https://www.diodes.com/assets/Datasheets/DMP6180SK3.pdf" display="https://www.diodes.com/assets/Datasheets/DMP6180SK3.pdf"/>
    <hyperlink ref="C61" r:id="rId_hyperlink_120" tooltip="DMP6180SK3" display="DMP6180SK3"/>
    <hyperlink ref="B62" r:id="rId_hyperlink_121" tooltip="https://www.diodes.com/assets/Datasheets/DMP6180SK3Q.pdf" display="https://www.diodes.com/assets/Datasheets/DMP6180SK3Q.pdf"/>
    <hyperlink ref="C62" r:id="rId_hyperlink_122" tooltip="DMP6180SK3Q" display="DMP6180SK3Q"/>
    <hyperlink ref="B63" r:id="rId_hyperlink_123" tooltip="https://www.diodes.com/assets/Datasheets/DMP6185SE.pdf" display="https://www.diodes.com/assets/Datasheets/DMP6185SE.pdf"/>
    <hyperlink ref="C63" r:id="rId_hyperlink_124" tooltip="DMP6185SE" display="DMP6185SE"/>
    <hyperlink ref="B64" r:id="rId_hyperlink_125" tooltip="https://www.diodes.com/assets/Datasheets/DMP6185SEQ.pdf" display="https://www.diodes.com/assets/Datasheets/DMP6185SEQ.pdf"/>
    <hyperlink ref="C64" r:id="rId_hyperlink_126" tooltip="DMP6185SEQ" display="DMP6185SEQ"/>
    <hyperlink ref="B65" r:id="rId_hyperlink_127" tooltip="https://www.diodes.com/assets/Datasheets/DMP6185SK3.pdf" display="https://www.diodes.com/assets/Datasheets/DMP6185SK3.pdf"/>
    <hyperlink ref="C65" r:id="rId_hyperlink_128" tooltip="DMP6185SK3" display="DMP6185SK3"/>
    <hyperlink ref="B66" r:id="rId_hyperlink_129" tooltip="https://www.diodes.com/assets/Datasheets/DMP6250SE.pdf" display="https://www.diodes.com/assets/Datasheets/DMP6250SE.pdf"/>
    <hyperlink ref="C66" r:id="rId_hyperlink_130" tooltip="DMP6250SE" display="DMP6250SE"/>
    <hyperlink ref="B67" r:id="rId_hyperlink_131" tooltip="https://www.diodes.com/assets/Datasheets/DMP6250SEQ.pdf" display="https://www.diodes.com/assets/Datasheets/DMP6250SEQ.pdf"/>
    <hyperlink ref="C67" r:id="rId_hyperlink_132" tooltip="DMP6250SEQ" display="DMP6250SEQ"/>
    <hyperlink ref="B68" r:id="rId_hyperlink_133" tooltip="https://www.diodes.com/assets/Datasheets/DMP6250SFDF.pdf" display="https://www.diodes.com/assets/Datasheets/DMP6250SFDF.pdf"/>
    <hyperlink ref="C68" r:id="rId_hyperlink_134" tooltip="DMP6250SFDF" display="DMP6250SFDF"/>
    <hyperlink ref="B69" r:id="rId_hyperlink_135" tooltip="https://www.diodes.com/assets/Datasheets/DMP6350S.pdf" display="https://www.diodes.com/assets/Datasheets/DMP6350S.pdf"/>
    <hyperlink ref="C69" r:id="rId_hyperlink_136" tooltip="DMP6350S" display="DMP6350S"/>
    <hyperlink ref="B70" r:id="rId_hyperlink_137" tooltip="https://www.diodes.com/assets/Datasheets/DMP6350SQ.pdf" display="https://www.diodes.com/assets/Datasheets/DMP6350SQ.pdf"/>
    <hyperlink ref="C70" r:id="rId_hyperlink_138" tooltip="DMP6350SQ" display="DMP6350SQ"/>
    <hyperlink ref="B71" r:id="rId_hyperlink_139" tooltip="https://www.diodes.com/assets/Datasheets/DMP68D0LFB.pdf" display="https://www.diodes.com/assets/Datasheets/DMP68D0LFB.pdf"/>
    <hyperlink ref="C71" r:id="rId_hyperlink_140" tooltip="DMP68D0LFB" display="DMP68D0LFB"/>
    <hyperlink ref="B72" r:id="rId_hyperlink_141" tooltip="https://www.diodes.com/assets/Datasheets/DMP68D1LFB.pdf" display="https://www.diodes.com/assets/Datasheets/DMP68D1LFB.pdf"/>
    <hyperlink ref="C72" r:id="rId_hyperlink_142" tooltip="DMP68D1LFB" display="DMP68D1LFB"/>
    <hyperlink ref="B73" r:id="rId_hyperlink_143" tooltip="https://www.diodes.com/assets/Datasheets/DMPH4011SK3.pdf" display="https://www.diodes.com/assets/Datasheets/DMPH4011SK3.pdf"/>
    <hyperlink ref="C73" r:id="rId_hyperlink_144" tooltip="DMPH4011SK3" display="DMPH4011SK3"/>
    <hyperlink ref="B74" r:id="rId_hyperlink_145" tooltip="https://www.diodes.com/assets/Datasheets/DMPH4011SK3Q.pdf" display="https://www.diodes.com/assets/Datasheets/DMPH4011SK3Q.pdf"/>
    <hyperlink ref="C74" r:id="rId_hyperlink_146" tooltip="DMPH4011SK3Q" display="DMPH4011SK3Q"/>
    <hyperlink ref="B75" r:id="rId_hyperlink_147" tooltip="https://www.diodes.com/assets/Datasheets/DMPH4013SK3.pdf" display="https://www.diodes.com/assets/Datasheets/DMPH4013SK3.pdf"/>
    <hyperlink ref="C75" r:id="rId_hyperlink_148" tooltip="DMPH4013SK3" display="DMPH4013SK3"/>
    <hyperlink ref="B76" r:id="rId_hyperlink_149" tooltip="https://www.diodes.com/assets/Datasheets/DMPH4013SK3Q.pdf" display="https://www.diodes.com/assets/Datasheets/DMPH4013SK3Q.pdf"/>
    <hyperlink ref="C76" r:id="rId_hyperlink_150" tooltip="DMPH4013SK3Q" display="DMPH4013SK3Q"/>
    <hyperlink ref="B77" r:id="rId_hyperlink_151" tooltip="https://www.diodes.com/assets/Datasheets/DMPH4023SK3.pdf" display="https://www.diodes.com/assets/Datasheets/DMPH4023SK3.pdf"/>
    <hyperlink ref="C77" r:id="rId_hyperlink_152" tooltip="DMPH4023SK3" display="DMPH4023SK3"/>
    <hyperlink ref="B78" r:id="rId_hyperlink_153" tooltip="https://www.diodes.com/assets/Datasheets/DMPH4023SK3Q.pdf" display="https://www.diodes.com/assets/Datasheets/DMPH4023SK3Q.pdf"/>
    <hyperlink ref="C78" r:id="rId_hyperlink_154" tooltip="DMPH4023SK3Q" display="DMPH4023SK3Q"/>
    <hyperlink ref="B79" r:id="rId_hyperlink_155" tooltip="https://www.diodes.com/assets/Datasheets/DMPH4029LFG.pdf" display="https://www.diodes.com/assets/Datasheets/DMPH4029LFG.pdf"/>
    <hyperlink ref="C79" r:id="rId_hyperlink_156" tooltip="DMPH4029LFG" display="DMPH4029LFG"/>
    <hyperlink ref="B80" r:id="rId_hyperlink_157" tooltip="https://www.diodes.com/assets/Datasheets/DMPH4029LFGQ.pdf" display="https://www.diodes.com/assets/Datasheets/DMPH4029LFGQ.pdf"/>
    <hyperlink ref="C80" r:id="rId_hyperlink_158" tooltip="DMPH4029LFGQ" display="DMPH4029LFGQ"/>
    <hyperlink ref="B81" r:id="rId_hyperlink_159" tooltip="https://www.diodes.com/assets/Datasheets/DMPH6023SK3.pdf" display="https://www.diodes.com/assets/Datasheets/DMPH6023SK3.pdf"/>
    <hyperlink ref="C81" r:id="rId_hyperlink_160" tooltip="DMPH6023SK3" display="DMPH6023SK3"/>
    <hyperlink ref="B82" r:id="rId_hyperlink_161" tooltip="https://www.diodes.com/assets/Datasheets/DMPH6023SK3Q.pdf" display="https://www.diodes.com/assets/Datasheets/DMPH6023SK3Q.pdf"/>
    <hyperlink ref="C82" r:id="rId_hyperlink_162" tooltip="DMPH6023SK3Q" display="DMPH6023SK3Q"/>
    <hyperlink ref="B83" r:id="rId_hyperlink_163" tooltip="https://www.diodes.com/assets/Datasheets/DMPH6050SFGQ.pdf" display="https://www.diodes.com/assets/Datasheets/DMPH6050SFGQ.pdf"/>
    <hyperlink ref="C83" r:id="rId_hyperlink_164" tooltip="DMPH6050SFGQ" display="DMPH6050SFGQ"/>
    <hyperlink ref="B84" r:id="rId_hyperlink_165" tooltip="https://www.diodes.com/assets/Datasheets/DMPH6050SK3.pdf" display="https://www.diodes.com/assets/Datasheets/DMPH6050SK3.pdf"/>
    <hyperlink ref="C84" r:id="rId_hyperlink_166" tooltip="DMPH6050SK3" display="DMPH6050SK3"/>
    <hyperlink ref="B85" r:id="rId_hyperlink_167" tooltip="https://www.diodes.com/assets/Datasheets/DMPH6050SK3Q.pdf" display="https://www.diodes.com/assets/Datasheets/DMPH6050SK3Q.pdf"/>
    <hyperlink ref="C85" r:id="rId_hyperlink_168" tooltip="DMPH6050SK3Q" display="DMPH6050SK3Q"/>
    <hyperlink ref="B86" r:id="rId_hyperlink_169" tooltip="https://www.diodes.com/assets/Datasheets/DMPH6050SPD.pdf" display="https://www.diodes.com/assets/Datasheets/DMPH6050SPD.pdf"/>
    <hyperlink ref="C86" r:id="rId_hyperlink_170" tooltip="DMPH6050SPD" display="DMPH6050SPD"/>
    <hyperlink ref="B87" r:id="rId_hyperlink_171" tooltip="https://www.diodes.com/assets/Datasheets/DMPH6050SPDQ.pdf" display="https://www.diodes.com/assets/Datasheets/DMPH6050SPDQ.pdf"/>
    <hyperlink ref="C87" r:id="rId_hyperlink_172" tooltip="DMPH6050SPDQ" display="DMPH6050SPDQ"/>
    <hyperlink ref="B88" r:id="rId_hyperlink_173" tooltip="https://www.diodes.com/assets/Datasheets/DMPH6050SSD.pdf" display="https://www.diodes.com/assets/Datasheets/DMPH6050SSD.pdf"/>
    <hyperlink ref="C88" r:id="rId_hyperlink_174" tooltip="DMPH6050SSD" display="DMPH6050SSD"/>
    <hyperlink ref="B89" r:id="rId_hyperlink_175" tooltip="https://www.diodes.com/assets/Datasheets/DMPH6050SSDQ.pdf" display="https://www.diodes.com/assets/Datasheets/DMPH6050SSDQ.pdf"/>
    <hyperlink ref="C89" r:id="rId_hyperlink_176" tooltip="DMPH6050SSDQ" display="DMPH6050SSDQ"/>
    <hyperlink ref="B90" r:id="rId_hyperlink_177" tooltip="https://www.diodes.com/assets/Datasheets/DMPH6250S.pdf" display="https://www.diodes.com/assets/Datasheets/DMPH6250S.pdf"/>
    <hyperlink ref="C90" r:id="rId_hyperlink_178" tooltip="DMPH6250S" display="DMPH6250S"/>
    <hyperlink ref="B91" r:id="rId_hyperlink_179" tooltip="https://www.diodes.com/assets/Datasheets/DMPH6250SQ.pdf" display="https://www.diodes.com/assets/Datasheets/DMPH6250SQ.pdf"/>
    <hyperlink ref="C91" r:id="rId_hyperlink_180" tooltip="DMPH6250SQ" display="DMPH6250SQ"/>
    <hyperlink ref="B92" r:id="rId_hyperlink_181" tooltip="https://www.diodes.com/assets/Datasheets/ZVP2106A.pdf" display="https://www.diodes.com/assets/Datasheets/ZVP2106A.pdf"/>
    <hyperlink ref="C92" r:id="rId_hyperlink_182" tooltip="ZVP2106A" display="ZVP2106A"/>
    <hyperlink ref="B93" r:id="rId_hyperlink_183" tooltip="https://www.diodes.com/assets/Datasheets/ZVP2106G.pdf" display="https://www.diodes.com/assets/Datasheets/ZVP2106G.pdf"/>
    <hyperlink ref="C93" r:id="rId_hyperlink_184" tooltip="ZVP2106G" display="ZVP2106G"/>
    <hyperlink ref="B94" r:id="rId_hyperlink_185" tooltip="https://www.diodes.com/assets/Datasheets/ZVP3306A.pdf" display="https://www.diodes.com/assets/Datasheets/ZVP3306A.pdf"/>
    <hyperlink ref="C94" r:id="rId_hyperlink_186" tooltip="ZVP3306A" display="ZVP3306A"/>
    <hyperlink ref="B95" r:id="rId_hyperlink_187" tooltip="https://www.diodes.com/assets/Datasheets/ZVP3306F.pdf" display="https://www.diodes.com/assets/Datasheets/ZVP3306F.pdf"/>
    <hyperlink ref="C95" r:id="rId_hyperlink_188" tooltip="ZVP3306F" display="ZVP3306F"/>
    <hyperlink ref="B96" r:id="rId_hyperlink_189" tooltip="https://www.diodes.com/assets/Datasheets/ZXMP4A16G.pdf" display="https://www.diodes.com/assets/Datasheets/ZXMP4A16G.pdf"/>
    <hyperlink ref="C96" r:id="rId_hyperlink_190" tooltip="ZXMP4A16G" display="ZXMP4A16G"/>
    <hyperlink ref="B97" r:id="rId_hyperlink_191" tooltip="https://www.diodes.com/assets/Datasheets/ZXMP4A16K.pdf" display="https://www.diodes.com/assets/Datasheets/ZXMP4A16K.pdf"/>
    <hyperlink ref="C97" r:id="rId_hyperlink_192" tooltip="ZXMP4A16K" display="ZXMP4A16K"/>
    <hyperlink ref="B98" r:id="rId_hyperlink_193" tooltip="https://www.diodes.com/assets/Datasheets/ZXMP4A57E6.pdf" display="https://www.diodes.com/assets/Datasheets/ZXMP4A57E6.pdf"/>
    <hyperlink ref="C98" r:id="rId_hyperlink_194" tooltip="ZXMP4A57E6" display="ZXMP4A57E6"/>
    <hyperlink ref="B99" r:id="rId_hyperlink_195" tooltip="https://www.diodes.com/assets/Datasheets/ZXMP6A13F.pdf" display="https://www.diodes.com/assets/Datasheets/ZXMP6A13F.pdf"/>
    <hyperlink ref="C99" r:id="rId_hyperlink_196" tooltip="ZXMP6A13F" display="ZXMP6A13F"/>
    <hyperlink ref="B100" r:id="rId_hyperlink_197" tooltip="https://www.diodes.com/assets/Datasheets/ZXMP6A13FQ.pdf" display="https://www.diodes.com/assets/Datasheets/ZXMP6A13FQ.pdf"/>
    <hyperlink ref="C100" r:id="rId_hyperlink_198" tooltip="ZXMP6A13FQ" display="ZXMP6A13FQ"/>
    <hyperlink ref="B101" r:id="rId_hyperlink_199" tooltip="https://www.diodes.com/assets/Datasheets/ZXMP6A13G.pdf" display="https://www.diodes.com/assets/Datasheets/ZXMP6A13G.pdf"/>
    <hyperlink ref="C101" r:id="rId_hyperlink_200" tooltip="ZXMP6A13G" display="ZXMP6A13G"/>
    <hyperlink ref="B102" r:id="rId_hyperlink_201" tooltip="https://www.diodes.com/assets/Datasheets/ZXMP6A16DN8.pdf" display="https://www.diodes.com/assets/Datasheets/ZXMP6A16DN8.pdf"/>
    <hyperlink ref="C102" r:id="rId_hyperlink_202" tooltip="ZXMP6A16DN8" display="ZXMP6A16DN8"/>
    <hyperlink ref="B103" r:id="rId_hyperlink_203" tooltip="https://www.diodes.com/assets/Datasheets/ZXMP6A16DN8Q.pdf" display="https://www.diodes.com/assets/Datasheets/ZXMP6A16DN8Q.pdf"/>
    <hyperlink ref="C103" r:id="rId_hyperlink_204" tooltip="ZXMP6A16DN8Q" display="ZXMP6A16DN8Q"/>
    <hyperlink ref="B104" r:id="rId_hyperlink_205" tooltip="https://www.diodes.com/assets/Datasheets/ZXMP6A16K.pdf" display="https://www.diodes.com/assets/Datasheets/ZXMP6A16K.pdf"/>
    <hyperlink ref="C104" r:id="rId_hyperlink_206" tooltip="ZXMP6A16K" display="ZXMP6A16K"/>
    <hyperlink ref="B105" r:id="rId_hyperlink_207" tooltip="https://www.diodes.com/assets/Datasheets/ZXMP6A17DN8.pdf" display="https://www.diodes.com/assets/Datasheets/ZXMP6A17DN8.pdf"/>
    <hyperlink ref="C105" r:id="rId_hyperlink_208" tooltip="ZXMP6A17DN8" display="ZXMP6A17DN8"/>
    <hyperlink ref="B106" r:id="rId_hyperlink_209" tooltip="https://www.diodes.com/assets/Datasheets/ZXMP6A17E6.pdf" display="https://www.diodes.com/assets/Datasheets/ZXMP6A17E6.pdf"/>
    <hyperlink ref="C106" r:id="rId_hyperlink_210" tooltip="ZXMP6A17E6" display="ZXMP6A17E6"/>
    <hyperlink ref="B107" r:id="rId_hyperlink_211" tooltip="https://www.diodes.com/assets/Datasheets/ZXMP6A17E6Q.pdf" display="https://www.diodes.com/assets/Datasheets/ZXMP6A17E6Q.pdf"/>
    <hyperlink ref="C107" r:id="rId_hyperlink_212" tooltip="ZXMP6A17E6Q" display="ZXMP6A17E6Q"/>
    <hyperlink ref="B108" r:id="rId_hyperlink_213" tooltip="https://www.diodes.com/assets/Datasheets/ZXMP6A17G.pdf" display="https://www.diodes.com/assets/Datasheets/ZXMP6A17G.pdf"/>
    <hyperlink ref="C108" r:id="rId_hyperlink_214" tooltip="ZXMP6A17G" display="ZXMP6A17G"/>
    <hyperlink ref="B109" r:id="rId_hyperlink_215" tooltip="https://www.diodes.com/assets/Datasheets/ZXMP6A17GQ.pdf" display="https://www.diodes.com/assets/Datasheets/ZXMP6A17GQ.pdf"/>
    <hyperlink ref="C109" r:id="rId_hyperlink_216" tooltip="ZXMP6A17GQ" display="ZXMP6A17GQ"/>
    <hyperlink ref="B110" r:id="rId_hyperlink_217" tooltip="https://www.diodes.com/assets/Datasheets/ZXMP6A17K.pdf" display="https://www.diodes.com/assets/Datasheets/ZXMP6A17K.pdf"/>
    <hyperlink ref="C110" r:id="rId_hyperlink_218" tooltip="ZXMP6A17K" display="ZXMP6A17K"/>
    <hyperlink ref="B111" r:id="rId_hyperlink_219" tooltip="https://www.diodes.com/assets/Datasheets/ZXMP6A17N8.pdf" display="https://www.diodes.com/assets/Datasheets/ZXMP6A17N8.pdf"/>
    <hyperlink ref="C111" r:id="rId_hyperlink_220" tooltip="ZXMP6A17N8" display="ZXMP6A17N8"/>
    <hyperlink ref="B112" r:id="rId_hyperlink_221" tooltip="https://www.diodes.com/assets/Datasheets/ZXMP6A18DN8.pdf" display="https://www.diodes.com/assets/Datasheets/ZXMP6A18DN8.pdf"/>
    <hyperlink ref="C112" r:id="rId_hyperlink_222" tooltip="ZXMP6A18DN8" display="ZXMP6A18DN8"/>
    <hyperlink ref="B113" r:id="rId_hyperlink_223" tooltip="https://www.diodes.com/assets/Datasheets/ZXMP6A18K.pdf" display="https://www.diodes.com/assets/Datasheets/ZXMP6A18K.pdf"/>
    <hyperlink ref="C113" r:id="rId_hyperlink_224" tooltip="ZXMP6A18K" display="ZXMP6A18K"/>
    <hyperlink ref="B114" r:id="rId_hyperlink_225" tooltip="https://www.diodes.com/assets/Datasheets/ZXMP7A17G.pdf" display="https://www.diodes.com/assets/Datasheets/ZXMP7A17G.pdf"/>
    <hyperlink ref="C114" r:id="rId_hyperlink_226" tooltip="ZXMP7A17G" display="ZXMP7A17G"/>
    <hyperlink ref="B115" r:id="rId_hyperlink_227" tooltip="https://www.diodes.com/assets/Datasheets/ZXMP7A17GQ.pdf" display="https://www.diodes.com/assets/Datasheets/ZXMP7A17GQ.pdf"/>
    <hyperlink ref="C115" r:id="rId_hyperlink_228" tooltip="ZXMP7A17GQ" display="ZXMP7A17GQ"/>
    <hyperlink ref="B116" r:id="rId_hyperlink_229" tooltip="https://www.diodes.com/assets/Datasheets/ZXMP7A17K.pdf" display="https://www.diodes.com/assets/Datasheets/ZXMP7A17K.pdf"/>
    <hyperlink ref="C116" r:id="rId_hyperlink_230" tooltip="ZXMP7A17K" display="ZXMP7A17K"/>
    <hyperlink ref="B117" r:id="rId_hyperlink_231" tooltip="https://www.diodes.com/assets/Datasheets/ZXMP7A17KQ.pdf" display="https://www.diodes.com/assets/Datasheets/ZXMP7A17KQ.pdf"/>
    <hyperlink ref="C117" r:id="rId_hyperlink_232" tooltip="ZXMP7A17KQ" display="ZXMP7A17KQ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2024-09-20T06:30:46-05:00</dcterms:created>
  <dcterms:modified xsi:type="dcterms:W3CDTF">2024-09-20T06:30:46-05:00</dcterms:modified>
  <dc:title>Untitled Spreadsheet</dc:title>
  <dc:description/>
  <dc:subject/>
  <cp:keywords/>
  <cp:category/>
</cp:coreProperties>
</file>