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<sst xmlns="http://schemas.openxmlformats.org/spreadsheetml/2006/main" uniqueCount="75">
  <si>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</si>
  <si>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</si>
  <si>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</si>
  <si>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</si>
  <si>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</si>
  <si>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Polarity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</si>
  <si>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ESD Diodes (Y|N)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</si>
  <si>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</t>
    </r>
    <r>
      <rPr>
        <rFont val="Calibri"/>
        <b val="false"/>
        <i val="false"/>
        <strike val="false"/>
        <color rgb="FF000000"/>
        <sz val="11"/>
        <u val="none"/>
      </rPr>
      <t xml:space="preserve">|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</si>
  <si>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| (±V)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</si>
  <si>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</t>
    </r>
    <r>
      <rPr>
        <rFont val="Calibri"/>
        <b val="false"/>
        <i val="false"/>
        <strike val="false"/>
        <color rgb="FF000000"/>
        <sz val="11"/>
        <u val="none"/>
      </rPr>
      <t xml:space="preserve">| @T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A</t>
    </r>
    <r>
      <rPr>
        <rFont val="Calibri"/>
        <b val="false"/>
        <i val="false"/>
        <strike val="false"/>
        <color rgb="FF000000"/>
        <sz val="11"/>
        <u val="none"/>
      </rPr>
      <t xml:space="preserve"> = +25°C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</si>
  <si>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</t>
    </r>
    <r>
      <rPr>
        <rFont val="Calibri"/>
        <b val="false"/>
        <i val="false"/>
        <strike val="false"/>
        <color rgb="FF000000"/>
        <sz val="11"/>
        <u val="none"/>
      </rPr>
      <t xml:space="preserve"> @T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A</t>
    </r>
    <r>
      <rPr>
        <rFont val="Calibri"/>
        <b val="false"/>
        <i val="false"/>
        <strike val="false"/>
        <color rgb="FF000000"/>
        <sz val="11"/>
        <u val="none"/>
      </rPr>
      <t xml:space="preserve"> = +25°C (W)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</si>
  <si>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Max@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(10V)(mΩ)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</si>
  <si>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Max@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(4.5V)(mΩ)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</si>
  <si>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Max@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(2.5V)(mΩ)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</si>
  <si>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GS(TH)</t>
    </r>
    <r>
      <rPr>
        <rFont val="Calibri"/>
        <b val="false"/>
        <i val="false"/>
        <strike val="false"/>
        <color rgb="FF000000"/>
        <sz val="11"/>
        <u val="none"/>
      </rPr>
      <t xml:space="preserve">| Max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</si>
  <si>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ISS</t>
    </r>
    <r>
      <rPr>
        <rFont val="Calibri"/>
        <b val="false"/>
        <i val="false"/>
        <strike val="false"/>
        <color rgb="FF000000"/>
        <sz val="11"/>
        <u val="none"/>
      </rPr>
      <t xml:space="preserve"> Typ (pF)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</si>
  <si>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ISS</t>
    </r>
    <r>
      <rPr>
        <rFont val="Calibri"/>
        <b val="false"/>
        <i val="false"/>
        <strike val="false"/>
        <color rgb="FF000000"/>
        <sz val="11"/>
        <u val="none"/>
      </rPr>
      <t xml:space="preserve"> Condition @|V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</t>
    </r>
    <r>
      <rPr>
        <rFont val="Calibri"/>
        <b val="false"/>
        <i val="false"/>
        <strike val="false"/>
        <color rgb="FF000000"/>
        <sz val="11"/>
        <u val="none"/>
      </rPr>
      <t xml:space="preserve">|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</si>
  <si>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Q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</t>
    </r>
    <r>
      <rPr>
        <rFont val="Calibri"/>
        <b val="false"/>
        <i val="false"/>
        <strike val="false"/>
        <color rgb="FF000000"/>
        <sz val="11"/>
        <u val="none"/>
      </rPr>
      <t xml:space="preserve"> Typ @ 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| = 4.5V (nC)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</si>
  <si>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Q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</t>
    </r>
    <r>
      <rPr>
        <rFont val="Calibri"/>
        <b val="false"/>
        <i val="false"/>
        <strike val="false"/>
        <color rgb="FF000000"/>
        <sz val="11"/>
        <u val="none"/>
      </rPr>
      <t xml:space="preserve"> Typ @ 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| = 10V (nC)</t>
    </r>
  </si>
  <si>
    <t>Packages</t>
  </si>
  <si>
    <t>30V P-CHANNEL ENHANCEMENT MODE MOSFET</t>
  </si>
  <si>
    <t>Yes</t>
  </si>
  <si>
    <t>On Request</t>
  </si>
  <si>
    <t>P</t>
  </si>
  <si>
    <t>No</t>
  </si>
  <si>
    <t>SC59</t>
  </si>
  <si>
    <t>Automotive (Q)</t>
  </si>
  <si>
    <t>P-CHANNEL ENHANCEMENT MODE MOSFET</t>
  </si>
  <si>
    <t>Standard</t>
  </si>
  <si>
    <t>SO-8</t>
  </si>
  <si>
    <t>TO252 (DPAK)</t>
  </si>
  <si>
    <t>V-DFN3333-8 (Type B)</t>
  </si>
  <si>
    <t>Automotive</t>
  </si>
  <si>
    <t>PowerDI3333-8</t>
  </si>
  <si>
    <t>PowerDI5060-8</t>
  </si>
  <si>
    <t>25 (@5V)</t>
  </si>
  <si>
    <t>PowerDI3333-8/SWP (Type UX)</t>
  </si>
  <si>
    <t>16.2 (@5V)</t>
  </si>
  <si>
    <t>U-DFN2523-6</t>
  </si>
  <si>
    <t>PowerDI3333-8 (Type UX)</t>
  </si>
  <si>
    <t>28 (@5V)</t>
  </si>
  <si>
    <t>30V P-CHANNEL ENHANCEMENT MODE MOSFET PowerDI3333-8</t>
  </si>
  <si>
    <t>17.4 (@5V)</t>
  </si>
  <si>
    <t>U-DFN2020-6 (Type E)</t>
  </si>
  <si>
    <t>U-DFN2020-6 (Type F)</t>
  </si>
  <si>
    <t>PowerDI5060-8 (SWP) (Type UX)</t>
  </si>
  <si>
    <t>Dual P-CHANNEL ENHANCEMENT MODE MOSFET</t>
  </si>
  <si>
    <t>P+P</t>
  </si>
  <si>
    <t>P-CHANNEL ENHANCEMENT MODE FIELD EFFECT TRANSISTOR</t>
  </si>
  <si>
    <t>29 (@5V)</t>
  </si>
  <si>
    <t>8.8 (@5V)</t>
  </si>
  <si>
    <t>TSOT26</t>
  </si>
  <si>
    <t>SOT23</t>
  </si>
  <si>
    <t>SOT26</t>
  </si>
  <si>
    <t>DUAL P-CHANNEL ENHANCEMENT MODE FIELD EFFECT TRANSISTOR</t>
  </si>
  <si>
    <t>SINGLE P-CHANNEL ENHANCEMENT MODE FIELD EFFECT TRANSISTOR</t>
  </si>
  <si>
    <t>1.5 (@8V)</t>
  </si>
  <si>
    <t>X2-DFN1006-3</t>
  </si>
  <si>
    <t>DUAL P-CHANNEL ENHANCEMENT MODE MOSFET</t>
  </si>
  <si>
    <t>SOT363</t>
  </si>
  <si>
    <t>X1-DFN1006-3</t>
  </si>
  <si>
    <t>SOT323</t>
  </si>
  <si>
    <t>X2-DFN0806-3</t>
  </si>
  <si>
    <t>30V DUAL P-CHANNEL ENHANCEMENT MODE MOSFET</t>
  </si>
  <si>
    <t>X2-DFN0806-6</t>
  </si>
  <si>
    <t>X2-DFN0604-3</t>
  </si>
  <si>
    <t>X2-DFN0606-3</t>
  </si>
  <si>
    <t>6 (@5V)</t>
  </si>
  <si>
    <t>PowerDI5060-8, PowerDI5060-8 (SWP) (Type UX)</t>
  </si>
  <si>
    <t>175°C P-CHANNEL ENHANCEMENT MODE MOSFET</t>
  </si>
  <si>
    <t>MSOP-8</t>
  </si>
  <si>
    <t>3.8 (@5V)</t>
  </si>
  <si>
    <t>17.2 (@5V)</t>
  </si>
  <si>
    <t>SOT223</t>
  </si>
  <si>
    <t>8.28 (@5V)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</si>
</sst>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DMG3401LSN" TargetMode="External"/><Relationship Id="rId_hyperlink_2" Type="http://schemas.openxmlformats.org/officeDocument/2006/relationships/hyperlink" Target="https://www.diodes.com/assets/Datasheets/DMG3401LSN.pdf" TargetMode="External"/><Relationship Id="rId_hyperlink_3" Type="http://schemas.openxmlformats.org/officeDocument/2006/relationships/hyperlink" Target="https://www.diodes.com/part/view/DMG3401LSNQ" TargetMode="External"/><Relationship Id="rId_hyperlink_4" Type="http://schemas.openxmlformats.org/officeDocument/2006/relationships/hyperlink" Target="https://www.diodes.com/assets/Datasheets/DMG3401LSNQ.pdf" TargetMode="External"/><Relationship Id="rId_hyperlink_5" Type="http://schemas.openxmlformats.org/officeDocument/2006/relationships/hyperlink" Target="https://www.diodes.com/part/view/DMG3407SSN" TargetMode="External"/><Relationship Id="rId_hyperlink_6" Type="http://schemas.openxmlformats.org/officeDocument/2006/relationships/hyperlink" Target="https://www.diodes.com/assets/Datasheets/DMG3407SSN2.pdf" TargetMode="External"/><Relationship Id="rId_hyperlink_7" Type="http://schemas.openxmlformats.org/officeDocument/2006/relationships/hyperlink" Target="https://www.diodes.com/part/view/DMP3004SSS" TargetMode="External"/><Relationship Id="rId_hyperlink_8" Type="http://schemas.openxmlformats.org/officeDocument/2006/relationships/hyperlink" Target="https://www.diodes.com/assets/Datasheets/DMP3004SSS.pdf" TargetMode="External"/><Relationship Id="rId_hyperlink_9" Type="http://schemas.openxmlformats.org/officeDocument/2006/relationships/hyperlink" Target="https://www.diodes.com/part/view/DMP3007LK3" TargetMode="External"/><Relationship Id="rId_hyperlink_10" Type="http://schemas.openxmlformats.org/officeDocument/2006/relationships/hyperlink" Target="https://www.diodes.com/assets/Datasheets/DMP3007LK3.pdf" TargetMode="External"/><Relationship Id="rId_hyperlink_11" Type="http://schemas.openxmlformats.org/officeDocument/2006/relationships/hyperlink" Target="https://www.diodes.com/part/view/DMP3007LSS" TargetMode="External"/><Relationship Id="rId_hyperlink_12" Type="http://schemas.openxmlformats.org/officeDocument/2006/relationships/hyperlink" Target="https://www.diodes.com/assets/Datasheets/DMP3007LSS.pdf" TargetMode="External"/><Relationship Id="rId_hyperlink_13" Type="http://schemas.openxmlformats.org/officeDocument/2006/relationships/hyperlink" Target="https://www.diodes.com/part/view/DMP3007SCG" TargetMode="External"/><Relationship Id="rId_hyperlink_14" Type="http://schemas.openxmlformats.org/officeDocument/2006/relationships/hyperlink" Target="https://www.diodes.com/assets/Datasheets/DMP3007SCG.pdf" TargetMode="External"/><Relationship Id="rId_hyperlink_15" Type="http://schemas.openxmlformats.org/officeDocument/2006/relationships/hyperlink" Target="https://www.diodes.com/part/view/DMP3007SCGQ" TargetMode="External"/><Relationship Id="rId_hyperlink_16" Type="http://schemas.openxmlformats.org/officeDocument/2006/relationships/hyperlink" Target="https://www.diodes.com/assets/Datasheets/DMP3007SCGQ.pdf" TargetMode="External"/><Relationship Id="rId_hyperlink_17" Type="http://schemas.openxmlformats.org/officeDocument/2006/relationships/hyperlink" Target="https://www.diodes.com/part/view/DMP3007SFG" TargetMode="External"/><Relationship Id="rId_hyperlink_18" Type="http://schemas.openxmlformats.org/officeDocument/2006/relationships/hyperlink" Target="https://www.diodes.com/assets/Datasheets/DMP3007SFG.pdf" TargetMode="External"/><Relationship Id="rId_hyperlink_19" Type="http://schemas.openxmlformats.org/officeDocument/2006/relationships/hyperlink" Target="https://www.diodes.com/part/view/DMP3007SPS" TargetMode="External"/><Relationship Id="rId_hyperlink_20" Type="http://schemas.openxmlformats.org/officeDocument/2006/relationships/hyperlink" Target="https://www.diodes.com/assets/Datasheets/DMP3007SPS.pdf" TargetMode="External"/><Relationship Id="rId_hyperlink_21" Type="http://schemas.openxmlformats.org/officeDocument/2006/relationships/hyperlink" Target="https://www.diodes.com/part/view/DMP3007SPSQ" TargetMode="External"/><Relationship Id="rId_hyperlink_22" Type="http://schemas.openxmlformats.org/officeDocument/2006/relationships/hyperlink" Target="https://www.diodes.com/assets/Datasheets/DMP3007SPSQ.pdf" TargetMode="External"/><Relationship Id="rId_hyperlink_23" Type="http://schemas.openxmlformats.org/officeDocument/2006/relationships/hyperlink" Target="https://www.diodes.com/part/view/DMP3008SFGQ" TargetMode="External"/><Relationship Id="rId_hyperlink_24" Type="http://schemas.openxmlformats.org/officeDocument/2006/relationships/hyperlink" Target="https://www.diodes.com/assets/Datasheets/DMP3008SFGQ.pdf" TargetMode="External"/><Relationship Id="rId_hyperlink_25" Type="http://schemas.openxmlformats.org/officeDocument/2006/relationships/hyperlink" Target="https://www.diodes.com/part/view/DMP3011SFVW" TargetMode="External"/><Relationship Id="rId_hyperlink_26" Type="http://schemas.openxmlformats.org/officeDocument/2006/relationships/hyperlink" Target="https://www.diodes.com/assets/Datasheets/DMP3011SFVW.pdf" TargetMode="External"/><Relationship Id="rId_hyperlink_27" Type="http://schemas.openxmlformats.org/officeDocument/2006/relationships/hyperlink" Target="https://www.diodes.com/part/view/DMP3011SFVWQ" TargetMode="External"/><Relationship Id="rId_hyperlink_28" Type="http://schemas.openxmlformats.org/officeDocument/2006/relationships/hyperlink" Target="https://www.diodes.com/assets/Datasheets/DMP3011SFVWQ.pdf" TargetMode="External"/><Relationship Id="rId_hyperlink_29" Type="http://schemas.openxmlformats.org/officeDocument/2006/relationships/hyperlink" Target="https://www.diodes.com/part/view/DMP3011SSS" TargetMode="External"/><Relationship Id="rId_hyperlink_30" Type="http://schemas.openxmlformats.org/officeDocument/2006/relationships/hyperlink" Target="https://www.diodes.com/assets/Datasheets/DMP3011SSS.pdf" TargetMode="External"/><Relationship Id="rId_hyperlink_31" Type="http://schemas.openxmlformats.org/officeDocument/2006/relationships/hyperlink" Target="https://www.diodes.com/part/view/DMP3012LPS" TargetMode="External"/><Relationship Id="rId_hyperlink_32" Type="http://schemas.openxmlformats.org/officeDocument/2006/relationships/hyperlink" Target="https://www.diodes.com/assets/Datasheets/DMP3012LPS.pdf" TargetMode="External"/><Relationship Id="rId_hyperlink_33" Type="http://schemas.openxmlformats.org/officeDocument/2006/relationships/hyperlink" Target="https://www.diodes.com/part/view/DMP3013SFK" TargetMode="External"/><Relationship Id="rId_hyperlink_34" Type="http://schemas.openxmlformats.org/officeDocument/2006/relationships/hyperlink" Target="https://www.diodes.com/assets/Datasheets/DMP3013SFK.pdf" TargetMode="External"/><Relationship Id="rId_hyperlink_35" Type="http://schemas.openxmlformats.org/officeDocument/2006/relationships/hyperlink" Target="https://www.diodes.com/part/view/DMP3013SFV" TargetMode="External"/><Relationship Id="rId_hyperlink_36" Type="http://schemas.openxmlformats.org/officeDocument/2006/relationships/hyperlink" Target="https://www.diodes.com/assets/Datasheets/DMP3013SFV.pdf" TargetMode="External"/><Relationship Id="rId_hyperlink_37" Type="http://schemas.openxmlformats.org/officeDocument/2006/relationships/hyperlink" Target="https://www.diodes.com/part/view/DMP3017SFK" TargetMode="External"/><Relationship Id="rId_hyperlink_38" Type="http://schemas.openxmlformats.org/officeDocument/2006/relationships/hyperlink" Target="https://www.diodes.com/assets/Datasheets/DMP3017SFK.pdf" TargetMode="External"/><Relationship Id="rId_hyperlink_39" Type="http://schemas.openxmlformats.org/officeDocument/2006/relationships/hyperlink" Target="https://www.diodes.com/part/view/DMP3018SFK" TargetMode="External"/><Relationship Id="rId_hyperlink_40" Type="http://schemas.openxmlformats.org/officeDocument/2006/relationships/hyperlink" Target="https://www.diodes.com/assets/Datasheets/DMP3018SFK.pdf" TargetMode="External"/><Relationship Id="rId_hyperlink_41" Type="http://schemas.openxmlformats.org/officeDocument/2006/relationships/hyperlink" Target="https://www.diodes.com/part/view/DMP3018SFV" TargetMode="External"/><Relationship Id="rId_hyperlink_42" Type="http://schemas.openxmlformats.org/officeDocument/2006/relationships/hyperlink" Target="https://www.diodes.com/assets/Datasheets/DMP3018SFV.pdf" TargetMode="External"/><Relationship Id="rId_hyperlink_43" Type="http://schemas.openxmlformats.org/officeDocument/2006/relationships/hyperlink" Target="https://www.diodes.com/part/view/DMP3018SSS" TargetMode="External"/><Relationship Id="rId_hyperlink_44" Type="http://schemas.openxmlformats.org/officeDocument/2006/relationships/hyperlink" Target="https://www.diodes.com/assets/Datasheets/DMP3018SSS.pdf" TargetMode="External"/><Relationship Id="rId_hyperlink_45" Type="http://schemas.openxmlformats.org/officeDocument/2006/relationships/hyperlink" Target="https://www.diodes.com/part/view/DMP3020LSS" TargetMode="External"/><Relationship Id="rId_hyperlink_46" Type="http://schemas.openxmlformats.org/officeDocument/2006/relationships/hyperlink" Target="https://www.diodes.com/assets/Datasheets/ds31263.pdf" TargetMode="External"/><Relationship Id="rId_hyperlink_47" Type="http://schemas.openxmlformats.org/officeDocument/2006/relationships/hyperlink" Target="https://www.diodes.com/part/view/DMP3021SFVW" TargetMode="External"/><Relationship Id="rId_hyperlink_48" Type="http://schemas.openxmlformats.org/officeDocument/2006/relationships/hyperlink" Target="https://www.diodes.com/assets/Datasheets/DMP3021SFVW.pdf" TargetMode="External"/><Relationship Id="rId_hyperlink_49" Type="http://schemas.openxmlformats.org/officeDocument/2006/relationships/hyperlink" Target="https://www.diodes.com/part/view/DMP3021SFVWQ" TargetMode="External"/><Relationship Id="rId_hyperlink_50" Type="http://schemas.openxmlformats.org/officeDocument/2006/relationships/hyperlink" Target="https://www.diodes.com/assets/Datasheets/DMP3021SFVWQ.pdf" TargetMode="External"/><Relationship Id="rId_hyperlink_51" Type="http://schemas.openxmlformats.org/officeDocument/2006/relationships/hyperlink" Target="https://www.diodes.com/part/view/DMP3021SSS" TargetMode="External"/><Relationship Id="rId_hyperlink_52" Type="http://schemas.openxmlformats.org/officeDocument/2006/relationships/hyperlink" Target="https://www.diodes.com/assets/Datasheets/DMP3021SSS.pdf" TargetMode="External"/><Relationship Id="rId_hyperlink_53" Type="http://schemas.openxmlformats.org/officeDocument/2006/relationships/hyperlink" Target="https://www.diodes.com/part/view/DMP3026SFDE" TargetMode="External"/><Relationship Id="rId_hyperlink_54" Type="http://schemas.openxmlformats.org/officeDocument/2006/relationships/hyperlink" Target="https://www.diodes.com/assets/Datasheets/DMP3026SFDE.pdf" TargetMode="External"/><Relationship Id="rId_hyperlink_55" Type="http://schemas.openxmlformats.org/officeDocument/2006/relationships/hyperlink" Target="https://www.diodes.com/part/view/DMP3026SFDF" TargetMode="External"/><Relationship Id="rId_hyperlink_56" Type="http://schemas.openxmlformats.org/officeDocument/2006/relationships/hyperlink" Target="https://www.diodes.com/assets/Datasheets/DMP3026SFDF.pdf" TargetMode="External"/><Relationship Id="rId_hyperlink_57" Type="http://schemas.openxmlformats.org/officeDocument/2006/relationships/hyperlink" Target="https://www.diodes.com/part/view/DMP3028LFDE" TargetMode="External"/><Relationship Id="rId_hyperlink_58" Type="http://schemas.openxmlformats.org/officeDocument/2006/relationships/hyperlink" Target="https://www.diodes.com/assets/Datasheets/DMP3028LFDE.pdf" TargetMode="External"/><Relationship Id="rId_hyperlink_59" Type="http://schemas.openxmlformats.org/officeDocument/2006/relationships/hyperlink" Target="https://www.diodes.com/part/view/DMP3028LFDEQ" TargetMode="External"/><Relationship Id="rId_hyperlink_60" Type="http://schemas.openxmlformats.org/officeDocument/2006/relationships/hyperlink" Target="https://www.diodes.com/assets/Datasheets/DMP3028LFDEQ.pdf" TargetMode="External"/><Relationship Id="rId_hyperlink_61" Type="http://schemas.openxmlformats.org/officeDocument/2006/relationships/hyperlink" Target="https://www.diodes.com/part/view/DMP3028LK3" TargetMode="External"/><Relationship Id="rId_hyperlink_62" Type="http://schemas.openxmlformats.org/officeDocument/2006/relationships/hyperlink" Target="https://www.diodes.com/assets/Datasheets/DMP3028LK3.pdf" TargetMode="External"/><Relationship Id="rId_hyperlink_63" Type="http://schemas.openxmlformats.org/officeDocument/2006/relationships/hyperlink" Target="https://www.diodes.com/part/view/DMP3028LK3Q" TargetMode="External"/><Relationship Id="rId_hyperlink_64" Type="http://schemas.openxmlformats.org/officeDocument/2006/relationships/hyperlink" Target="https://www.diodes.com/assets/Datasheets/DMP3028LK3Q.pdf" TargetMode="External"/><Relationship Id="rId_hyperlink_65" Type="http://schemas.openxmlformats.org/officeDocument/2006/relationships/hyperlink" Target="https://www.diodes.com/part/view/DMP3028LPSQ" TargetMode="External"/><Relationship Id="rId_hyperlink_66" Type="http://schemas.openxmlformats.org/officeDocument/2006/relationships/hyperlink" Target="https://www.diodes.com/assets/Datasheets/DMP3028LPSQ.pdf" TargetMode="External"/><Relationship Id="rId_hyperlink_67" Type="http://schemas.openxmlformats.org/officeDocument/2006/relationships/hyperlink" Target="https://www.diodes.com/part/view/DMP3028LPSW" TargetMode="External"/><Relationship Id="rId_hyperlink_68" Type="http://schemas.openxmlformats.org/officeDocument/2006/relationships/hyperlink" Target="https://www.diodes.com/assets/Datasheets/DMP3028LPSW.pdf" TargetMode="External"/><Relationship Id="rId_hyperlink_69" Type="http://schemas.openxmlformats.org/officeDocument/2006/relationships/hyperlink" Target="https://www.diodes.com/part/view/DMP3028LSD" TargetMode="External"/><Relationship Id="rId_hyperlink_70" Type="http://schemas.openxmlformats.org/officeDocument/2006/relationships/hyperlink" Target="https://www.diodes.com/assets/Datasheets/DMP3028LSD.pdf" TargetMode="External"/><Relationship Id="rId_hyperlink_71" Type="http://schemas.openxmlformats.org/officeDocument/2006/relationships/hyperlink" Target="https://www.diodes.com/part/view/DMP3030SN" TargetMode="External"/><Relationship Id="rId_hyperlink_72" Type="http://schemas.openxmlformats.org/officeDocument/2006/relationships/hyperlink" Target="https://www.diodes.com/assets/Datasheets/DMP3030SN.pdf" TargetMode="External"/><Relationship Id="rId_hyperlink_73" Type="http://schemas.openxmlformats.org/officeDocument/2006/relationships/hyperlink" Target="https://www.diodes.com/part/view/DMP3035LSS" TargetMode="External"/><Relationship Id="rId_hyperlink_74" Type="http://schemas.openxmlformats.org/officeDocument/2006/relationships/hyperlink" Target="https://www.diodes.com/assets/Datasheets/DMP3035LSS.pdf" TargetMode="External"/><Relationship Id="rId_hyperlink_75" Type="http://schemas.openxmlformats.org/officeDocument/2006/relationships/hyperlink" Target="https://www.diodes.com/part/view/DMP3036SFG" TargetMode="External"/><Relationship Id="rId_hyperlink_76" Type="http://schemas.openxmlformats.org/officeDocument/2006/relationships/hyperlink" Target="https://www.diodes.com/assets/Datasheets/DMP3036SFG.pdf" TargetMode="External"/><Relationship Id="rId_hyperlink_77" Type="http://schemas.openxmlformats.org/officeDocument/2006/relationships/hyperlink" Target="https://www.diodes.com/part/view/DMP3036SFV" TargetMode="External"/><Relationship Id="rId_hyperlink_78" Type="http://schemas.openxmlformats.org/officeDocument/2006/relationships/hyperlink" Target="https://www.diodes.com/assets/Datasheets/DMP3036SFV.pdf" TargetMode="External"/><Relationship Id="rId_hyperlink_79" Type="http://schemas.openxmlformats.org/officeDocument/2006/relationships/hyperlink" Target="https://www.diodes.com/part/view/DMP3036SSD" TargetMode="External"/><Relationship Id="rId_hyperlink_80" Type="http://schemas.openxmlformats.org/officeDocument/2006/relationships/hyperlink" Target="https://www.diodes.com/assets/Datasheets/DMP3036SSD.pdf" TargetMode="External"/><Relationship Id="rId_hyperlink_81" Type="http://schemas.openxmlformats.org/officeDocument/2006/relationships/hyperlink" Target="https://www.diodes.com/part/view/DMP3036SSS" TargetMode="External"/><Relationship Id="rId_hyperlink_82" Type="http://schemas.openxmlformats.org/officeDocument/2006/relationships/hyperlink" Target="https://www.diodes.com/assets/Datasheets/DMP3036SSS.pdf" TargetMode="External"/><Relationship Id="rId_hyperlink_83" Type="http://schemas.openxmlformats.org/officeDocument/2006/relationships/hyperlink" Target="https://www.diodes.com/part/view/DMP3037LSS" TargetMode="External"/><Relationship Id="rId_hyperlink_84" Type="http://schemas.openxmlformats.org/officeDocument/2006/relationships/hyperlink" Target="https://www.diodes.com/assets/Datasheets/DMP3037LSS.pdf" TargetMode="External"/><Relationship Id="rId_hyperlink_85" Type="http://schemas.openxmlformats.org/officeDocument/2006/relationships/hyperlink" Target="https://www.diodes.com/part/view/DMP3037LSSQ" TargetMode="External"/><Relationship Id="rId_hyperlink_86" Type="http://schemas.openxmlformats.org/officeDocument/2006/relationships/hyperlink" Target="https://www.diodes.com/assets/Datasheets/DMP3037LSSQ.pdf" TargetMode="External"/><Relationship Id="rId_hyperlink_87" Type="http://schemas.openxmlformats.org/officeDocument/2006/relationships/hyperlink" Target="https://www.diodes.com/part/view/DMP3045LFVW" TargetMode="External"/><Relationship Id="rId_hyperlink_88" Type="http://schemas.openxmlformats.org/officeDocument/2006/relationships/hyperlink" Target="https://www.diodes.com/assets/Datasheets/DMP3045LFVW.pdf" TargetMode="External"/><Relationship Id="rId_hyperlink_89" Type="http://schemas.openxmlformats.org/officeDocument/2006/relationships/hyperlink" Target="https://www.diodes.com/part/view/DMP3045LFVWQ" TargetMode="External"/><Relationship Id="rId_hyperlink_90" Type="http://schemas.openxmlformats.org/officeDocument/2006/relationships/hyperlink" Target="https://www.diodes.com/assets/Datasheets/DMP3045LFVWQ.pdf" TargetMode="External"/><Relationship Id="rId_hyperlink_91" Type="http://schemas.openxmlformats.org/officeDocument/2006/relationships/hyperlink" Target="https://www.diodes.com/part/view/DMP3045LVT" TargetMode="External"/><Relationship Id="rId_hyperlink_92" Type="http://schemas.openxmlformats.org/officeDocument/2006/relationships/hyperlink" Target="https://www.diodes.com/assets/Datasheets/DMP3045LVT.pdf" TargetMode="External"/><Relationship Id="rId_hyperlink_93" Type="http://schemas.openxmlformats.org/officeDocument/2006/relationships/hyperlink" Target="https://www.diodes.com/part/view/DMP3048LSD" TargetMode="External"/><Relationship Id="rId_hyperlink_94" Type="http://schemas.openxmlformats.org/officeDocument/2006/relationships/hyperlink" Target="https://www.diodes.com/assets/Datasheets/DMP3048LSD.pdf" TargetMode="External"/><Relationship Id="rId_hyperlink_95" Type="http://schemas.openxmlformats.org/officeDocument/2006/relationships/hyperlink" Target="https://www.diodes.com/part/view/DMP3050LSS" TargetMode="External"/><Relationship Id="rId_hyperlink_96" Type="http://schemas.openxmlformats.org/officeDocument/2006/relationships/hyperlink" Target="https://www.diodes.com/assets/Datasheets/DMP3050LSS.pdf" TargetMode="External"/><Relationship Id="rId_hyperlink_97" Type="http://schemas.openxmlformats.org/officeDocument/2006/relationships/hyperlink" Target="https://www.diodes.com/part/view/DMP3050LVT" TargetMode="External"/><Relationship Id="rId_hyperlink_98" Type="http://schemas.openxmlformats.org/officeDocument/2006/relationships/hyperlink" Target="https://www.diodes.com/assets/Datasheets/DMP3050LVT.pdf" TargetMode="External"/><Relationship Id="rId_hyperlink_99" Type="http://schemas.openxmlformats.org/officeDocument/2006/relationships/hyperlink" Target="https://www.diodes.com/part/view/DMP3056L" TargetMode="External"/><Relationship Id="rId_hyperlink_100" Type="http://schemas.openxmlformats.org/officeDocument/2006/relationships/hyperlink" Target="https://www.diodes.com/assets/Datasheets/DMP3056L.pdf" TargetMode="External"/><Relationship Id="rId_hyperlink_101" Type="http://schemas.openxmlformats.org/officeDocument/2006/relationships/hyperlink" Target="https://www.diodes.com/part/view/DMP3056LDM" TargetMode="External"/><Relationship Id="rId_hyperlink_102" Type="http://schemas.openxmlformats.org/officeDocument/2006/relationships/hyperlink" Target="https://www.diodes.com/assets/Datasheets/DMP3056LDM.pdf" TargetMode="External"/><Relationship Id="rId_hyperlink_103" Type="http://schemas.openxmlformats.org/officeDocument/2006/relationships/hyperlink" Target="https://www.diodes.com/part/view/DMP3056LSD" TargetMode="External"/><Relationship Id="rId_hyperlink_104" Type="http://schemas.openxmlformats.org/officeDocument/2006/relationships/hyperlink" Target="https://www.diodes.com/assets/Datasheets/ds31420.pdf" TargetMode="External"/><Relationship Id="rId_hyperlink_105" Type="http://schemas.openxmlformats.org/officeDocument/2006/relationships/hyperlink" Target="https://www.diodes.com/part/view/DMP3056LSDQ" TargetMode="External"/><Relationship Id="rId_hyperlink_106" Type="http://schemas.openxmlformats.org/officeDocument/2006/relationships/hyperlink" Target="https://www.diodes.com/assets/Datasheets/DMP3056LSDQ.pdf" TargetMode="External"/><Relationship Id="rId_hyperlink_107" Type="http://schemas.openxmlformats.org/officeDocument/2006/relationships/hyperlink" Target="https://www.diodes.com/part/view/DMP3056LSS" TargetMode="External"/><Relationship Id="rId_hyperlink_108" Type="http://schemas.openxmlformats.org/officeDocument/2006/relationships/hyperlink" Target="https://www.diodes.com/assets/Datasheets/ds31421.pdf" TargetMode="External"/><Relationship Id="rId_hyperlink_109" Type="http://schemas.openxmlformats.org/officeDocument/2006/relationships/hyperlink" Target="https://www.diodes.com/part/view/DMP3056LSSQ" TargetMode="External"/><Relationship Id="rId_hyperlink_110" Type="http://schemas.openxmlformats.org/officeDocument/2006/relationships/hyperlink" Target="https://www.diodes.com/assets/Datasheets/DMP3056LSSQ.pdf" TargetMode="External"/><Relationship Id="rId_hyperlink_111" Type="http://schemas.openxmlformats.org/officeDocument/2006/relationships/hyperlink" Target="https://www.diodes.com/part/view/DMP3065LVT" TargetMode="External"/><Relationship Id="rId_hyperlink_112" Type="http://schemas.openxmlformats.org/officeDocument/2006/relationships/hyperlink" Target="https://www.diodes.com/assets/Datasheets/DMP3065LVT.pdf" TargetMode="External"/><Relationship Id="rId_hyperlink_113" Type="http://schemas.openxmlformats.org/officeDocument/2006/relationships/hyperlink" Target="https://www.diodes.com/part/view/DMP3068L" TargetMode="External"/><Relationship Id="rId_hyperlink_114" Type="http://schemas.openxmlformats.org/officeDocument/2006/relationships/hyperlink" Target="https://www.diodes.com/assets/Datasheets/DMP3068L.pdf" TargetMode="External"/><Relationship Id="rId_hyperlink_115" Type="http://schemas.openxmlformats.org/officeDocument/2006/relationships/hyperlink" Target="https://www.diodes.com/part/view/DMP3068LVT" TargetMode="External"/><Relationship Id="rId_hyperlink_116" Type="http://schemas.openxmlformats.org/officeDocument/2006/relationships/hyperlink" Target="https://www.diodes.com/assets/Datasheets/DMP3068LVT.pdf" TargetMode="External"/><Relationship Id="rId_hyperlink_117" Type="http://schemas.openxmlformats.org/officeDocument/2006/relationships/hyperlink" Target="https://www.diodes.com/part/view/DMP3085LSD" TargetMode="External"/><Relationship Id="rId_hyperlink_118" Type="http://schemas.openxmlformats.org/officeDocument/2006/relationships/hyperlink" Target="https://www.diodes.com/assets/Datasheets/DMP3085LSD.pdf" TargetMode="External"/><Relationship Id="rId_hyperlink_119" Type="http://schemas.openxmlformats.org/officeDocument/2006/relationships/hyperlink" Target="https://www.diodes.com/part/view/DMP3085LSS" TargetMode="External"/><Relationship Id="rId_hyperlink_120" Type="http://schemas.openxmlformats.org/officeDocument/2006/relationships/hyperlink" Target="https://www.diodes.com/assets/Datasheets/DMP3085LSS.pdf" TargetMode="External"/><Relationship Id="rId_hyperlink_121" Type="http://schemas.openxmlformats.org/officeDocument/2006/relationships/hyperlink" Target="https://www.diodes.com/part/view/DMP3097L" TargetMode="External"/><Relationship Id="rId_hyperlink_122" Type="http://schemas.openxmlformats.org/officeDocument/2006/relationships/hyperlink" Target="https://www.diodes.com/assets/Datasheets/DMP3097L.pdf" TargetMode="External"/><Relationship Id="rId_hyperlink_123" Type="http://schemas.openxmlformats.org/officeDocument/2006/relationships/hyperlink" Target="https://www.diodes.com/part/view/DMP3097LQ" TargetMode="External"/><Relationship Id="rId_hyperlink_124" Type="http://schemas.openxmlformats.org/officeDocument/2006/relationships/hyperlink" Target="https://www.diodes.com/assets/Datasheets/DMP3097LQ.pdf" TargetMode="External"/><Relationship Id="rId_hyperlink_125" Type="http://schemas.openxmlformats.org/officeDocument/2006/relationships/hyperlink" Target="https://www.diodes.com/part/view/DMP3098L" TargetMode="External"/><Relationship Id="rId_hyperlink_126" Type="http://schemas.openxmlformats.org/officeDocument/2006/relationships/hyperlink" Target="https://www.diodes.com/assets/Datasheets/ds31447.pdf" TargetMode="External"/><Relationship Id="rId_hyperlink_127" Type="http://schemas.openxmlformats.org/officeDocument/2006/relationships/hyperlink" Target="https://www.diodes.com/part/view/DMP3098LDM" TargetMode="External"/><Relationship Id="rId_hyperlink_128" Type="http://schemas.openxmlformats.org/officeDocument/2006/relationships/hyperlink" Target="https://www.diodes.com/assets/Datasheets/ds31446.pdf" TargetMode="External"/><Relationship Id="rId_hyperlink_129" Type="http://schemas.openxmlformats.org/officeDocument/2006/relationships/hyperlink" Target="https://www.diodes.com/part/view/DMP3098LQ" TargetMode="External"/><Relationship Id="rId_hyperlink_130" Type="http://schemas.openxmlformats.org/officeDocument/2006/relationships/hyperlink" Target="https://www.diodes.com/assets/Datasheets/DMP3098LQ.pdf" TargetMode="External"/><Relationship Id="rId_hyperlink_131" Type="http://schemas.openxmlformats.org/officeDocument/2006/relationships/hyperlink" Target="https://www.diodes.com/part/view/DMP3098LSD" TargetMode="External"/><Relationship Id="rId_hyperlink_132" Type="http://schemas.openxmlformats.org/officeDocument/2006/relationships/hyperlink" Target="https://www.diodes.com/assets/Datasheets/ds31448.pdf" TargetMode="External"/><Relationship Id="rId_hyperlink_133" Type="http://schemas.openxmlformats.org/officeDocument/2006/relationships/hyperlink" Target="https://www.diodes.com/part/view/DMP3098LSS" TargetMode="External"/><Relationship Id="rId_hyperlink_134" Type="http://schemas.openxmlformats.org/officeDocument/2006/relationships/hyperlink" Target="https://www.diodes.com/assets/Datasheets/ds31265.pdf" TargetMode="External"/><Relationship Id="rId_hyperlink_135" Type="http://schemas.openxmlformats.org/officeDocument/2006/relationships/hyperlink" Target="https://www.diodes.com/part/view/DMP3099L" TargetMode="External"/><Relationship Id="rId_hyperlink_136" Type="http://schemas.openxmlformats.org/officeDocument/2006/relationships/hyperlink" Target="https://www.diodes.com/assets/Datasheets/DMP3099L.pdf" TargetMode="External"/><Relationship Id="rId_hyperlink_137" Type="http://schemas.openxmlformats.org/officeDocument/2006/relationships/hyperlink" Target="https://www.diodes.com/part/view/DMP3099LQ" TargetMode="External"/><Relationship Id="rId_hyperlink_138" Type="http://schemas.openxmlformats.org/officeDocument/2006/relationships/hyperlink" Target="https://www.diodes.com/assets/Datasheets/DMP3099LQ.pdf" TargetMode="External"/><Relationship Id="rId_hyperlink_139" Type="http://schemas.openxmlformats.org/officeDocument/2006/relationships/hyperlink" Target="https://www.diodes.com/part/view/DMP3105LVT" TargetMode="External"/><Relationship Id="rId_hyperlink_140" Type="http://schemas.openxmlformats.org/officeDocument/2006/relationships/hyperlink" Target="https://www.diodes.com/assets/Datasheets/DMP3105LVT.pdf" TargetMode="External"/><Relationship Id="rId_hyperlink_141" Type="http://schemas.openxmlformats.org/officeDocument/2006/relationships/hyperlink" Target="https://www.diodes.com/part/view/DMP3125L" TargetMode="External"/><Relationship Id="rId_hyperlink_142" Type="http://schemas.openxmlformats.org/officeDocument/2006/relationships/hyperlink" Target="https://www.diodes.com/assets/Datasheets/DMP3125L.pdf" TargetMode="External"/><Relationship Id="rId_hyperlink_143" Type="http://schemas.openxmlformats.org/officeDocument/2006/relationships/hyperlink" Target="https://www.diodes.com/part/view/DMP3130LQ" TargetMode="External"/><Relationship Id="rId_hyperlink_144" Type="http://schemas.openxmlformats.org/officeDocument/2006/relationships/hyperlink" Target="https://www.diodes.com/assets/Datasheets/DMP3130LQ.pdf" TargetMode="External"/><Relationship Id="rId_hyperlink_145" Type="http://schemas.openxmlformats.org/officeDocument/2006/relationships/hyperlink" Target="https://www.diodes.com/part/view/DMP3165L" TargetMode="External"/><Relationship Id="rId_hyperlink_146" Type="http://schemas.openxmlformats.org/officeDocument/2006/relationships/hyperlink" Target="https://www.diodes.com/assets/Datasheets/DMP3165L.pdf" TargetMode="External"/><Relationship Id="rId_hyperlink_147" Type="http://schemas.openxmlformats.org/officeDocument/2006/relationships/hyperlink" Target="https://www.diodes.com/part/view/DMP3165LQ" TargetMode="External"/><Relationship Id="rId_hyperlink_148" Type="http://schemas.openxmlformats.org/officeDocument/2006/relationships/hyperlink" Target="https://www.diodes.com/assets/Datasheets/DMP3165LQ.pdf" TargetMode="External"/><Relationship Id="rId_hyperlink_149" Type="http://schemas.openxmlformats.org/officeDocument/2006/relationships/hyperlink" Target="https://www.diodes.com/part/view/DMP31D0U" TargetMode="External"/><Relationship Id="rId_hyperlink_150" Type="http://schemas.openxmlformats.org/officeDocument/2006/relationships/hyperlink" Target="https://www.diodes.com/assets/Datasheets/DMP31D0U.pdf" TargetMode="External"/><Relationship Id="rId_hyperlink_151" Type="http://schemas.openxmlformats.org/officeDocument/2006/relationships/hyperlink" Target="https://www.diodes.com/part/view/DMP31D0UFB4" TargetMode="External"/><Relationship Id="rId_hyperlink_152" Type="http://schemas.openxmlformats.org/officeDocument/2006/relationships/hyperlink" Target="https://www.diodes.com/assets/Datasheets/DMP31D0UFB4.pdf" TargetMode="External"/><Relationship Id="rId_hyperlink_153" Type="http://schemas.openxmlformats.org/officeDocument/2006/relationships/hyperlink" Target="https://www.diodes.com/part/view/DMP31D7L" TargetMode="External"/><Relationship Id="rId_hyperlink_154" Type="http://schemas.openxmlformats.org/officeDocument/2006/relationships/hyperlink" Target="https://www.diodes.com/assets/Datasheets/DMP31D7L.pdf" TargetMode="External"/><Relationship Id="rId_hyperlink_155" Type="http://schemas.openxmlformats.org/officeDocument/2006/relationships/hyperlink" Target="https://www.diodes.com/part/view/DMP31D7LDW" TargetMode="External"/><Relationship Id="rId_hyperlink_156" Type="http://schemas.openxmlformats.org/officeDocument/2006/relationships/hyperlink" Target="https://www.diodes.com/assets/Datasheets/DMP31D7LDW.pdf" TargetMode="External"/><Relationship Id="rId_hyperlink_157" Type="http://schemas.openxmlformats.org/officeDocument/2006/relationships/hyperlink" Target="https://www.diodes.com/part/view/DMP31D7LDWQ" TargetMode="External"/><Relationship Id="rId_hyperlink_158" Type="http://schemas.openxmlformats.org/officeDocument/2006/relationships/hyperlink" Target="https://www.diodes.com/assets/Datasheets/DMP31D7LDWQ.pdf" TargetMode="External"/><Relationship Id="rId_hyperlink_159" Type="http://schemas.openxmlformats.org/officeDocument/2006/relationships/hyperlink" Target="https://www.diodes.com/part/view/DMP31D7LFB" TargetMode="External"/><Relationship Id="rId_hyperlink_160" Type="http://schemas.openxmlformats.org/officeDocument/2006/relationships/hyperlink" Target="https://www.diodes.com/assets/Datasheets/DMP31D7LFB.pdf" TargetMode="External"/><Relationship Id="rId_hyperlink_161" Type="http://schemas.openxmlformats.org/officeDocument/2006/relationships/hyperlink" Target="https://www.diodes.com/part/view/DMP31D7LFBQ" TargetMode="External"/><Relationship Id="rId_hyperlink_162" Type="http://schemas.openxmlformats.org/officeDocument/2006/relationships/hyperlink" Target="https://www.diodes.com/assets/Datasheets/DMP31D7LFBQ.pdf" TargetMode="External"/><Relationship Id="rId_hyperlink_163" Type="http://schemas.openxmlformats.org/officeDocument/2006/relationships/hyperlink" Target="https://www.diodes.com/part/view/DMP31D7LW" TargetMode="External"/><Relationship Id="rId_hyperlink_164" Type="http://schemas.openxmlformats.org/officeDocument/2006/relationships/hyperlink" Target="https://www.diodes.com/assets/Datasheets/DMP31D7LW.pdf" TargetMode="External"/><Relationship Id="rId_hyperlink_165" Type="http://schemas.openxmlformats.org/officeDocument/2006/relationships/hyperlink" Target="https://www.diodes.com/part/view/DMP32D4S" TargetMode="External"/><Relationship Id="rId_hyperlink_166" Type="http://schemas.openxmlformats.org/officeDocument/2006/relationships/hyperlink" Target="https://www.diodes.com/assets/Datasheets/DMP32D4S.pdf" TargetMode="External"/><Relationship Id="rId_hyperlink_167" Type="http://schemas.openxmlformats.org/officeDocument/2006/relationships/hyperlink" Target="https://www.diodes.com/part/view/DMP32D4SFB" TargetMode="External"/><Relationship Id="rId_hyperlink_168" Type="http://schemas.openxmlformats.org/officeDocument/2006/relationships/hyperlink" Target="https://www.diodes.com/assets/Datasheets/DMP32D4SFB.pdf" TargetMode="External"/><Relationship Id="rId_hyperlink_169" Type="http://schemas.openxmlformats.org/officeDocument/2006/relationships/hyperlink" Target="https://www.diodes.com/part/view/DMP32D4SW" TargetMode="External"/><Relationship Id="rId_hyperlink_170" Type="http://schemas.openxmlformats.org/officeDocument/2006/relationships/hyperlink" Target="https://www.diodes.com/assets/Datasheets/DMP32D4SW.pdf" TargetMode="External"/><Relationship Id="rId_hyperlink_171" Type="http://schemas.openxmlformats.org/officeDocument/2006/relationships/hyperlink" Target="https://www.diodes.com/part/view/DMP32D5LFA" TargetMode="External"/><Relationship Id="rId_hyperlink_172" Type="http://schemas.openxmlformats.org/officeDocument/2006/relationships/hyperlink" Target="https://www.diodes.com/assets/Datasheets/DMP32D5LFA.pdf" TargetMode="External"/><Relationship Id="rId_hyperlink_173" Type="http://schemas.openxmlformats.org/officeDocument/2006/relationships/hyperlink" Target="https://www.diodes.com/part/view/DMP32D5SFB" TargetMode="External"/><Relationship Id="rId_hyperlink_174" Type="http://schemas.openxmlformats.org/officeDocument/2006/relationships/hyperlink" Target="https://www.diodes.com/assets/Datasheets/DMP32D5SFB.pdf" TargetMode="External"/><Relationship Id="rId_hyperlink_175" Type="http://schemas.openxmlformats.org/officeDocument/2006/relationships/hyperlink" Target="https://www.diodes.com/part/view/DMP32D9UDA" TargetMode="External"/><Relationship Id="rId_hyperlink_176" Type="http://schemas.openxmlformats.org/officeDocument/2006/relationships/hyperlink" Target="https://www.diodes.com/assets/Datasheets/DMP32D9UDA.pdf" TargetMode="External"/><Relationship Id="rId_hyperlink_177" Type="http://schemas.openxmlformats.org/officeDocument/2006/relationships/hyperlink" Target="https://www.diodes.com/part/view/DMP32D9UFO" TargetMode="External"/><Relationship Id="rId_hyperlink_178" Type="http://schemas.openxmlformats.org/officeDocument/2006/relationships/hyperlink" Target="https://www.diodes.com/assets/Datasheets/DMP32D9UFO.pdf" TargetMode="External"/><Relationship Id="rId_hyperlink_179" Type="http://schemas.openxmlformats.org/officeDocument/2006/relationships/hyperlink" Target="https://www.diodes.com/part/view/DMP32D9UFZ" TargetMode="External"/><Relationship Id="rId_hyperlink_180" Type="http://schemas.openxmlformats.org/officeDocument/2006/relationships/hyperlink" Target="https://www.diodes.com/assets/Datasheets/DMP32D9UFZ.pdf" TargetMode="External"/><Relationship Id="rId_hyperlink_181" Type="http://schemas.openxmlformats.org/officeDocument/2006/relationships/hyperlink" Target="https://www.diodes.com/part/view/DMP32M6SPS" TargetMode="External"/><Relationship Id="rId_hyperlink_182" Type="http://schemas.openxmlformats.org/officeDocument/2006/relationships/hyperlink" Target="https://www.diodes.com/assets/Datasheets/DMP32M6SPS.pdf" TargetMode="External"/><Relationship Id="rId_hyperlink_183" Type="http://schemas.openxmlformats.org/officeDocument/2006/relationships/hyperlink" Target="https://www.diodes.com/part/view/DMP34M4SPS" TargetMode="External"/><Relationship Id="rId_hyperlink_184" Type="http://schemas.openxmlformats.org/officeDocument/2006/relationships/hyperlink" Target="https://www.diodes.com/assets/Datasheets/DMP34M4SPS.pdf" TargetMode="External"/><Relationship Id="rId_hyperlink_185" Type="http://schemas.openxmlformats.org/officeDocument/2006/relationships/hyperlink" Target="https://www.diodes.com/part/view/DMPH3010LK3" TargetMode="External"/><Relationship Id="rId_hyperlink_186" Type="http://schemas.openxmlformats.org/officeDocument/2006/relationships/hyperlink" Target="https://www.diodes.com/assets/Datasheets/DMPH3010LK3.pdf" TargetMode="External"/><Relationship Id="rId_hyperlink_187" Type="http://schemas.openxmlformats.org/officeDocument/2006/relationships/hyperlink" Target="https://www.diodes.com/part/view/DMPH3010LK3Q" TargetMode="External"/><Relationship Id="rId_hyperlink_188" Type="http://schemas.openxmlformats.org/officeDocument/2006/relationships/hyperlink" Target="https://www.diodes.com/assets/Datasheets/DMPH3010LK3Q.pdf" TargetMode="External"/><Relationship Id="rId_hyperlink_189" Type="http://schemas.openxmlformats.org/officeDocument/2006/relationships/hyperlink" Target="https://www.diodes.com/part/view/DMPH3010LPS" TargetMode="External"/><Relationship Id="rId_hyperlink_190" Type="http://schemas.openxmlformats.org/officeDocument/2006/relationships/hyperlink" Target="https://www.diodes.com/assets/Datasheets/DMPH3010LPS.pdf" TargetMode="External"/><Relationship Id="rId_hyperlink_191" Type="http://schemas.openxmlformats.org/officeDocument/2006/relationships/hyperlink" Target="https://www.diodes.com/part/view/DMPH3010LPSQ" TargetMode="External"/><Relationship Id="rId_hyperlink_192" Type="http://schemas.openxmlformats.org/officeDocument/2006/relationships/hyperlink" Target="https://www.diodes.com/assets/Datasheets/DMPH3010LPSQ.pdf" TargetMode="External"/><Relationship Id="rId_hyperlink_193" Type="http://schemas.openxmlformats.org/officeDocument/2006/relationships/hyperlink" Target="https://www.diodes.com/part/view/ZXM61P03F" TargetMode="External"/><Relationship Id="rId_hyperlink_194" Type="http://schemas.openxmlformats.org/officeDocument/2006/relationships/hyperlink" Target="https://www.diodes.com/assets/Datasheets/ZXM61P03F.pdf" TargetMode="External"/><Relationship Id="rId_hyperlink_195" Type="http://schemas.openxmlformats.org/officeDocument/2006/relationships/hyperlink" Target="https://www.diodes.com/part/view/ZXM62P03E6" TargetMode="External"/><Relationship Id="rId_hyperlink_196" Type="http://schemas.openxmlformats.org/officeDocument/2006/relationships/hyperlink" Target="https://www.diodes.com/assets/Datasheets/ZXM62P03E6.pdf" TargetMode="External"/><Relationship Id="rId_hyperlink_197" Type="http://schemas.openxmlformats.org/officeDocument/2006/relationships/hyperlink" Target="https://www.diodes.com/part/view/ZXM64P03X" TargetMode="External"/><Relationship Id="rId_hyperlink_198" Type="http://schemas.openxmlformats.org/officeDocument/2006/relationships/hyperlink" Target="https://www.diodes.com/assets/Datasheets/ZXM64P03X.pdf" TargetMode="External"/><Relationship Id="rId_hyperlink_199" Type="http://schemas.openxmlformats.org/officeDocument/2006/relationships/hyperlink" Target="https://www.diodes.com/part/view/ZXMP3A13F" TargetMode="External"/><Relationship Id="rId_hyperlink_200" Type="http://schemas.openxmlformats.org/officeDocument/2006/relationships/hyperlink" Target="https://www.diodes.com/assets/Datasheets/ZXMP3A13F.pdf" TargetMode="External"/><Relationship Id="rId_hyperlink_201" Type="http://schemas.openxmlformats.org/officeDocument/2006/relationships/hyperlink" Target="https://www.diodes.com/part/view/ZXMP3A16DN8" TargetMode="External"/><Relationship Id="rId_hyperlink_202" Type="http://schemas.openxmlformats.org/officeDocument/2006/relationships/hyperlink" Target="https://www.diodes.com/assets/Datasheets/ZXMP3A16DN8.pdf" TargetMode="External"/><Relationship Id="rId_hyperlink_203" Type="http://schemas.openxmlformats.org/officeDocument/2006/relationships/hyperlink" Target="https://www.diodes.com/part/view/ZXMP3A16G" TargetMode="External"/><Relationship Id="rId_hyperlink_204" Type="http://schemas.openxmlformats.org/officeDocument/2006/relationships/hyperlink" Target="https://www.diodes.com/assets/Datasheets/ZXMP3A16G.pdf" TargetMode="External"/><Relationship Id="rId_hyperlink_205" Type="http://schemas.openxmlformats.org/officeDocument/2006/relationships/hyperlink" Target="https://www.diodes.com/part/view/ZXMP3A16N8" TargetMode="External"/><Relationship Id="rId_hyperlink_206" Type="http://schemas.openxmlformats.org/officeDocument/2006/relationships/hyperlink" Target="https://www.diodes.com/assets/Datasheets/ZXMP3A16N8.pdf" TargetMode="External"/><Relationship Id="rId_hyperlink_207" Type="http://schemas.openxmlformats.org/officeDocument/2006/relationships/hyperlink" Target="https://www.diodes.com/part/view/ZXMP3A17DN8" TargetMode="External"/><Relationship Id="rId_hyperlink_208" Type="http://schemas.openxmlformats.org/officeDocument/2006/relationships/hyperlink" Target="https://www.diodes.com/assets/Datasheets/ZXMP3A17DN8.pdf" TargetMode="External"/><Relationship Id="rId_hyperlink_209" Type="http://schemas.openxmlformats.org/officeDocument/2006/relationships/hyperlink" Target="https://www.diodes.com/part/view/ZXMP3A17E6" TargetMode="External"/><Relationship Id="rId_hyperlink_210" Type="http://schemas.openxmlformats.org/officeDocument/2006/relationships/hyperlink" Target="https://www.diodes.com/assets/Datasheets/ZXMP3A17E6.pdf" TargetMode="External"/><Relationship Id="rId_hyperlink_211" Type="http://schemas.openxmlformats.org/officeDocument/2006/relationships/hyperlink" Target="https://www.diodes.com/part/view/ZXMP3F30FH" TargetMode="External"/><Relationship Id="rId_hyperlink_212" Type="http://schemas.openxmlformats.org/officeDocument/2006/relationships/hyperlink" Target="https://www.diodes.com/assets/Datasheets/ZXMP3F30F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107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T1"/>
    </sheetView>
  </sheetViews>
  <sheetFormatPr defaultRowHeight="14.4" outlineLevelRow="0" outlineLevelCol="0"/>
  <cols>
    <col min="1" max="1" width="15.282" bestFit="true" customWidth="true" style="0"/>
    <col min="2" max="2" width="31.707" bestFit="true" customWidth="true" style="0"/>
    <col min="3" max="3" width="68.269" bestFit="true" customWidth="true" style="0"/>
    <col min="4" max="4" width="16.425" bestFit="true" customWidth="true" style="0"/>
    <col min="5" max="5" width="50.559" bestFit="true" customWidth="true" style="0"/>
    <col min="6" max="6" width="10.569" bestFit="true" customWidth="true" style="0"/>
    <col min="7" max="7" width="19.995" bestFit="true" customWidth="true" style="0"/>
    <col min="8" max="8" width="11.711" bestFit="true" customWidth="true" style="0"/>
    <col min="9" max="9" width="12.854" bestFit="true" customWidth="true" style="0"/>
    <col min="10" max="10" width="25.851" bestFit="true" customWidth="true" style="0"/>
    <col min="11" max="11" width="22.28" bestFit="true" customWidth="true" style="0"/>
    <col min="12" max="12" width="29.421" bestFit="true" customWidth="true" style="0"/>
    <col min="13" max="13" width="30.564" bestFit="true" customWidth="true" style="0"/>
    <col min="14" max="14" width="30.564" bestFit="true" customWidth="true" style="0"/>
    <col min="15" max="15" width="21.138" bestFit="true" customWidth="true" style="0"/>
    <col min="16" max="16" width="16.425" bestFit="true" customWidth="true" style="0"/>
    <col min="17" max="17" width="30.564" bestFit="true" customWidth="true" style="0"/>
    <col min="18" max="18" width="31.707" bestFit="true" customWidth="true" style="0"/>
    <col min="19" max="19" width="30.564" bestFit="true" customWidth="true" style="0"/>
    <col min="20" max="20" width="52.987" bestFit="true" customWidth="true" style="0"/>
  </cols>
  <sheetData>
    <row r="1" spans="1:20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Polarity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ESD Diodes (Y|N)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(V)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(±V)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@T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A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= +25°C (A)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@T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A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= +25°C (W)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(10V)(mΩ)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(4.5V)(mΩ)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(2.5V)(mΩ)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GS(TH)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Max (V)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ISS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Typ (pF)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ISS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Condition @|V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(V)</t>
          </r>
        </is>
      </c>
      <c r="R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Q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Typ @ 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= 4.5V (nC)</t>
          </r>
        </is>
      </c>
      <c r="S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Q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Typ @ 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= 10V (nC)</t>
          </r>
        </is>
      </c>
      <c r="T1" s="1" t="s">
        <v>19</v>
      </c>
    </row>
    <row r="2" spans="1:20">
      <c r="A2" t="str">
        <f>Hyperlink("https://www.diodes.com/part/view/DMG3401LSN","DMG3401LSN")</f>
        <v>DMG3401LSN</v>
      </c>
      <c r="B2" t="str">
        <f>Hyperlink("https://www.diodes.com/assets/Datasheets/DMG3401LSN.pdf","DMG3401LSN Datasheet")</f>
        <v>DMG3401LSN Datasheet</v>
      </c>
      <c r="C2" t="s">
        <v>20</v>
      </c>
      <c r="D2" t="s">
        <v>21</v>
      </c>
      <c r="E2" t="s">
        <v>22</v>
      </c>
      <c r="F2" t="s">
        <v>23</v>
      </c>
      <c r="G2" t="s">
        <v>24</v>
      </c>
      <c r="H2">
        <v>30</v>
      </c>
      <c r="I2">
        <v>12</v>
      </c>
      <c r="J2">
        <v>3.7</v>
      </c>
      <c r="K2">
        <v>1.2</v>
      </c>
      <c r="L2">
        <v>50</v>
      </c>
      <c r="M2">
        <v>60</v>
      </c>
      <c r="N2">
        <v>85</v>
      </c>
      <c r="O2">
        <v>1.3</v>
      </c>
      <c r="P2">
        <v>1326</v>
      </c>
      <c r="R2">
        <v>11.6</v>
      </c>
      <c r="S2">
        <v>25.1</v>
      </c>
      <c r="T2" t="s">
        <v>25</v>
      </c>
    </row>
    <row r="3" spans="1:20">
      <c r="A3" t="str">
        <f>Hyperlink("https://www.diodes.com/part/view/DMG3401LSNQ","DMG3401LSNQ")</f>
        <v>DMG3401LSNQ</v>
      </c>
      <c r="B3" t="str">
        <f>Hyperlink("https://www.diodes.com/assets/Datasheets/DMG3401LSNQ.pdf","DMG3401LSNQ Datasheet")</f>
        <v>DMG3401LSNQ Datasheet</v>
      </c>
      <c r="C3" t="s">
        <v>20</v>
      </c>
      <c r="D3" t="s">
        <v>21</v>
      </c>
      <c r="E3" t="s">
        <v>26</v>
      </c>
      <c r="F3" t="s">
        <v>23</v>
      </c>
      <c r="G3" t="s">
        <v>24</v>
      </c>
      <c r="H3">
        <v>30</v>
      </c>
      <c r="I3">
        <v>12</v>
      </c>
      <c r="J3">
        <v>3.7</v>
      </c>
      <c r="K3">
        <v>1.2</v>
      </c>
      <c r="L3">
        <v>50</v>
      </c>
      <c r="M3">
        <v>60</v>
      </c>
      <c r="N3">
        <v>85</v>
      </c>
      <c r="O3">
        <v>1.3</v>
      </c>
      <c r="P3">
        <v>1326</v>
      </c>
      <c r="Q3">
        <v>15</v>
      </c>
      <c r="R3">
        <v>11.6</v>
      </c>
      <c r="S3">
        <v>25.1</v>
      </c>
      <c r="T3" t="s">
        <v>25</v>
      </c>
    </row>
    <row r="4" spans="1:20">
      <c r="A4" t="str">
        <f>Hyperlink("https://www.diodes.com/part/view/DMG3407SSN","DMG3407SSN")</f>
        <v>DMG3407SSN</v>
      </c>
      <c r="B4" t="str">
        <f>Hyperlink("https://www.diodes.com/assets/Datasheets/DMG3407SSN2.pdf","DMG3407SSN Datasheet")</f>
        <v>DMG3407SSN Datasheet</v>
      </c>
      <c r="C4" t="s">
        <v>27</v>
      </c>
      <c r="D4" t="s">
        <v>21</v>
      </c>
      <c r="E4" t="s">
        <v>22</v>
      </c>
      <c r="F4" t="s">
        <v>23</v>
      </c>
      <c r="G4" t="s">
        <v>24</v>
      </c>
      <c r="H4">
        <v>30</v>
      </c>
      <c r="I4">
        <v>20</v>
      </c>
      <c r="J4">
        <v>4</v>
      </c>
      <c r="K4">
        <v>1.1</v>
      </c>
      <c r="L4">
        <v>50</v>
      </c>
      <c r="M4">
        <v>72</v>
      </c>
      <c r="O4">
        <v>2.1</v>
      </c>
      <c r="P4">
        <v>582</v>
      </c>
      <c r="R4">
        <v>6.5</v>
      </c>
      <c r="S4">
        <v>13.3</v>
      </c>
      <c r="T4" t="s">
        <v>25</v>
      </c>
    </row>
    <row r="5" spans="1:20">
      <c r="A5" t="str">
        <f>Hyperlink("https://www.diodes.com/part/view/DMP3004SSS","DMP3004SSS")</f>
        <v>DMP3004SSS</v>
      </c>
      <c r="B5" t="str">
        <f>Hyperlink("https://www.diodes.com/assets/Datasheets/DMP3004SSS.pdf","DMP3004SSS Datasheet")</f>
        <v>DMP3004SSS Datasheet</v>
      </c>
      <c r="C5" t="s">
        <v>27</v>
      </c>
      <c r="D5" t="s">
        <v>24</v>
      </c>
      <c r="E5" t="s">
        <v>28</v>
      </c>
      <c r="F5" t="s">
        <v>23</v>
      </c>
      <c r="G5" t="s">
        <v>21</v>
      </c>
      <c r="H5">
        <v>30</v>
      </c>
      <c r="I5">
        <v>20</v>
      </c>
      <c r="J5">
        <v>16.2</v>
      </c>
      <c r="K5">
        <v>1.6</v>
      </c>
      <c r="L5">
        <v>4</v>
      </c>
      <c r="M5">
        <v>6.5</v>
      </c>
      <c r="O5">
        <v>2.5</v>
      </c>
      <c r="P5">
        <v>7693</v>
      </c>
      <c r="Q5">
        <v>15</v>
      </c>
      <c r="R5">
        <v>73</v>
      </c>
      <c r="S5">
        <v>156</v>
      </c>
      <c r="T5" t="s">
        <v>29</v>
      </c>
    </row>
    <row r="6" spans="1:20">
      <c r="A6" t="str">
        <f>Hyperlink("https://www.diodes.com/part/view/DMP3007LK3","DMP3007LK3")</f>
        <v>DMP3007LK3</v>
      </c>
      <c r="B6" t="str">
        <f>Hyperlink("https://www.diodes.com/assets/Datasheets/DMP3007LK3.pdf","DMP3007LK3 Datasheet")</f>
        <v>DMP3007LK3 Datasheet</v>
      </c>
      <c r="C6" t="s">
        <v>27</v>
      </c>
      <c r="D6" t="s">
        <v>24</v>
      </c>
      <c r="E6" t="s">
        <v>28</v>
      </c>
      <c r="F6" t="s">
        <v>23</v>
      </c>
      <c r="G6" t="s">
        <v>21</v>
      </c>
      <c r="H6">
        <v>30</v>
      </c>
      <c r="I6">
        <v>25</v>
      </c>
      <c r="J6">
        <v>18.5</v>
      </c>
      <c r="K6">
        <v>3</v>
      </c>
      <c r="L6">
        <v>7</v>
      </c>
      <c r="M6">
        <v>10</v>
      </c>
      <c r="O6">
        <v>2.8</v>
      </c>
      <c r="P6">
        <v>2826</v>
      </c>
      <c r="Q6">
        <v>15</v>
      </c>
      <c r="R6">
        <v>31.2</v>
      </c>
      <c r="S6">
        <v>64.2</v>
      </c>
      <c r="T6" t="s">
        <v>30</v>
      </c>
    </row>
    <row r="7" spans="1:20">
      <c r="A7" t="str">
        <f>Hyperlink("https://www.diodes.com/part/view/DMP3007LSS","DMP3007LSS")</f>
        <v>DMP3007LSS</v>
      </c>
      <c r="B7" t="str">
        <f>Hyperlink("https://www.diodes.com/assets/Datasheets/DMP3007LSS.pdf","DMP3007LSS Datasheet")</f>
        <v>DMP3007LSS Datasheet</v>
      </c>
      <c r="C7" t="s">
        <v>27</v>
      </c>
      <c r="D7" t="s">
        <v>24</v>
      </c>
      <c r="E7" t="s">
        <v>28</v>
      </c>
      <c r="F7" t="s">
        <v>23</v>
      </c>
      <c r="G7" t="s">
        <v>21</v>
      </c>
      <c r="H7">
        <v>30</v>
      </c>
      <c r="I7">
        <v>25</v>
      </c>
      <c r="J7">
        <v>14</v>
      </c>
      <c r="K7">
        <v>2.1</v>
      </c>
      <c r="L7">
        <v>7</v>
      </c>
      <c r="M7">
        <v>10</v>
      </c>
      <c r="O7">
        <v>2.8</v>
      </c>
      <c r="P7">
        <v>2826</v>
      </c>
      <c r="Q7">
        <v>15</v>
      </c>
      <c r="R7">
        <v>31.2</v>
      </c>
      <c r="S7">
        <v>64.2</v>
      </c>
      <c r="T7" t="s">
        <v>29</v>
      </c>
    </row>
    <row r="8" spans="1:20">
      <c r="A8" t="str">
        <f>Hyperlink("https://www.diodes.com/part/view/DMP3007SCG","DMP3007SCG")</f>
        <v>DMP3007SCG</v>
      </c>
      <c r="B8" t="str">
        <f>Hyperlink("https://www.diodes.com/assets/Datasheets/DMP3007SCG.pdf","DMP3007SCG Datasheet")</f>
        <v>DMP3007SCG Datasheet</v>
      </c>
      <c r="C8" t="s">
        <v>20</v>
      </c>
      <c r="D8" t="s">
        <v>24</v>
      </c>
      <c r="E8" t="s">
        <v>28</v>
      </c>
      <c r="F8" t="s">
        <v>23</v>
      </c>
      <c r="G8" t="s">
        <v>21</v>
      </c>
      <c r="H8">
        <v>30</v>
      </c>
      <c r="I8">
        <v>25</v>
      </c>
      <c r="K8">
        <v>2.4</v>
      </c>
      <c r="L8">
        <v>6.8</v>
      </c>
      <c r="M8">
        <v>13</v>
      </c>
      <c r="O8">
        <v>3</v>
      </c>
      <c r="P8">
        <v>2826</v>
      </c>
      <c r="Q8">
        <v>15</v>
      </c>
      <c r="R8">
        <v>31.2</v>
      </c>
      <c r="S8">
        <v>64.2</v>
      </c>
      <c r="T8" t="s">
        <v>31</v>
      </c>
    </row>
    <row r="9" spans="1:20">
      <c r="A9" t="str">
        <f>Hyperlink("https://www.diodes.com/part/view/DMP3007SCGQ","DMP3007SCGQ")</f>
        <v>DMP3007SCGQ</v>
      </c>
      <c r="B9" t="str">
        <f>Hyperlink("https://www.diodes.com/assets/Datasheets/DMP3007SCGQ.pdf","DMP3007SCGQ Datasheet")</f>
        <v>DMP3007SCGQ Datasheet</v>
      </c>
      <c r="C9" t="s">
        <v>20</v>
      </c>
      <c r="D9" t="s">
        <v>21</v>
      </c>
      <c r="E9" t="s">
        <v>32</v>
      </c>
      <c r="F9" t="s">
        <v>23</v>
      </c>
      <c r="G9" t="s">
        <v>21</v>
      </c>
      <c r="H9">
        <v>30</v>
      </c>
      <c r="I9">
        <v>25</v>
      </c>
      <c r="K9">
        <v>2.4</v>
      </c>
      <c r="L9">
        <v>6.8</v>
      </c>
      <c r="M9">
        <v>13</v>
      </c>
      <c r="O9">
        <v>3</v>
      </c>
      <c r="P9">
        <v>2826</v>
      </c>
      <c r="Q9">
        <v>15</v>
      </c>
      <c r="R9">
        <v>31.2</v>
      </c>
      <c r="S9">
        <v>64.2</v>
      </c>
      <c r="T9" t="s">
        <v>31</v>
      </c>
    </row>
    <row r="10" spans="1:20">
      <c r="A10" t="str">
        <f>Hyperlink("https://www.diodes.com/part/view/DMP3007SFG","DMP3007SFG")</f>
        <v>DMP3007SFG</v>
      </c>
      <c r="B10" t="str">
        <f>Hyperlink("https://www.diodes.com/assets/Datasheets/DMP3007SFG.pdf","DMP3007SFG Datasheet")</f>
        <v>DMP3007SFG Datasheet</v>
      </c>
      <c r="C10" t="s">
        <v>20</v>
      </c>
      <c r="D10" t="s">
        <v>24</v>
      </c>
      <c r="E10" t="s">
        <v>28</v>
      </c>
      <c r="F10" t="s">
        <v>23</v>
      </c>
      <c r="G10" t="s">
        <v>21</v>
      </c>
      <c r="H10">
        <v>30</v>
      </c>
      <c r="I10">
        <v>25</v>
      </c>
      <c r="K10">
        <v>2.8</v>
      </c>
      <c r="L10">
        <v>6</v>
      </c>
      <c r="M10">
        <v>13</v>
      </c>
      <c r="O10">
        <v>3</v>
      </c>
      <c r="P10">
        <v>2826</v>
      </c>
      <c r="Q10">
        <v>15</v>
      </c>
      <c r="R10">
        <v>31.2</v>
      </c>
      <c r="S10">
        <v>64.2</v>
      </c>
      <c r="T10" t="s">
        <v>33</v>
      </c>
    </row>
    <row r="11" spans="1:20">
      <c r="A11" t="str">
        <f>Hyperlink("https://www.diodes.com/part/view/DMP3007SPS","DMP3007SPS")</f>
        <v>DMP3007SPS</v>
      </c>
      <c r="B11" t="str">
        <f>Hyperlink("https://www.diodes.com/assets/Datasheets/DMP3007SPS.pdf","DMP3007SPS Datasheet")</f>
        <v>DMP3007SPS Datasheet</v>
      </c>
      <c r="C11" t="s">
        <v>27</v>
      </c>
      <c r="D11" t="s">
        <v>24</v>
      </c>
      <c r="E11" t="s">
        <v>28</v>
      </c>
      <c r="F11" t="s">
        <v>23</v>
      </c>
      <c r="G11" t="s">
        <v>21</v>
      </c>
      <c r="H11">
        <v>30</v>
      </c>
      <c r="I11">
        <v>25</v>
      </c>
      <c r="K11">
        <v>2.7</v>
      </c>
      <c r="L11">
        <v>7</v>
      </c>
      <c r="M11">
        <v>16</v>
      </c>
      <c r="O11">
        <v>3</v>
      </c>
      <c r="P11">
        <v>2826</v>
      </c>
      <c r="Q11">
        <v>15</v>
      </c>
      <c r="R11">
        <v>31.2</v>
      </c>
      <c r="S11">
        <v>64.2</v>
      </c>
      <c r="T11" t="s">
        <v>34</v>
      </c>
    </row>
    <row r="12" spans="1:20">
      <c r="A12" t="str">
        <f>Hyperlink("https://www.diodes.com/part/view/DMP3007SPSQ","DMP3007SPSQ")</f>
        <v>DMP3007SPSQ</v>
      </c>
      <c r="B12" t="str">
        <f>Hyperlink("https://www.diodes.com/assets/Datasheets/DMP3007SPSQ.pdf","DMP3007SPSQ Datasheet")</f>
        <v>DMP3007SPSQ Datasheet</v>
      </c>
      <c r="C12" t="s">
        <v>27</v>
      </c>
      <c r="D12" t="s">
        <v>21</v>
      </c>
      <c r="E12" t="s">
        <v>32</v>
      </c>
      <c r="F12" t="s">
        <v>23</v>
      </c>
      <c r="G12" t="s">
        <v>21</v>
      </c>
      <c r="H12">
        <v>30</v>
      </c>
      <c r="I12">
        <v>25</v>
      </c>
      <c r="K12">
        <v>2.7</v>
      </c>
      <c r="L12">
        <v>7</v>
      </c>
      <c r="M12">
        <v>16</v>
      </c>
      <c r="O12">
        <v>3</v>
      </c>
      <c r="P12">
        <v>2826</v>
      </c>
      <c r="Q12">
        <v>15</v>
      </c>
      <c r="R12">
        <v>31.2</v>
      </c>
      <c r="S12">
        <v>64.2</v>
      </c>
      <c r="T12" t="s">
        <v>34</v>
      </c>
    </row>
    <row r="13" spans="1:20">
      <c r="A13" t="str">
        <f>Hyperlink("https://www.diodes.com/part/view/DMP3008SFGQ","DMP3008SFGQ")</f>
        <v>DMP3008SFGQ</v>
      </c>
      <c r="B13" t="str">
        <f>Hyperlink("https://www.diodes.com/assets/Datasheets/DMP3008SFGQ.pdf","DMP3008SFGQ Datasheet")</f>
        <v>DMP3008SFGQ Datasheet</v>
      </c>
      <c r="C13" t="s">
        <v>20</v>
      </c>
      <c r="D13" t="s">
        <v>21</v>
      </c>
      <c r="E13" t="s">
        <v>32</v>
      </c>
      <c r="F13" t="s">
        <v>23</v>
      </c>
      <c r="G13" t="s">
        <v>24</v>
      </c>
      <c r="H13">
        <v>30</v>
      </c>
      <c r="I13">
        <v>20</v>
      </c>
      <c r="J13">
        <v>8.6</v>
      </c>
      <c r="K13">
        <v>2.2</v>
      </c>
      <c r="L13">
        <v>17</v>
      </c>
      <c r="M13">
        <v>25</v>
      </c>
      <c r="O13">
        <v>2.1</v>
      </c>
      <c r="P13">
        <v>2230</v>
      </c>
      <c r="Q13">
        <v>15</v>
      </c>
      <c r="R13">
        <v>23</v>
      </c>
      <c r="S13">
        <v>47</v>
      </c>
      <c r="T13" t="s">
        <v>33</v>
      </c>
    </row>
    <row r="14" spans="1:20">
      <c r="A14" t="str">
        <f>Hyperlink("https://www.diodes.com/part/view/DMP3011SFVW","DMP3011SFVW")</f>
        <v>DMP3011SFVW</v>
      </c>
      <c r="B14" t="str">
        <f>Hyperlink("https://www.diodes.com/assets/Datasheets/DMP3011SFVW.pdf","DMP3011SFVW Datasheet")</f>
        <v>DMP3011SFVW Datasheet</v>
      </c>
      <c r="C14" t="s">
        <v>20</v>
      </c>
      <c r="D14" t="s">
        <v>24</v>
      </c>
      <c r="E14" t="s">
        <v>28</v>
      </c>
      <c r="F14" t="s">
        <v>23</v>
      </c>
      <c r="G14" t="s">
        <v>21</v>
      </c>
      <c r="H14">
        <v>30</v>
      </c>
      <c r="I14">
        <v>25</v>
      </c>
      <c r="J14">
        <v>19.8</v>
      </c>
      <c r="K14">
        <v>2.25</v>
      </c>
      <c r="L14">
        <v>10</v>
      </c>
      <c r="M14">
        <v>18</v>
      </c>
      <c r="O14">
        <v>3</v>
      </c>
      <c r="P14">
        <v>2380</v>
      </c>
      <c r="Q14">
        <v>15</v>
      </c>
      <c r="R14" t="s">
        <v>35</v>
      </c>
      <c r="S14">
        <v>46</v>
      </c>
      <c r="T14" t="s">
        <v>36</v>
      </c>
    </row>
    <row r="15" spans="1:20">
      <c r="A15" t="str">
        <f>Hyperlink("https://www.diodes.com/part/view/DMP3011SFVWQ","DMP3011SFVWQ")</f>
        <v>DMP3011SFVWQ</v>
      </c>
      <c r="B15" t="str">
        <f>Hyperlink("https://www.diodes.com/assets/Datasheets/DMP3011SFVWQ.pdf","DMP3011SFVWQ Datasheet")</f>
        <v>DMP3011SFVWQ Datasheet</v>
      </c>
      <c r="C15" t="s">
        <v>20</v>
      </c>
      <c r="D15" t="s">
        <v>21</v>
      </c>
      <c r="E15" t="s">
        <v>32</v>
      </c>
      <c r="F15" t="s">
        <v>23</v>
      </c>
      <c r="G15" t="s">
        <v>21</v>
      </c>
      <c r="H15">
        <v>30</v>
      </c>
      <c r="I15">
        <v>25</v>
      </c>
      <c r="J15">
        <v>19.8</v>
      </c>
      <c r="K15">
        <v>2.25</v>
      </c>
      <c r="L15">
        <v>10</v>
      </c>
      <c r="M15">
        <v>18</v>
      </c>
      <c r="O15">
        <v>3</v>
      </c>
      <c r="P15">
        <v>2380</v>
      </c>
      <c r="Q15">
        <v>15</v>
      </c>
      <c r="R15" t="s">
        <v>35</v>
      </c>
      <c r="S15">
        <v>46</v>
      </c>
      <c r="T15" t="s">
        <v>36</v>
      </c>
    </row>
    <row r="16" spans="1:20">
      <c r="A16" t="str">
        <f>Hyperlink("https://www.diodes.com/part/view/DMP3011SSS","DMP3011SSS")</f>
        <v>DMP3011SSS</v>
      </c>
      <c r="B16" t="str">
        <f>Hyperlink("https://www.diodes.com/assets/Datasheets/DMP3011SSS.pdf","DMP3011SSS Datasheet")</f>
        <v>DMP3011SSS Datasheet</v>
      </c>
      <c r="C16" t="s">
        <v>20</v>
      </c>
      <c r="D16" t="s">
        <v>24</v>
      </c>
      <c r="E16" t="s">
        <v>28</v>
      </c>
      <c r="F16" t="s">
        <v>23</v>
      </c>
      <c r="G16" t="s">
        <v>21</v>
      </c>
      <c r="H16">
        <v>30</v>
      </c>
      <c r="I16">
        <v>25</v>
      </c>
      <c r="J16">
        <v>11</v>
      </c>
      <c r="K16">
        <v>1.8</v>
      </c>
      <c r="L16">
        <v>10</v>
      </c>
      <c r="M16">
        <v>18</v>
      </c>
      <c r="O16">
        <v>3</v>
      </c>
      <c r="P16">
        <v>2380</v>
      </c>
      <c r="Q16">
        <v>15</v>
      </c>
      <c r="R16">
        <v>25</v>
      </c>
      <c r="S16">
        <v>46</v>
      </c>
      <c r="T16" t="s">
        <v>29</v>
      </c>
    </row>
    <row r="17" spans="1:20">
      <c r="A17" t="str">
        <f>Hyperlink("https://www.diodes.com/part/view/DMP3012LPS","DMP3012LPS")</f>
        <v>DMP3012LPS</v>
      </c>
      <c r="B17" t="str">
        <f>Hyperlink("https://www.diodes.com/assets/Datasheets/DMP3012LPS.pdf","DMP3012LPS Datasheet")</f>
        <v>DMP3012LPS Datasheet</v>
      </c>
      <c r="C17" t="s">
        <v>27</v>
      </c>
      <c r="D17" t="s">
        <v>21</v>
      </c>
      <c r="E17" t="s">
        <v>22</v>
      </c>
      <c r="F17" t="s">
        <v>23</v>
      </c>
      <c r="G17" t="s">
        <v>24</v>
      </c>
      <c r="H17">
        <v>30</v>
      </c>
      <c r="I17">
        <v>20</v>
      </c>
      <c r="J17">
        <v>13.2</v>
      </c>
      <c r="K17">
        <v>2.36</v>
      </c>
      <c r="L17">
        <v>9</v>
      </c>
      <c r="M17">
        <v>12</v>
      </c>
      <c r="O17">
        <v>2.1</v>
      </c>
      <c r="P17">
        <v>6807</v>
      </c>
      <c r="R17">
        <v>66</v>
      </c>
      <c r="S17">
        <v>139</v>
      </c>
      <c r="T17" t="s">
        <v>34</v>
      </c>
    </row>
    <row r="18" spans="1:20">
      <c r="A18" t="str">
        <f>Hyperlink("https://www.diodes.com/part/view/DMP3013SFK","DMP3013SFK")</f>
        <v>DMP3013SFK</v>
      </c>
      <c r="B18" t="str">
        <f>Hyperlink("https://www.diodes.com/assets/Datasheets/DMP3013SFK.pdf","DMP3013SFK Datasheet")</f>
        <v>DMP3013SFK Datasheet</v>
      </c>
      <c r="C18" t="s">
        <v>27</v>
      </c>
      <c r="D18" t="s">
        <v>24</v>
      </c>
      <c r="E18" t="s">
        <v>28</v>
      </c>
      <c r="F18" t="s">
        <v>23</v>
      </c>
      <c r="G18" t="s">
        <v>21</v>
      </c>
      <c r="H18">
        <v>30</v>
      </c>
      <c r="I18">
        <v>25</v>
      </c>
      <c r="J18">
        <v>10.5</v>
      </c>
      <c r="K18">
        <v>2.1</v>
      </c>
      <c r="L18">
        <v>14</v>
      </c>
      <c r="M18">
        <v>25</v>
      </c>
      <c r="O18">
        <v>3</v>
      </c>
      <c r="P18">
        <v>1674</v>
      </c>
      <c r="Q18">
        <v>15</v>
      </c>
      <c r="R18" t="s">
        <v>37</v>
      </c>
      <c r="S18">
        <v>33.7</v>
      </c>
      <c r="T18" t="s">
        <v>38</v>
      </c>
    </row>
    <row r="19" spans="1:20">
      <c r="A19" t="str">
        <f>Hyperlink("https://www.diodes.com/part/view/DMP3013SFV","DMP3013SFV")</f>
        <v>DMP3013SFV</v>
      </c>
      <c r="B19" t="str">
        <f>Hyperlink("https://www.diodes.com/assets/Datasheets/DMP3013SFV.pdf","DMP3013SFV Datasheet")</f>
        <v>DMP3013SFV Datasheet</v>
      </c>
      <c r="C19" t="s">
        <v>20</v>
      </c>
      <c r="D19" t="s">
        <v>24</v>
      </c>
      <c r="E19" t="s">
        <v>28</v>
      </c>
      <c r="F19" t="s">
        <v>23</v>
      </c>
      <c r="G19" t="s">
        <v>21</v>
      </c>
      <c r="H19">
        <v>30</v>
      </c>
      <c r="I19">
        <v>25</v>
      </c>
      <c r="J19">
        <v>12</v>
      </c>
      <c r="K19">
        <v>1.94</v>
      </c>
      <c r="L19">
        <v>9.5</v>
      </c>
      <c r="M19">
        <v>17</v>
      </c>
      <c r="O19">
        <v>3</v>
      </c>
      <c r="P19">
        <v>1674</v>
      </c>
      <c r="Q19">
        <v>15</v>
      </c>
      <c r="R19" t="s">
        <v>37</v>
      </c>
      <c r="S19">
        <v>33.7</v>
      </c>
      <c r="T19" t="s">
        <v>39</v>
      </c>
    </row>
    <row r="20" spans="1:20">
      <c r="A20" t="str">
        <f>Hyperlink("https://www.diodes.com/part/view/DMP3017SFK","DMP3017SFK")</f>
        <v>DMP3017SFK</v>
      </c>
      <c r="B20" t="str">
        <f>Hyperlink("https://www.diodes.com/assets/Datasheets/DMP3017SFK.pdf","DMP3017SFK Datasheet")</f>
        <v>DMP3017SFK Datasheet</v>
      </c>
      <c r="C20" t="s">
        <v>27</v>
      </c>
      <c r="D20" t="s">
        <v>21</v>
      </c>
      <c r="E20" t="s">
        <v>22</v>
      </c>
      <c r="F20" t="s">
        <v>23</v>
      </c>
      <c r="G20" t="s">
        <v>21</v>
      </c>
      <c r="H20">
        <v>30</v>
      </c>
      <c r="I20">
        <v>25</v>
      </c>
      <c r="J20">
        <v>10.4</v>
      </c>
      <c r="K20">
        <v>2.2</v>
      </c>
      <c r="L20">
        <v>14</v>
      </c>
      <c r="M20">
        <v>25</v>
      </c>
      <c r="O20">
        <v>2.5</v>
      </c>
      <c r="P20">
        <v>2207</v>
      </c>
      <c r="R20">
        <v>21.6</v>
      </c>
      <c r="S20">
        <v>42.7</v>
      </c>
      <c r="T20" t="s">
        <v>38</v>
      </c>
    </row>
    <row r="21" spans="1:20">
      <c r="A21" t="str">
        <f>Hyperlink("https://www.diodes.com/part/view/DMP3018SFK","DMP3018SFK")</f>
        <v>DMP3018SFK</v>
      </c>
      <c r="B21" t="str">
        <f>Hyperlink("https://www.diodes.com/assets/Datasheets/DMP3018SFK.pdf","DMP3018SFK Datasheet")</f>
        <v>DMP3018SFK Datasheet</v>
      </c>
      <c r="C21" t="s">
        <v>20</v>
      </c>
      <c r="D21" t="s">
        <v>21</v>
      </c>
      <c r="E21" t="s">
        <v>22</v>
      </c>
      <c r="F21" t="s">
        <v>23</v>
      </c>
      <c r="G21" t="s">
        <v>21</v>
      </c>
      <c r="H21">
        <v>30</v>
      </c>
      <c r="I21">
        <v>25</v>
      </c>
      <c r="J21">
        <v>10.2</v>
      </c>
      <c r="K21">
        <v>2.2</v>
      </c>
      <c r="L21">
        <v>14.5</v>
      </c>
      <c r="M21">
        <v>25.5</v>
      </c>
      <c r="O21">
        <v>3</v>
      </c>
      <c r="P21">
        <v>2207</v>
      </c>
      <c r="Q21">
        <v>15</v>
      </c>
      <c r="R21">
        <v>21.6</v>
      </c>
      <c r="S21">
        <v>42.7</v>
      </c>
      <c r="T21" t="s">
        <v>38</v>
      </c>
    </row>
    <row r="22" spans="1:20">
      <c r="A22" t="str">
        <f>Hyperlink("https://www.diodes.com/part/view/DMP3018SFV","DMP3018SFV")</f>
        <v>DMP3018SFV</v>
      </c>
      <c r="B22" t="str">
        <f>Hyperlink("https://www.diodes.com/assets/Datasheets/DMP3018SFV.pdf","DMP3018SFV Datasheet")</f>
        <v>DMP3018SFV Datasheet</v>
      </c>
      <c r="C22" t="s">
        <v>20</v>
      </c>
      <c r="D22" t="s">
        <v>21</v>
      </c>
      <c r="E22" t="s">
        <v>28</v>
      </c>
      <c r="F22" t="s">
        <v>23</v>
      </c>
      <c r="G22" t="s">
        <v>21</v>
      </c>
      <c r="H22">
        <v>30</v>
      </c>
      <c r="I22">
        <v>25</v>
      </c>
      <c r="J22">
        <v>11</v>
      </c>
      <c r="K22">
        <v>1.9</v>
      </c>
      <c r="L22">
        <v>12</v>
      </c>
      <c r="M22">
        <v>21</v>
      </c>
      <c r="O22">
        <v>3</v>
      </c>
      <c r="P22">
        <v>2147</v>
      </c>
      <c r="Q22">
        <v>15</v>
      </c>
      <c r="R22" t="s">
        <v>40</v>
      </c>
      <c r="S22">
        <v>51</v>
      </c>
      <c r="T22" t="s">
        <v>39</v>
      </c>
    </row>
    <row r="23" spans="1:20">
      <c r="A23" t="str">
        <f>Hyperlink("https://www.diodes.com/part/view/DMP3018SSS","DMP3018SSS")</f>
        <v>DMP3018SSS</v>
      </c>
      <c r="B23" t="str">
        <f>Hyperlink("https://www.diodes.com/assets/Datasheets/DMP3018SSS.pdf","DMP3018SSS Datasheet")</f>
        <v>DMP3018SSS Datasheet</v>
      </c>
      <c r="C23" t="s">
        <v>27</v>
      </c>
      <c r="D23" t="s">
        <v>24</v>
      </c>
      <c r="E23" t="s">
        <v>28</v>
      </c>
      <c r="F23" t="s">
        <v>23</v>
      </c>
      <c r="G23" t="s">
        <v>21</v>
      </c>
      <c r="H23">
        <v>30</v>
      </c>
      <c r="I23">
        <v>25</v>
      </c>
      <c r="J23">
        <v>10.5</v>
      </c>
      <c r="K23">
        <v>1.7</v>
      </c>
      <c r="L23">
        <v>12</v>
      </c>
      <c r="M23">
        <v>21</v>
      </c>
      <c r="O23">
        <v>3</v>
      </c>
      <c r="P23">
        <v>2714</v>
      </c>
      <c r="Q23">
        <v>15</v>
      </c>
      <c r="R23" t="s">
        <v>40</v>
      </c>
      <c r="S23">
        <v>51</v>
      </c>
      <c r="T23" t="s">
        <v>29</v>
      </c>
    </row>
    <row r="24" spans="1:20">
      <c r="A24" t="str">
        <f>Hyperlink("https://www.diodes.com/part/view/DMP3020LSS","DMP3020LSS")</f>
        <v>DMP3020LSS</v>
      </c>
      <c r="B24" t="str">
        <f>Hyperlink("https://www.diodes.com/assets/Datasheets/ds31263.pdf","DMP3020LSS Datasheet")</f>
        <v>DMP3020LSS Datasheet</v>
      </c>
      <c r="C24" t="s">
        <v>27</v>
      </c>
      <c r="D24" t="s">
        <v>21</v>
      </c>
      <c r="E24" t="s">
        <v>22</v>
      </c>
      <c r="F24" t="s">
        <v>23</v>
      </c>
      <c r="G24" t="s">
        <v>24</v>
      </c>
      <c r="H24">
        <v>30</v>
      </c>
      <c r="I24">
        <v>25</v>
      </c>
      <c r="J24">
        <v>12</v>
      </c>
      <c r="K24">
        <v>2.5</v>
      </c>
      <c r="L24">
        <v>14</v>
      </c>
      <c r="M24">
        <v>25</v>
      </c>
      <c r="O24">
        <v>2</v>
      </c>
      <c r="P24">
        <v>1802</v>
      </c>
      <c r="R24">
        <v>15.3</v>
      </c>
      <c r="S24">
        <v>30.7</v>
      </c>
      <c r="T24" t="s">
        <v>29</v>
      </c>
    </row>
    <row r="25" spans="1:20">
      <c r="A25" t="str">
        <f>Hyperlink("https://www.diodes.com/part/view/DMP3021SFVW","DMP3021SFVW")</f>
        <v>DMP3021SFVW</v>
      </c>
      <c r="B25" t="str">
        <f>Hyperlink("https://www.diodes.com/assets/Datasheets/DMP3021SFVW.pdf","DMP3021SFVW Datasheet")</f>
        <v>DMP3021SFVW Datasheet</v>
      </c>
      <c r="C25" t="s">
        <v>41</v>
      </c>
      <c r="D25" t="s">
        <v>24</v>
      </c>
      <c r="E25" t="s">
        <v>28</v>
      </c>
      <c r="F25" t="s">
        <v>23</v>
      </c>
      <c r="G25" t="s">
        <v>21</v>
      </c>
      <c r="H25">
        <v>30</v>
      </c>
      <c r="I25">
        <v>25</v>
      </c>
      <c r="J25">
        <v>11</v>
      </c>
      <c r="K25">
        <v>2.5</v>
      </c>
      <c r="L25">
        <v>15</v>
      </c>
      <c r="M25" t="s">
        <v>35</v>
      </c>
      <c r="O25">
        <v>2.5</v>
      </c>
      <c r="P25">
        <v>1799</v>
      </c>
      <c r="Q25">
        <v>15</v>
      </c>
      <c r="R25" t="s">
        <v>42</v>
      </c>
      <c r="S25">
        <v>34</v>
      </c>
      <c r="T25" t="s">
        <v>36</v>
      </c>
    </row>
    <row r="26" spans="1:20">
      <c r="A26" t="str">
        <f>Hyperlink("https://www.diodes.com/part/view/DMP3021SFVWQ","DMP3021SFVWQ")</f>
        <v>DMP3021SFVWQ</v>
      </c>
      <c r="B26" t="str">
        <f>Hyperlink("https://www.diodes.com/assets/Datasheets/DMP3021SFVWQ.pdf","DMP3021SFVWQ Datasheet")</f>
        <v>DMP3021SFVWQ Datasheet</v>
      </c>
      <c r="C26" t="s">
        <v>20</v>
      </c>
      <c r="D26" t="s">
        <v>21</v>
      </c>
      <c r="E26" t="s">
        <v>32</v>
      </c>
      <c r="F26" t="s">
        <v>23</v>
      </c>
      <c r="G26" t="s">
        <v>21</v>
      </c>
      <c r="H26">
        <v>30</v>
      </c>
      <c r="I26">
        <v>25</v>
      </c>
      <c r="J26">
        <v>11</v>
      </c>
      <c r="K26">
        <v>2.5</v>
      </c>
      <c r="L26">
        <v>15</v>
      </c>
      <c r="M26" t="s">
        <v>35</v>
      </c>
      <c r="O26">
        <v>2.5</v>
      </c>
      <c r="P26">
        <v>1799</v>
      </c>
      <c r="Q26">
        <v>15</v>
      </c>
      <c r="R26" t="s">
        <v>42</v>
      </c>
      <c r="S26">
        <v>34</v>
      </c>
      <c r="T26" t="s">
        <v>36</v>
      </c>
    </row>
    <row r="27" spans="1:20">
      <c r="A27" t="str">
        <f>Hyperlink("https://www.diodes.com/part/view/DMP3021SSS","DMP3021SSS")</f>
        <v>DMP3021SSS</v>
      </c>
      <c r="B27" t="str">
        <f>Hyperlink("https://www.diodes.com/assets/Datasheets/DMP3021SSS.pdf","DMP3021SSS Datasheet")</f>
        <v>DMP3021SSS Datasheet</v>
      </c>
      <c r="C27" t="s">
        <v>20</v>
      </c>
      <c r="D27" t="s">
        <v>24</v>
      </c>
      <c r="E27" t="s">
        <v>28</v>
      </c>
      <c r="F27" t="s">
        <v>23</v>
      </c>
      <c r="G27" t="s">
        <v>21</v>
      </c>
      <c r="H27">
        <v>30</v>
      </c>
      <c r="I27">
        <v>25</v>
      </c>
      <c r="J27">
        <v>10.4</v>
      </c>
      <c r="K27">
        <v>1</v>
      </c>
      <c r="L27">
        <v>15</v>
      </c>
      <c r="M27" t="s">
        <v>35</v>
      </c>
      <c r="O27">
        <v>2.5</v>
      </c>
      <c r="P27">
        <v>1799</v>
      </c>
      <c r="Q27">
        <v>15</v>
      </c>
      <c r="R27">
        <v>17.4</v>
      </c>
      <c r="S27">
        <v>34</v>
      </c>
      <c r="T27" t="s">
        <v>29</v>
      </c>
    </row>
    <row r="28" spans="1:20">
      <c r="A28" t="str">
        <f>Hyperlink("https://www.diodes.com/part/view/DMP3026SFDE","DMP3026SFDE")</f>
        <v>DMP3026SFDE</v>
      </c>
      <c r="B28" t="str">
        <f>Hyperlink("https://www.diodes.com/assets/Datasheets/DMP3026SFDE.pdf","DMP3026SFDE Datasheet")</f>
        <v>DMP3026SFDE Datasheet</v>
      </c>
      <c r="C28" t="s">
        <v>27</v>
      </c>
      <c r="D28" t="s">
        <v>21</v>
      </c>
      <c r="E28" t="s">
        <v>28</v>
      </c>
      <c r="F28" t="s">
        <v>23</v>
      </c>
      <c r="G28" t="s">
        <v>21</v>
      </c>
      <c r="H28">
        <v>30</v>
      </c>
      <c r="I28">
        <v>25</v>
      </c>
      <c r="J28">
        <v>8.7</v>
      </c>
      <c r="K28">
        <v>2</v>
      </c>
      <c r="L28">
        <v>19</v>
      </c>
      <c r="M28">
        <v>45</v>
      </c>
      <c r="O28">
        <v>3</v>
      </c>
      <c r="P28">
        <v>1204</v>
      </c>
      <c r="Q28">
        <v>15</v>
      </c>
      <c r="R28">
        <v>9.2</v>
      </c>
      <c r="S28">
        <v>19.6</v>
      </c>
      <c r="T28" t="s">
        <v>43</v>
      </c>
    </row>
    <row r="29" spans="1:20">
      <c r="A29" t="str">
        <f>Hyperlink("https://www.diodes.com/part/view/DMP3026SFDF","DMP3026SFDF")</f>
        <v>DMP3026SFDF</v>
      </c>
      <c r="B29" t="str">
        <f>Hyperlink("https://www.diodes.com/assets/Datasheets/DMP3026SFDF.pdf","DMP3026SFDF Datasheet")</f>
        <v>DMP3026SFDF Datasheet</v>
      </c>
      <c r="C29" t="s">
        <v>27</v>
      </c>
      <c r="D29" t="s">
        <v>21</v>
      </c>
      <c r="E29" t="s">
        <v>28</v>
      </c>
      <c r="F29" t="s">
        <v>23</v>
      </c>
      <c r="G29" t="s">
        <v>21</v>
      </c>
      <c r="H29">
        <v>30</v>
      </c>
      <c r="I29">
        <v>25</v>
      </c>
      <c r="J29">
        <v>8.6</v>
      </c>
      <c r="K29">
        <v>2</v>
      </c>
      <c r="L29">
        <v>19</v>
      </c>
      <c r="M29">
        <v>45</v>
      </c>
      <c r="O29">
        <v>3</v>
      </c>
      <c r="P29">
        <v>1204</v>
      </c>
      <c r="Q29">
        <v>15</v>
      </c>
      <c r="R29">
        <v>9.2</v>
      </c>
      <c r="S29">
        <v>19.6</v>
      </c>
      <c r="T29" t="s">
        <v>44</v>
      </c>
    </row>
    <row r="30" spans="1:20">
      <c r="A30" t="str">
        <f>Hyperlink("https://www.diodes.com/part/view/DMP3028LFDE","DMP3028LFDE")</f>
        <v>DMP3028LFDE</v>
      </c>
      <c r="B30" t="str">
        <f>Hyperlink("https://www.diodes.com/assets/Datasheets/DMP3028LFDE.pdf","DMP3028LFDE Datasheet")</f>
        <v>DMP3028LFDE Datasheet</v>
      </c>
      <c r="C30" t="s">
        <v>27</v>
      </c>
      <c r="D30" t="s">
        <v>21</v>
      </c>
      <c r="E30" t="s">
        <v>28</v>
      </c>
      <c r="F30" t="s">
        <v>23</v>
      </c>
      <c r="G30" t="s">
        <v>24</v>
      </c>
      <c r="H30">
        <v>30</v>
      </c>
      <c r="I30">
        <v>20</v>
      </c>
      <c r="J30">
        <v>6.8</v>
      </c>
      <c r="K30">
        <v>2.03</v>
      </c>
      <c r="L30">
        <v>25</v>
      </c>
      <c r="M30">
        <v>38</v>
      </c>
      <c r="O30">
        <v>2.4</v>
      </c>
      <c r="P30">
        <v>1241</v>
      </c>
      <c r="Q30">
        <v>15</v>
      </c>
      <c r="R30">
        <v>10.9</v>
      </c>
      <c r="S30">
        <v>22</v>
      </c>
      <c r="T30" t="s">
        <v>43</v>
      </c>
    </row>
    <row r="31" spans="1:20">
      <c r="A31" t="str">
        <f>Hyperlink("https://www.diodes.com/part/view/DMP3028LFDEQ","DMP3028LFDEQ")</f>
        <v>DMP3028LFDEQ</v>
      </c>
      <c r="B31" t="str">
        <f>Hyperlink("https://www.diodes.com/assets/Datasheets/DMP3028LFDEQ.pdf","DMP3028LFDEQ Datasheet")</f>
        <v>DMP3028LFDEQ Datasheet</v>
      </c>
      <c r="C31" t="s">
        <v>20</v>
      </c>
      <c r="D31" t="s">
        <v>21</v>
      </c>
      <c r="E31" t="s">
        <v>32</v>
      </c>
      <c r="F31" t="s">
        <v>23</v>
      </c>
      <c r="G31" t="s">
        <v>24</v>
      </c>
      <c r="H31">
        <v>30</v>
      </c>
      <c r="I31">
        <v>20</v>
      </c>
      <c r="J31">
        <v>6.8</v>
      </c>
      <c r="K31">
        <v>2.03</v>
      </c>
      <c r="L31">
        <v>25</v>
      </c>
      <c r="M31">
        <v>38</v>
      </c>
      <c r="O31">
        <v>2.4</v>
      </c>
      <c r="P31">
        <v>1241</v>
      </c>
      <c r="Q31">
        <v>15</v>
      </c>
      <c r="R31">
        <v>10.9</v>
      </c>
      <c r="S31">
        <v>22</v>
      </c>
      <c r="T31" t="s">
        <v>43</v>
      </c>
    </row>
    <row r="32" spans="1:20">
      <c r="A32" t="str">
        <f>Hyperlink("https://www.diodes.com/part/view/DMP3028LK3","DMP3028LK3")</f>
        <v>DMP3028LK3</v>
      </c>
      <c r="B32" t="str">
        <f>Hyperlink("https://www.diodes.com/assets/Datasheets/DMP3028LK3.pdf","DMP3028LK3 Datasheet")</f>
        <v>DMP3028LK3 Datasheet</v>
      </c>
      <c r="C32" t="s">
        <v>27</v>
      </c>
      <c r="D32" t="s">
        <v>21</v>
      </c>
      <c r="E32" t="s">
        <v>28</v>
      </c>
      <c r="F32" t="s">
        <v>23</v>
      </c>
      <c r="G32" t="s">
        <v>24</v>
      </c>
      <c r="H32">
        <v>30</v>
      </c>
      <c r="I32">
        <v>20</v>
      </c>
      <c r="K32">
        <v>2.8</v>
      </c>
      <c r="L32">
        <v>25</v>
      </c>
      <c r="M32">
        <v>38</v>
      </c>
      <c r="O32">
        <v>2.4</v>
      </c>
      <c r="P32">
        <v>1241</v>
      </c>
      <c r="Q32">
        <v>15</v>
      </c>
      <c r="R32">
        <v>11</v>
      </c>
      <c r="S32">
        <v>22</v>
      </c>
      <c r="T32" t="s">
        <v>30</v>
      </c>
    </row>
    <row r="33" spans="1:20">
      <c r="A33" t="str">
        <f>Hyperlink("https://www.diodes.com/part/view/DMP3028LK3Q","DMP3028LK3Q")</f>
        <v>DMP3028LK3Q</v>
      </c>
      <c r="B33" t="str">
        <f>Hyperlink("https://www.diodes.com/assets/Datasheets/DMP3028LK3Q.pdf","DMP3028LK3Q Datasheet")</f>
        <v>DMP3028LK3Q Datasheet</v>
      </c>
      <c r="C33" t="s">
        <v>20</v>
      </c>
      <c r="D33" t="s">
        <v>21</v>
      </c>
      <c r="E33" t="s">
        <v>32</v>
      </c>
      <c r="F33" t="s">
        <v>23</v>
      </c>
      <c r="G33" t="s">
        <v>24</v>
      </c>
      <c r="H33">
        <v>30</v>
      </c>
      <c r="I33">
        <v>20</v>
      </c>
      <c r="K33">
        <v>2.8</v>
      </c>
      <c r="L33">
        <v>25</v>
      </c>
      <c r="M33">
        <v>38</v>
      </c>
      <c r="O33">
        <v>2.4</v>
      </c>
      <c r="P33">
        <v>1241</v>
      </c>
      <c r="Q33">
        <v>15</v>
      </c>
      <c r="R33">
        <v>11</v>
      </c>
      <c r="S33">
        <v>22</v>
      </c>
      <c r="T33" t="s">
        <v>30</v>
      </c>
    </row>
    <row r="34" spans="1:20">
      <c r="A34" t="str">
        <f>Hyperlink("https://www.diodes.com/part/view/DMP3028LPSQ","DMP3028LPSQ")</f>
        <v>DMP3028LPSQ</v>
      </c>
      <c r="B34" t="str">
        <f>Hyperlink("https://www.diodes.com/assets/Datasheets/DMP3028LPSQ.pdf","DMP3028LPSQ Datasheet")</f>
        <v>DMP3028LPSQ Datasheet</v>
      </c>
      <c r="C34" t="s">
        <v>27</v>
      </c>
      <c r="D34" t="s">
        <v>21</v>
      </c>
      <c r="E34" t="s">
        <v>32</v>
      </c>
      <c r="F34" t="s">
        <v>23</v>
      </c>
      <c r="G34" t="s">
        <v>24</v>
      </c>
      <c r="H34">
        <v>30</v>
      </c>
      <c r="I34">
        <v>20</v>
      </c>
      <c r="K34">
        <v>2.12</v>
      </c>
      <c r="L34">
        <v>28</v>
      </c>
      <c r="M34">
        <v>38</v>
      </c>
      <c r="O34">
        <v>2.4</v>
      </c>
      <c r="P34">
        <v>1372</v>
      </c>
      <c r="Q34">
        <v>15</v>
      </c>
      <c r="R34">
        <v>11</v>
      </c>
      <c r="S34">
        <v>22</v>
      </c>
      <c r="T34" t="s">
        <v>34</v>
      </c>
    </row>
    <row r="35" spans="1:20">
      <c r="A35" t="str">
        <f>Hyperlink("https://www.diodes.com/part/view/DMP3028LPSW","DMP3028LPSW")</f>
        <v>DMP3028LPSW</v>
      </c>
      <c r="B35" t="str">
        <f>Hyperlink("https://www.diodes.com/assets/Datasheets/DMP3028LPSW.pdf","DMP3028LPSW Datasheet")</f>
        <v>DMP3028LPSW Datasheet</v>
      </c>
      <c r="C35" t="s">
        <v>27</v>
      </c>
      <c r="D35" t="s">
        <v>24</v>
      </c>
      <c r="E35" t="s">
        <v>28</v>
      </c>
      <c r="F35" t="s">
        <v>23</v>
      </c>
      <c r="G35" t="s">
        <v>24</v>
      </c>
      <c r="H35">
        <v>30</v>
      </c>
      <c r="I35">
        <v>20</v>
      </c>
      <c r="K35">
        <v>1.28</v>
      </c>
      <c r="L35">
        <v>28</v>
      </c>
      <c r="M35">
        <v>38</v>
      </c>
      <c r="O35">
        <v>2.4</v>
      </c>
      <c r="P35">
        <v>1421</v>
      </c>
      <c r="Q35">
        <v>15</v>
      </c>
      <c r="R35">
        <v>11</v>
      </c>
      <c r="S35">
        <v>22</v>
      </c>
      <c r="T35" t="s">
        <v>45</v>
      </c>
    </row>
    <row r="36" spans="1:20">
      <c r="A36" t="str">
        <f>Hyperlink("https://www.diodes.com/part/view/DMP3028LSD","DMP3028LSD")</f>
        <v>DMP3028LSD</v>
      </c>
      <c r="B36" t="str">
        <f>Hyperlink("https://www.diodes.com/assets/Datasheets/DMP3028LSD.pdf","DMP3028LSD Datasheet")</f>
        <v>DMP3028LSD Datasheet</v>
      </c>
      <c r="C36" t="s">
        <v>46</v>
      </c>
      <c r="D36" t="s">
        <v>21</v>
      </c>
      <c r="E36" t="s">
        <v>22</v>
      </c>
      <c r="F36" t="s">
        <v>47</v>
      </c>
      <c r="G36" t="s">
        <v>24</v>
      </c>
      <c r="H36">
        <v>30</v>
      </c>
      <c r="I36">
        <v>20</v>
      </c>
      <c r="J36">
        <v>6</v>
      </c>
      <c r="K36">
        <v>1.7</v>
      </c>
      <c r="L36">
        <v>25</v>
      </c>
      <c r="M36">
        <v>38</v>
      </c>
      <c r="O36">
        <v>3</v>
      </c>
      <c r="P36">
        <v>1241</v>
      </c>
      <c r="R36">
        <v>10.9</v>
      </c>
      <c r="S36">
        <v>22</v>
      </c>
      <c r="T36" t="s">
        <v>29</v>
      </c>
    </row>
    <row r="37" spans="1:20">
      <c r="A37" t="str">
        <f>Hyperlink("https://www.diodes.com/part/view/DMP3030SN","DMP3030SN")</f>
        <v>DMP3030SN</v>
      </c>
      <c r="B37" t="str">
        <f>Hyperlink("https://www.diodes.com/assets/Datasheets/DMP3030SN.pdf","DMP3030SN Datasheet")</f>
        <v>DMP3030SN Datasheet</v>
      </c>
      <c r="C37" t="s">
        <v>48</v>
      </c>
      <c r="D37" t="s">
        <v>21</v>
      </c>
      <c r="E37" t="s">
        <v>22</v>
      </c>
      <c r="F37" t="s">
        <v>23</v>
      </c>
      <c r="G37" t="s">
        <v>21</v>
      </c>
      <c r="H37">
        <v>30</v>
      </c>
      <c r="I37">
        <v>20</v>
      </c>
      <c r="J37">
        <v>0.7</v>
      </c>
      <c r="K37">
        <v>0.5</v>
      </c>
      <c r="L37">
        <v>250</v>
      </c>
      <c r="M37">
        <v>450</v>
      </c>
      <c r="O37">
        <v>3</v>
      </c>
      <c r="P37">
        <v>160</v>
      </c>
      <c r="T37" t="s">
        <v>25</v>
      </c>
    </row>
    <row r="38" spans="1:20">
      <c r="A38" t="str">
        <f>Hyperlink("https://www.diodes.com/part/view/DMP3035LSS","DMP3035LSS")</f>
        <v>DMP3035LSS</v>
      </c>
      <c r="B38" t="str">
        <f>Hyperlink("https://www.diodes.com/assets/Datasheets/DMP3035LSS.pdf","DMP3035LSS Datasheet")</f>
        <v>DMP3035LSS Datasheet</v>
      </c>
      <c r="C38" t="s">
        <v>27</v>
      </c>
      <c r="D38" t="s">
        <v>21</v>
      </c>
      <c r="E38" t="s">
        <v>22</v>
      </c>
      <c r="F38" t="s">
        <v>23</v>
      </c>
      <c r="G38" t="s">
        <v>24</v>
      </c>
      <c r="H38">
        <v>30</v>
      </c>
      <c r="I38">
        <v>25</v>
      </c>
      <c r="J38">
        <v>10</v>
      </c>
      <c r="K38">
        <v>2</v>
      </c>
      <c r="L38">
        <v>18</v>
      </c>
      <c r="M38">
        <v>36</v>
      </c>
      <c r="O38">
        <v>2</v>
      </c>
      <c r="R38">
        <v>15.3</v>
      </c>
      <c r="S38">
        <v>30.7</v>
      </c>
      <c r="T38" t="s">
        <v>29</v>
      </c>
    </row>
    <row r="39" spans="1:20">
      <c r="A39" t="str">
        <f>Hyperlink("https://www.diodes.com/part/view/DMP3036SFG","DMP3036SFG")</f>
        <v>DMP3036SFG</v>
      </c>
      <c r="B39" t="str">
        <f>Hyperlink("https://www.diodes.com/assets/Datasheets/DMP3036SFG.pdf","DMP3036SFG Datasheet")</f>
        <v>DMP3036SFG Datasheet</v>
      </c>
      <c r="C39" t="s">
        <v>20</v>
      </c>
      <c r="D39" t="s">
        <v>21</v>
      </c>
      <c r="E39" t="s">
        <v>22</v>
      </c>
      <c r="F39" t="s">
        <v>23</v>
      </c>
      <c r="G39" t="s">
        <v>24</v>
      </c>
      <c r="H39">
        <v>30</v>
      </c>
      <c r="I39">
        <v>25</v>
      </c>
      <c r="J39">
        <v>8.7</v>
      </c>
      <c r="K39">
        <v>2.3</v>
      </c>
      <c r="L39">
        <v>20</v>
      </c>
      <c r="M39" t="s">
        <v>49</v>
      </c>
      <c r="O39">
        <v>2.5</v>
      </c>
      <c r="P39">
        <v>1931</v>
      </c>
      <c r="Q39">
        <v>15</v>
      </c>
      <c r="R39" t="s">
        <v>50</v>
      </c>
      <c r="S39">
        <v>16.5</v>
      </c>
      <c r="T39" t="s">
        <v>33</v>
      </c>
    </row>
    <row r="40" spans="1:20">
      <c r="A40" t="str">
        <f>Hyperlink("https://www.diodes.com/part/view/DMP3036SFV","DMP3036SFV")</f>
        <v>DMP3036SFV</v>
      </c>
      <c r="B40" t="str">
        <f>Hyperlink("https://www.diodes.com/assets/Datasheets/DMP3036SFV.pdf","DMP3036SFV Datasheet")</f>
        <v>DMP3036SFV Datasheet</v>
      </c>
      <c r="C40" t="s">
        <v>20</v>
      </c>
      <c r="D40" t="s">
        <v>24</v>
      </c>
      <c r="E40" t="s">
        <v>28</v>
      </c>
      <c r="F40" t="s">
        <v>23</v>
      </c>
      <c r="G40" t="s">
        <v>24</v>
      </c>
      <c r="H40">
        <v>30</v>
      </c>
      <c r="I40">
        <v>25</v>
      </c>
      <c r="J40">
        <v>8.7</v>
      </c>
      <c r="K40">
        <v>2.3</v>
      </c>
      <c r="L40">
        <v>20</v>
      </c>
      <c r="M40" t="s">
        <v>49</v>
      </c>
      <c r="O40">
        <v>2.5</v>
      </c>
      <c r="P40">
        <v>1931</v>
      </c>
      <c r="Q40">
        <v>15</v>
      </c>
      <c r="R40" t="s">
        <v>50</v>
      </c>
      <c r="S40">
        <v>16.5</v>
      </c>
      <c r="T40" t="s">
        <v>39</v>
      </c>
    </row>
    <row r="41" spans="1:20">
      <c r="A41" t="str">
        <f>Hyperlink("https://www.diodes.com/part/view/DMP3036SSD","DMP3036SSD")</f>
        <v>DMP3036SSD</v>
      </c>
      <c r="B41" t="str">
        <f>Hyperlink("https://www.diodes.com/assets/Datasheets/DMP3036SSD.pdf","DMP3036SSD Datasheet")</f>
        <v>DMP3036SSD Datasheet</v>
      </c>
      <c r="C41" t="s">
        <v>46</v>
      </c>
      <c r="D41" t="s">
        <v>21</v>
      </c>
      <c r="E41" t="s">
        <v>22</v>
      </c>
      <c r="F41" t="s">
        <v>47</v>
      </c>
      <c r="G41" t="s">
        <v>24</v>
      </c>
      <c r="H41">
        <v>30</v>
      </c>
      <c r="I41">
        <v>25</v>
      </c>
      <c r="J41">
        <v>10.6</v>
      </c>
      <c r="K41">
        <v>1.7</v>
      </c>
      <c r="L41">
        <v>20</v>
      </c>
      <c r="M41" t="s">
        <v>49</v>
      </c>
      <c r="O41">
        <v>3</v>
      </c>
      <c r="P41">
        <v>1633</v>
      </c>
      <c r="Q41">
        <v>15</v>
      </c>
      <c r="R41" t="s">
        <v>50</v>
      </c>
      <c r="S41">
        <v>16.5</v>
      </c>
      <c r="T41" t="s">
        <v>29</v>
      </c>
    </row>
    <row r="42" spans="1:20">
      <c r="A42" t="str">
        <f>Hyperlink("https://www.diodes.com/part/view/DMP3036SSS","DMP3036SSS")</f>
        <v>DMP3036SSS</v>
      </c>
      <c r="B42" t="str">
        <f>Hyperlink("https://www.diodes.com/assets/Datasheets/DMP3036SSS.pdf","DMP3036SSS Datasheet")</f>
        <v>DMP3036SSS Datasheet</v>
      </c>
      <c r="C42" t="s">
        <v>27</v>
      </c>
      <c r="D42" t="s">
        <v>21</v>
      </c>
      <c r="E42" t="s">
        <v>22</v>
      </c>
      <c r="F42" t="s">
        <v>23</v>
      </c>
      <c r="G42" t="s">
        <v>24</v>
      </c>
      <c r="H42">
        <v>30</v>
      </c>
      <c r="I42">
        <v>25</v>
      </c>
      <c r="J42">
        <v>11.4</v>
      </c>
      <c r="K42">
        <v>1.9</v>
      </c>
      <c r="L42">
        <v>20</v>
      </c>
      <c r="M42" t="s">
        <v>49</v>
      </c>
      <c r="O42">
        <v>3</v>
      </c>
      <c r="P42">
        <v>1633</v>
      </c>
      <c r="Q42">
        <v>15</v>
      </c>
      <c r="R42" t="s">
        <v>50</v>
      </c>
      <c r="S42">
        <v>16.5</v>
      </c>
      <c r="T42" t="s">
        <v>29</v>
      </c>
    </row>
    <row r="43" spans="1:20">
      <c r="A43" t="str">
        <f>Hyperlink("https://www.diodes.com/part/view/DMP3037LSS","DMP3037LSS")</f>
        <v>DMP3037LSS</v>
      </c>
      <c r="B43" t="str">
        <f>Hyperlink("https://www.diodes.com/assets/Datasheets/DMP3037LSS.pdf","DMP3037LSS Datasheet")</f>
        <v>DMP3037LSS Datasheet</v>
      </c>
      <c r="C43" t="s">
        <v>27</v>
      </c>
      <c r="D43" t="s">
        <v>21</v>
      </c>
      <c r="E43" t="s">
        <v>28</v>
      </c>
      <c r="F43" t="s">
        <v>23</v>
      </c>
      <c r="G43" t="s">
        <v>24</v>
      </c>
      <c r="H43">
        <v>30</v>
      </c>
      <c r="I43">
        <v>20</v>
      </c>
      <c r="J43">
        <v>5.8</v>
      </c>
      <c r="K43">
        <v>1.6</v>
      </c>
      <c r="L43">
        <v>32</v>
      </c>
      <c r="M43">
        <v>50</v>
      </c>
      <c r="O43">
        <v>2.4</v>
      </c>
      <c r="P43">
        <v>931</v>
      </c>
      <c r="R43">
        <v>9.7</v>
      </c>
      <c r="S43">
        <v>19.3</v>
      </c>
      <c r="T43" t="s">
        <v>29</v>
      </c>
    </row>
    <row r="44" spans="1:20">
      <c r="A44" t="str">
        <f>Hyperlink("https://www.diodes.com/part/view/DMP3037LSSQ","DMP3037LSSQ")</f>
        <v>DMP3037LSSQ</v>
      </c>
      <c r="B44" t="str">
        <f>Hyperlink("https://www.diodes.com/assets/Datasheets/DMP3037LSSQ.pdf","DMP3037LSSQ Datasheet")</f>
        <v>DMP3037LSSQ Datasheet</v>
      </c>
      <c r="C44" t="s">
        <v>27</v>
      </c>
      <c r="D44" t="s">
        <v>21</v>
      </c>
      <c r="E44" t="s">
        <v>32</v>
      </c>
      <c r="F44" t="s">
        <v>23</v>
      </c>
      <c r="G44" t="s">
        <v>24</v>
      </c>
      <c r="H44">
        <v>30</v>
      </c>
      <c r="I44">
        <v>20</v>
      </c>
      <c r="J44">
        <v>5.8</v>
      </c>
      <c r="K44">
        <v>1.6</v>
      </c>
      <c r="L44">
        <v>32</v>
      </c>
      <c r="M44">
        <v>50</v>
      </c>
      <c r="O44">
        <v>2.4</v>
      </c>
      <c r="P44">
        <v>969</v>
      </c>
      <c r="Q44">
        <v>15</v>
      </c>
      <c r="R44">
        <v>8.2</v>
      </c>
      <c r="S44">
        <v>17.3</v>
      </c>
      <c r="T44" t="s">
        <v>29</v>
      </c>
    </row>
    <row r="45" spans="1:20">
      <c r="A45" t="str">
        <f>Hyperlink("https://www.diodes.com/part/view/DMP3045LFVW","DMP3045LFVW")</f>
        <v>DMP3045LFVW</v>
      </c>
      <c r="B45" t="str">
        <f>Hyperlink("https://www.diodes.com/assets/Datasheets/DMP3045LFVW.pdf","DMP3045LFVW Datasheet")</f>
        <v>DMP3045LFVW Datasheet</v>
      </c>
      <c r="C45" t="s">
        <v>20</v>
      </c>
      <c r="D45" t="s">
        <v>24</v>
      </c>
      <c r="E45" t="s">
        <v>28</v>
      </c>
      <c r="F45" t="s">
        <v>23</v>
      </c>
      <c r="G45" t="s">
        <v>21</v>
      </c>
      <c r="H45">
        <v>30</v>
      </c>
      <c r="I45">
        <v>20</v>
      </c>
      <c r="J45">
        <v>5.7</v>
      </c>
      <c r="K45">
        <v>2.1</v>
      </c>
      <c r="L45">
        <v>42</v>
      </c>
      <c r="M45">
        <v>65</v>
      </c>
      <c r="O45">
        <v>2.1</v>
      </c>
      <c r="P45">
        <v>782</v>
      </c>
      <c r="Q45">
        <v>15</v>
      </c>
      <c r="R45">
        <v>6.6</v>
      </c>
      <c r="S45">
        <v>13.6</v>
      </c>
      <c r="T45" t="s">
        <v>36</v>
      </c>
    </row>
    <row r="46" spans="1:20">
      <c r="A46" t="str">
        <f>Hyperlink("https://www.diodes.com/part/view/DMP3045LFVWQ","DMP3045LFVWQ")</f>
        <v>DMP3045LFVWQ</v>
      </c>
      <c r="B46" t="str">
        <f>Hyperlink("https://www.diodes.com/assets/Datasheets/DMP3045LFVWQ.pdf","DMP3045LFVWQ Datasheet")</f>
        <v>DMP3045LFVWQ Datasheet</v>
      </c>
      <c r="C46" t="s">
        <v>20</v>
      </c>
      <c r="D46" t="s">
        <v>21</v>
      </c>
      <c r="E46" t="s">
        <v>32</v>
      </c>
      <c r="F46" t="s">
        <v>23</v>
      </c>
      <c r="G46" t="s">
        <v>21</v>
      </c>
      <c r="H46">
        <v>30</v>
      </c>
      <c r="I46">
        <v>20</v>
      </c>
      <c r="J46">
        <v>5.7</v>
      </c>
      <c r="K46">
        <v>2.1</v>
      </c>
      <c r="L46">
        <v>42</v>
      </c>
      <c r="M46">
        <v>65</v>
      </c>
      <c r="O46">
        <v>2.1</v>
      </c>
      <c r="P46">
        <v>782</v>
      </c>
      <c r="Q46">
        <v>15</v>
      </c>
      <c r="R46">
        <v>6.6</v>
      </c>
      <c r="S46">
        <v>13.6</v>
      </c>
      <c r="T46" t="s">
        <v>36</v>
      </c>
    </row>
    <row r="47" spans="1:20">
      <c r="A47" t="str">
        <f>Hyperlink("https://www.diodes.com/part/view/DMP3045LVT","DMP3045LVT")</f>
        <v>DMP3045LVT</v>
      </c>
      <c r="B47" t="str">
        <f>Hyperlink("https://www.diodes.com/assets/Datasheets/DMP3045LVT.pdf","DMP3045LVT Datasheet")</f>
        <v>DMP3045LVT Datasheet</v>
      </c>
      <c r="C47" t="s">
        <v>27</v>
      </c>
      <c r="D47" t="s">
        <v>24</v>
      </c>
      <c r="E47" t="s">
        <v>28</v>
      </c>
      <c r="F47" t="s">
        <v>23</v>
      </c>
      <c r="G47" t="s">
        <v>21</v>
      </c>
      <c r="H47">
        <v>30</v>
      </c>
      <c r="I47">
        <v>20</v>
      </c>
      <c r="J47">
        <v>5.4</v>
      </c>
      <c r="K47">
        <v>1.6</v>
      </c>
      <c r="L47">
        <v>42</v>
      </c>
      <c r="M47">
        <v>65</v>
      </c>
      <c r="O47">
        <v>2.1</v>
      </c>
      <c r="P47">
        <v>749</v>
      </c>
      <c r="Q47">
        <v>15</v>
      </c>
      <c r="R47">
        <v>7</v>
      </c>
      <c r="S47">
        <v>14.3</v>
      </c>
      <c r="T47" t="s">
        <v>51</v>
      </c>
    </row>
    <row r="48" spans="1:20">
      <c r="A48" t="str">
        <f>Hyperlink("https://www.diodes.com/part/view/DMP3048LSD","DMP3048LSD")</f>
        <v>DMP3048LSD</v>
      </c>
      <c r="B48" t="str">
        <f>Hyperlink("https://www.diodes.com/assets/Datasheets/DMP3048LSD.pdf","DMP3048LSD Datasheet")</f>
        <v>DMP3048LSD Datasheet</v>
      </c>
      <c r="C48" t="s">
        <v>27</v>
      </c>
      <c r="D48" t="s">
        <v>21</v>
      </c>
      <c r="E48" t="s">
        <v>22</v>
      </c>
      <c r="F48" t="s">
        <v>47</v>
      </c>
      <c r="G48" t="s">
        <v>24</v>
      </c>
      <c r="H48">
        <v>30</v>
      </c>
      <c r="I48">
        <v>12</v>
      </c>
      <c r="J48">
        <v>4.8</v>
      </c>
      <c r="K48">
        <v>1.7</v>
      </c>
      <c r="L48">
        <v>48</v>
      </c>
      <c r="M48">
        <v>57</v>
      </c>
      <c r="N48">
        <v>80</v>
      </c>
      <c r="O48">
        <v>1.3</v>
      </c>
      <c r="P48">
        <v>1438</v>
      </c>
      <c r="Q48">
        <v>15</v>
      </c>
      <c r="R48">
        <v>13.5</v>
      </c>
      <c r="S48">
        <v>29.6</v>
      </c>
      <c r="T48" t="s">
        <v>29</v>
      </c>
    </row>
    <row r="49" spans="1:20">
      <c r="A49" t="str">
        <f>Hyperlink("https://www.diodes.com/part/view/DMP3050LSS","DMP3050LSS")</f>
        <v>DMP3050LSS</v>
      </c>
      <c r="B49" t="str">
        <f>Hyperlink("https://www.diodes.com/assets/Datasheets/DMP3050LSS.pdf","DMP3050LSS Datasheet")</f>
        <v>DMP3050LSS Datasheet</v>
      </c>
      <c r="C49" t="s">
        <v>27</v>
      </c>
      <c r="D49" t="s">
        <v>21</v>
      </c>
      <c r="E49" t="s">
        <v>22</v>
      </c>
      <c r="F49" t="s">
        <v>23</v>
      </c>
      <c r="G49" t="s">
        <v>24</v>
      </c>
      <c r="H49">
        <v>30</v>
      </c>
      <c r="I49">
        <v>25</v>
      </c>
      <c r="J49">
        <v>4.8</v>
      </c>
      <c r="K49">
        <v>1.7</v>
      </c>
      <c r="L49">
        <v>45</v>
      </c>
      <c r="M49">
        <v>80</v>
      </c>
      <c r="O49">
        <v>2</v>
      </c>
      <c r="P49">
        <v>620</v>
      </c>
      <c r="R49">
        <v>5.1</v>
      </c>
      <c r="S49">
        <v>10.5</v>
      </c>
      <c r="T49" t="s">
        <v>29</v>
      </c>
    </row>
    <row r="50" spans="1:20">
      <c r="A50" t="str">
        <f>Hyperlink("https://www.diodes.com/part/view/DMP3050LVT","DMP3050LVT")</f>
        <v>DMP3050LVT</v>
      </c>
      <c r="B50" t="str">
        <f>Hyperlink("https://www.diodes.com/assets/Datasheets/DMP3050LVT.pdf","DMP3050LVT Datasheet")</f>
        <v>DMP3050LVT Datasheet</v>
      </c>
      <c r="C50" t="s">
        <v>27</v>
      </c>
      <c r="D50" t="s">
        <v>21</v>
      </c>
      <c r="E50" t="s">
        <v>22</v>
      </c>
      <c r="F50" t="s">
        <v>23</v>
      </c>
      <c r="G50" t="s">
        <v>24</v>
      </c>
      <c r="H50">
        <v>30</v>
      </c>
      <c r="I50">
        <v>25</v>
      </c>
      <c r="J50">
        <v>4.5</v>
      </c>
      <c r="K50">
        <v>1.6</v>
      </c>
      <c r="L50">
        <v>50</v>
      </c>
      <c r="M50">
        <v>75</v>
      </c>
      <c r="O50">
        <v>2</v>
      </c>
      <c r="P50">
        <v>620</v>
      </c>
      <c r="R50">
        <v>5.1</v>
      </c>
      <c r="S50">
        <v>10.5</v>
      </c>
      <c r="T50" t="s">
        <v>51</v>
      </c>
    </row>
    <row r="51" spans="1:20">
      <c r="A51" t="str">
        <f>Hyperlink("https://www.diodes.com/part/view/DMP3056L","DMP3056L")</f>
        <v>DMP3056L</v>
      </c>
      <c r="B51" t="str">
        <f>Hyperlink("https://www.diodes.com/assets/Datasheets/DMP3056L.pdf","DMP3056L Datasheet")</f>
        <v>DMP3056L Datasheet</v>
      </c>
      <c r="C51" t="s">
        <v>27</v>
      </c>
      <c r="D51" t="s">
        <v>21</v>
      </c>
      <c r="E51" t="s">
        <v>22</v>
      </c>
      <c r="F51" t="s">
        <v>23</v>
      </c>
      <c r="G51" t="s">
        <v>24</v>
      </c>
      <c r="H51">
        <v>30</v>
      </c>
      <c r="I51">
        <v>25</v>
      </c>
      <c r="J51">
        <v>4.3</v>
      </c>
      <c r="K51">
        <v>1.38</v>
      </c>
      <c r="L51">
        <v>50</v>
      </c>
      <c r="M51">
        <v>70</v>
      </c>
      <c r="O51">
        <v>2.1</v>
      </c>
      <c r="P51">
        <v>642</v>
      </c>
      <c r="Q51">
        <v>25</v>
      </c>
      <c r="R51">
        <v>5.8</v>
      </c>
      <c r="S51">
        <v>11.8</v>
      </c>
      <c r="T51" t="s">
        <v>52</v>
      </c>
    </row>
    <row r="52" spans="1:20">
      <c r="A52" t="str">
        <f>Hyperlink("https://www.diodes.com/part/view/DMP3056LDM","DMP3056LDM")</f>
        <v>DMP3056LDM</v>
      </c>
      <c r="B52" t="str">
        <f>Hyperlink("https://www.diodes.com/assets/Datasheets/DMP3056LDM.pdf","DMP3056LDM Datasheet")</f>
        <v>DMP3056LDM Datasheet</v>
      </c>
      <c r="C52" t="s">
        <v>27</v>
      </c>
      <c r="D52" t="s">
        <v>21</v>
      </c>
      <c r="E52" t="s">
        <v>22</v>
      </c>
      <c r="F52" t="s">
        <v>23</v>
      </c>
      <c r="G52" t="s">
        <v>24</v>
      </c>
      <c r="H52">
        <v>30</v>
      </c>
      <c r="I52">
        <v>20</v>
      </c>
      <c r="J52">
        <v>4.3</v>
      </c>
      <c r="K52">
        <v>1.5</v>
      </c>
      <c r="L52">
        <v>45</v>
      </c>
      <c r="M52">
        <v>65</v>
      </c>
      <c r="O52">
        <v>2.1</v>
      </c>
      <c r="P52">
        <v>948</v>
      </c>
      <c r="R52">
        <v>10.1</v>
      </c>
      <c r="S52">
        <v>21.1</v>
      </c>
      <c r="T52" t="s">
        <v>53</v>
      </c>
    </row>
    <row r="53" spans="1:20">
      <c r="A53" t="str">
        <f>Hyperlink("https://www.diodes.com/part/view/DMP3056LSD","DMP3056LSD")</f>
        <v>DMP3056LSD</v>
      </c>
      <c r="B53" t="str">
        <f>Hyperlink("https://www.diodes.com/assets/Datasheets/ds31420.pdf","DMP3056LSD Datasheet")</f>
        <v>DMP3056LSD Datasheet</v>
      </c>
      <c r="C53" t="s">
        <v>54</v>
      </c>
      <c r="D53" t="s">
        <v>21</v>
      </c>
      <c r="E53" t="s">
        <v>28</v>
      </c>
      <c r="F53" t="s">
        <v>47</v>
      </c>
      <c r="G53" t="s">
        <v>24</v>
      </c>
      <c r="H53">
        <v>30</v>
      </c>
      <c r="I53">
        <v>20</v>
      </c>
      <c r="J53">
        <v>6.9</v>
      </c>
      <c r="K53">
        <v>2.5</v>
      </c>
      <c r="L53">
        <v>45</v>
      </c>
      <c r="M53">
        <v>65</v>
      </c>
      <c r="O53">
        <v>2.1</v>
      </c>
      <c r="P53">
        <v>722</v>
      </c>
      <c r="R53">
        <v>6.8</v>
      </c>
      <c r="S53">
        <v>13.7</v>
      </c>
      <c r="T53" t="s">
        <v>29</v>
      </c>
    </row>
    <row r="54" spans="1:20">
      <c r="A54" t="str">
        <f>Hyperlink("https://www.diodes.com/part/view/DMP3056LSDQ","DMP3056LSDQ")</f>
        <v>DMP3056LSDQ</v>
      </c>
      <c r="B54" t="str">
        <f>Hyperlink("https://www.diodes.com/assets/Datasheets/DMP3056LSDQ.pdf","DMP3056LSDQ Datasheet")</f>
        <v>DMP3056LSDQ Datasheet</v>
      </c>
      <c r="C54" t="s">
        <v>54</v>
      </c>
      <c r="D54" t="s">
        <v>21</v>
      </c>
      <c r="E54" t="s">
        <v>32</v>
      </c>
      <c r="F54" t="s">
        <v>47</v>
      </c>
      <c r="G54" t="s">
        <v>24</v>
      </c>
      <c r="H54">
        <v>30</v>
      </c>
      <c r="I54">
        <v>20</v>
      </c>
      <c r="J54">
        <v>6.9</v>
      </c>
      <c r="K54">
        <v>2.5</v>
      </c>
      <c r="L54">
        <v>45</v>
      </c>
      <c r="M54">
        <v>65</v>
      </c>
      <c r="O54">
        <v>2.1</v>
      </c>
      <c r="R54">
        <v>6.8</v>
      </c>
      <c r="S54">
        <v>13.7</v>
      </c>
      <c r="T54" t="s">
        <v>29</v>
      </c>
    </row>
    <row r="55" spans="1:20">
      <c r="A55" t="str">
        <f>Hyperlink("https://www.diodes.com/part/view/DMP3056LSS","DMP3056LSS")</f>
        <v>DMP3056LSS</v>
      </c>
      <c r="B55" t="str">
        <f>Hyperlink("https://www.diodes.com/assets/Datasheets/ds31421.pdf","DMP3056LSS Datasheet")</f>
        <v>DMP3056LSS Datasheet</v>
      </c>
      <c r="C55" t="s">
        <v>27</v>
      </c>
      <c r="D55" t="s">
        <v>21</v>
      </c>
      <c r="E55" t="s">
        <v>28</v>
      </c>
      <c r="F55" t="s">
        <v>23</v>
      </c>
      <c r="G55" t="s">
        <v>24</v>
      </c>
      <c r="H55">
        <v>30</v>
      </c>
      <c r="I55">
        <v>20</v>
      </c>
      <c r="J55">
        <v>7.1</v>
      </c>
      <c r="K55">
        <v>2.5</v>
      </c>
      <c r="L55">
        <v>45</v>
      </c>
      <c r="M55">
        <v>65</v>
      </c>
      <c r="O55">
        <v>2.1</v>
      </c>
      <c r="P55">
        <v>722</v>
      </c>
      <c r="R55">
        <v>6.8</v>
      </c>
      <c r="S55">
        <v>13.7</v>
      </c>
      <c r="T55" t="s">
        <v>29</v>
      </c>
    </row>
    <row r="56" spans="1:20">
      <c r="A56" t="str">
        <f>Hyperlink("https://www.diodes.com/part/view/DMP3056LSSQ","DMP3056LSSQ")</f>
        <v>DMP3056LSSQ</v>
      </c>
      <c r="B56" t="str">
        <f>Hyperlink("https://www.diodes.com/assets/Datasheets/DMP3056LSSQ.pdf","DMP3056LSSQ Datasheet")</f>
        <v>DMP3056LSSQ Datasheet</v>
      </c>
      <c r="C56" t="s">
        <v>55</v>
      </c>
      <c r="D56" t="s">
        <v>21</v>
      </c>
      <c r="E56" t="s">
        <v>32</v>
      </c>
      <c r="F56" t="s">
        <v>23</v>
      </c>
      <c r="G56" t="s">
        <v>24</v>
      </c>
      <c r="H56">
        <v>30</v>
      </c>
      <c r="I56">
        <v>20</v>
      </c>
      <c r="J56">
        <v>4.9</v>
      </c>
      <c r="K56">
        <v>1.6</v>
      </c>
      <c r="L56">
        <v>45</v>
      </c>
      <c r="M56">
        <v>65</v>
      </c>
      <c r="O56">
        <v>2.1</v>
      </c>
      <c r="P56">
        <v>969</v>
      </c>
      <c r="Q56">
        <v>15</v>
      </c>
      <c r="R56">
        <v>8.2</v>
      </c>
      <c r="S56">
        <v>17.3</v>
      </c>
      <c r="T56" t="s">
        <v>29</v>
      </c>
    </row>
    <row r="57" spans="1:20">
      <c r="A57" t="str">
        <f>Hyperlink("https://www.diodes.com/part/view/DMP3065LVT","DMP3065LVT")</f>
        <v>DMP3065LVT</v>
      </c>
      <c r="B57" t="str">
        <f>Hyperlink("https://www.diodes.com/assets/Datasheets/DMP3065LVT.pdf","DMP3065LVT Datasheet")</f>
        <v>DMP3065LVT Datasheet</v>
      </c>
      <c r="C57" t="s">
        <v>27</v>
      </c>
      <c r="D57" t="s">
        <v>21</v>
      </c>
      <c r="E57" t="s">
        <v>22</v>
      </c>
      <c r="F57" t="s">
        <v>23</v>
      </c>
      <c r="G57" t="s">
        <v>21</v>
      </c>
      <c r="H57">
        <v>30</v>
      </c>
      <c r="I57">
        <v>20</v>
      </c>
      <c r="J57">
        <v>5.1</v>
      </c>
      <c r="K57">
        <v>1.6</v>
      </c>
      <c r="L57">
        <v>42</v>
      </c>
      <c r="M57">
        <v>65</v>
      </c>
      <c r="O57">
        <v>2.1</v>
      </c>
      <c r="P57">
        <v>587</v>
      </c>
      <c r="R57">
        <v>6.3</v>
      </c>
      <c r="S57">
        <v>12.3</v>
      </c>
      <c r="T57" t="s">
        <v>51</v>
      </c>
    </row>
    <row r="58" spans="1:20">
      <c r="A58" t="str">
        <f>Hyperlink("https://www.diodes.com/part/view/DMP3068L","DMP3068L")</f>
        <v>DMP3068L</v>
      </c>
      <c r="B58" t="str">
        <f>Hyperlink("https://www.diodes.com/assets/Datasheets/DMP3068L.pdf","DMP3068L Datasheet")</f>
        <v>DMP3068L Datasheet</v>
      </c>
      <c r="C58" t="s">
        <v>20</v>
      </c>
      <c r="D58" t="s">
        <v>24</v>
      </c>
      <c r="E58" t="s">
        <v>28</v>
      </c>
      <c r="F58" t="s">
        <v>23</v>
      </c>
      <c r="G58" t="s">
        <v>24</v>
      </c>
      <c r="H58">
        <v>30</v>
      </c>
      <c r="I58">
        <v>12</v>
      </c>
      <c r="J58">
        <v>3.3</v>
      </c>
      <c r="K58">
        <v>1.2</v>
      </c>
      <c r="L58">
        <v>72</v>
      </c>
      <c r="M58">
        <v>85</v>
      </c>
      <c r="N58">
        <v>120</v>
      </c>
      <c r="O58">
        <v>1.3</v>
      </c>
      <c r="P58">
        <v>708</v>
      </c>
      <c r="Q58">
        <v>15</v>
      </c>
      <c r="R58">
        <v>7.3</v>
      </c>
      <c r="S58">
        <v>15.9</v>
      </c>
      <c r="T58" t="s">
        <v>52</v>
      </c>
    </row>
    <row r="59" spans="1:20">
      <c r="A59" t="str">
        <f>Hyperlink("https://www.diodes.com/part/view/DMP3068LVT","DMP3068LVT")</f>
        <v>DMP3068LVT</v>
      </c>
      <c r="B59" t="str">
        <f>Hyperlink("https://www.diodes.com/assets/Datasheets/DMP3068LVT.pdf","DMP3068LVT Datasheet")</f>
        <v>DMP3068LVT Datasheet</v>
      </c>
      <c r="C59" t="s">
        <v>27</v>
      </c>
      <c r="D59" t="s">
        <v>24</v>
      </c>
      <c r="E59" t="s">
        <v>28</v>
      </c>
      <c r="F59" t="s">
        <v>23</v>
      </c>
      <c r="G59" t="s">
        <v>24</v>
      </c>
      <c r="H59">
        <v>30</v>
      </c>
      <c r="I59">
        <v>12</v>
      </c>
      <c r="J59">
        <v>3.3</v>
      </c>
      <c r="K59">
        <v>1.8</v>
      </c>
      <c r="L59">
        <v>75</v>
      </c>
      <c r="M59">
        <v>105</v>
      </c>
      <c r="N59">
        <v>150</v>
      </c>
      <c r="O59">
        <v>1.3</v>
      </c>
      <c r="P59">
        <v>708</v>
      </c>
      <c r="Q59">
        <v>15</v>
      </c>
      <c r="R59">
        <v>7.3</v>
      </c>
      <c r="T59" t="s">
        <v>51</v>
      </c>
    </row>
    <row r="60" spans="1:20">
      <c r="A60" t="str">
        <f>Hyperlink("https://www.diodes.com/part/view/DMP3085LSD","DMP3085LSD")</f>
        <v>DMP3085LSD</v>
      </c>
      <c r="B60" t="str">
        <f>Hyperlink("https://www.diodes.com/assets/Datasheets/DMP3085LSD.pdf","DMP3085LSD Datasheet")</f>
        <v>DMP3085LSD Datasheet</v>
      </c>
      <c r="C60" t="s">
        <v>46</v>
      </c>
      <c r="D60" t="s">
        <v>21</v>
      </c>
      <c r="E60" t="s">
        <v>22</v>
      </c>
      <c r="F60" t="s">
        <v>47</v>
      </c>
      <c r="G60" t="s">
        <v>24</v>
      </c>
      <c r="H60">
        <v>30</v>
      </c>
      <c r="I60">
        <v>20</v>
      </c>
      <c r="J60">
        <v>3.9</v>
      </c>
      <c r="K60">
        <v>1.7</v>
      </c>
      <c r="L60">
        <v>70</v>
      </c>
      <c r="M60">
        <v>95</v>
      </c>
      <c r="O60">
        <v>3</v>
      </c>
      <c r="P60">
        <v>563</v>
      </c>
      <c r="R60">
        <v>5.2</v>
      </c>
      <c r="S60">
        <v>11</v>
      </c>
      <c r="T60" t="s">
        <v>29</v>
      </c>
    </row>
    <row r="61" spans="1:20">
      <c r="A61" t="str">
        <f>Hyperlink("https://www.diodes.com/part/view/DMP3085LSS","DMP3085LSS")</f>
        <v>DMP3085LSS</v>
      </c>
      <c r="B61" t="str">
        <f>Hyperlink("https://www.diodes.com/assets/Datasheets/DMP3085LSS.pdf","DMP3085LSS Datasheet")</f>
        <v>DMP3085LSS Datasheet</v>
      </c>
      <c r="C61" t="s">
        <v>27</v>
      </c>
      <c r="D61" t="s">
        <v>21</v>
      </c>
      <c r="E61" t="s">
        <v>22</v>
      </c>
      <c r="F61" t="s">
        <v>23</v>
      </c>
      <c r="G61" t="s">
        <v>24</v>
      </c>
      <c r="H61">
        <v>30</v>
      </c>
      <c r="I61">
        <v>20</v>
      </c>
      <c r="J61">
        <v>3.8</v>
      </c>
      <c r="K61">
        <v>1.6</v>
      </c>
      <c r="L61">
        <v>70</v>
      </c>
      <c r="M61">
        <v>95</v>
      </c>
      <c r="O61">
        <v>3</v>
      </c>
      <c r="P61">
        <v>563</v>
      </c>
      <c r="R61">
        <v>5.2</v>
      </c>
      <c r="S61">
        <v>11</v>
      </c>
      <c r="T61" t="s">
        <v>29</v>
      </c>
    </row>
    <row r="62" spans="1:20">
      <c r="A62" t="str">
        <f>Hyperlink("https://www.diodes.com/part/view/DMP3097L","DMP3097L")</f>
        <v>DMP3097L</v>
      </c>
      <c r="B62" t="str">
        <f>Hyperlink("https://www.diodes.com/assets/Datasheets/DMP3097L.pdf","DMP3097L Datasheet")</f>
        <v>DMP3097L Datasheet</v>
      </c>
      <c r="C62" t="s">
        <v>27</v>
      </c>
      <c r="D62" t="s">
        <v>24</v>
      </c>
      <c r="E62" t="s">
        <v>28</v>
      </c>
      <c r="F62" t="s">
        <v>23</v>
      </c>
      <c r="G62" t="s">
        <v>24</v>
      </c>
      <c r="H62">
        <v>30</v>
      </c>
      <c r="I62">
        <v>20</v>
      </c>
      <c r="J62">
        <v>2.7</v>
      </c>
      <c r="K62">
        <v>1.52</v>
      </c>
      <c r="L62">
        <v>65</v>
      </c>
      <c r="M62">
        <v>99</v>
      </c>
      <c r="O62">
        <v>2.1</v>
      </c>
      <c r="R62">
        <v>6.6</v>
      </c>
      <c r="S62">
        <v>13.4</v>
      </c>
      <c r="T62" t="s">
        <v>52</v>
      </c>
    </row>
    <row r="63" spans="1:20">
      <c r="A63" t="str">
        <f>Hyperlink("https://www.diodes.com/part/view/DMP3097LQ","DMP3097LQ")</f>
        <v>DMP3097LQ</v>
      </c>
      <c r="B63" t="str">
        <f>Hyperlink("https://www.diodes.com/assets/Datasheets/DMP3097LQ.pdf","DMP3097LQ Datasheet")</f>
        <v>DMP3097LQ Datasheet</v>
      </c>
      <c r="C63" t="s">
        <v>27</v>
      </c>
      <c r="D63" t="s">
        <v>21</v>
      </c>
      <c r="E63" t="s">
        <v>32</v>
      </c>
      <c r="F63" t="s">
        <v>23</v>
      </c>
      <c r="G63" t="s">
        <v>24</v>
      </c>
      <c r="H63">
        <v>30</v>
      </c>
      <c r="I63">
        <v>20</v>
      </c>
      <c r="J63">
        <v>2.7</v>
      </c>
      <c r="K63">
        <v>1.57</v>
      </c>
      <c r="L63">
        <v>65</v>
      </c>
      <c r="M63">
        <v>99</v>
      </c>
      <c r="O63">
        <v>2.1</v>
      </c>
      <c r="R63">
        <v>6.6</v>
      </c>
      <c r="S63">
        <v>13.4</v>
      </c>
      <c r="T63" t="s">
        <v>52</v>
      </c>
    </row>
    <row r="64" spans="1:20">
      <c r="A64" t="str">
        <f>Hyperlink("https://www.diodes.com/part/view/DMP3098L","DMP3098L")</f>
        <v>DMP3098L</v>
      </c>
      <c r="B64" t="str">
        <f>Hyperlink("https://www.diodes.com/assets/Datasheets/ds31447.pdf","DMP3098L Datasheet")</f>
        <v>DMP3098L Datasheet</v>
      </c>
      <c r="C64" t="s">
        <v>27</v>
      </c>
      <c r="D64" t="s">
        <v>21</v>
      </c>
      <c r="E64" t="s">
        <v>28</v>
      </c>
      <c r="F64" t="s">
        <v>23</v>
      </c>
      <c r="G64" t="s">
        <v>24</v>
      </c>
      <c r="H64">
        <v>30</v>
      </c>
      <c r="I64">
        <v>20</v>
      </c>
      <c r="J64">
        <v>3.8</v>
      </c>
      <c r="K64">
        <v>1.08</v>
      </c>
      <c r="L64">
        <v>70</v>
      </c>
      <c r="M64">
        <v>120</v>
      </c>
      <c r="O64">
        <v>2.1</v>
      </c>
      <c r="P64">
        <v>336</v>
      </c>
      <c r="Q64">
        <v>25</v>
      </c>
      <c r="R64">
        <v>4</v>
      </c>
      <c r="S64">
        <v>7.8</v>
      </c>
      <c r="T64" t="s">
        <v>52</v>
      </c>
    </row>
    <row r="65" spans="1:20">
      <c r="A65" t="str">
        <f>Hyperlink("https://www.diodes.com/part/view/DMP3098LDM","DMP3098LDM")</f>
        <v>DMP3098LDM</v>
      </c>
      <c r="B65" t="str">
        <f>Hyperlink("https://www.diodes.com/assets/Datasheets/ds31446.pdf","DMP3098LDM Datasheet")</f>
        <v>DMP3098LDM Datasheet</v>
      </c>
      <c r="C65" t="s">
        <v>27</v>
      </c>
      <c r="D65" t="s">
        <v>21</v>
      </c>
      <c r="E65" t="s">
        <v>22</v>
      </c>
      <c r="F65" t="s">
        <v>23</v>
      </c>
      <c r="G65" t="s">
        <v>24</v>
      </c>
      <c r="H65">
        <v>30</v>
      </c>
      <c r="I65">
        <v>20</v>
      </c>
      <c r="J65">
        <v>4</v>
      </c>
      <c r="K65">
        <v>1.25</v>
      </c>
      <c r="L65">
        <v>65</v>
      </c>
      <c r="M65">
        <v>115</v>
      </c>
      <c r="O65">
        <v>2.1</v>
      </c>
      <c r="P65">
        <v>336</v>
      </c>
      <c r="R65">
        <v>4</v>
      </c>
      <c r="S65">
        <v>7.8</v>
      </c>
      <c r="T65" t="s">
        <v>53</v>
      </c>
    </row>
    <row r="66" spans="1:20">
      <c r="A66" t="str">
        <f>Hyperlink("https://www.diodes.com/part/view/DMP3098LQ","DMP3098LQ")</f>
        <v>DMP3098LQ</v>
      </c>
      <c r="B66" t="str">
        <f>Hyperlink("https://www.diodes.com/assets/Datasheets/DMP3098LQ.pdf","DMP3098LQ Datasheet")</f>
        <v>DMP3098LQ Datasheet</v>
      </c>
      <c r="C66" t="s">
        <v>20</v>
      </c>
      <c r="D66" t="s">
        <v>21</v>
      </c>
      <c r="E66" t="s">
        <v>32</v>
      </c>
      <c r="F66" t="s">
        <v>23</v>
      </c>
      <c r="G66" t="s">
        <v>24</v>
      </c>
      <c r="H66">
        <v>30</v>
      </c>
      <c r="I66">
        <v>20</v>
      </c>
      <c r="J66">
        <v>3.8</v>
      </c>
      <c r="K66">
        <v>1.08</v>
      </c>
      <c r="L66">
        <v>70</v>
      </c>
      <c r="M66">
        <v>120</v>
      </c>
      <c r="O66">
        <v>2.1</v>
      </c>
      <c r="P66">
        <v>336</v>
      </c>
      <c r="Q66">
        <v>25</v>
      </c>
      <c r="R66">
        <v>4</v>
      </c>
      <c r="S66">
        <v>7.8</v>
      </c>
      <c r="T66" t="s">
        <v>52</v>
      </c>
    </row>
    <row r="67" spans="1:20">
      <c r="A67" t="str">
        <f>Hyperlink("https://www.diodes.com/part/view/DMP3098LSD","DMP3098LSD")</f>
        <v>DMP3098LSD</v>
      </c>
      <c r="B67" t="str">
        <f>Hyperlink("https://www.diodes.com/assets/Datasheets/ds31448.pdf","DMP3098LSD Datasheet")</f>
        <v>DMP3098LSD Datasheet</v>
      </c>
      <c r="C67" t="s">
        <v>46</v>
      </c>
      <c r="D67" t="s">
        <v>21</v>
      </c>
      <c r="E67" t="s">
        <v>22</v>
      </c>
      <c r="F67" t="s">
        <v>47</v>
      </c>
      <c r="G67" t="s">
        <v>24</v>
      </c>
      <c r="H67">
        <v>30</v>
      </c>
      <c r="I67">
        <v>20</v>
      </c>
      <c r="J67">
        <v>4.4</v>
      </c>
      <c r="K67">
        <v>1.8</v>
      </c>
      <c r="L67">
        <v>65</v>
      </c>
      <c r="M67">
        <v>115</v>
      </c>
      <c r="O67">
        <v>2.1</v>
      </c>
      <c r="P67">
        <v>336</v>
      </c>
      <c r="R67">
        <v>4</v>
      </c>
      <c r="S67">
        <v>7.8</v>
      </c>
      <c r="T67" t="s">
        <v>29</v>
      </c>
    </row>
    <row r="68" spans="1:20">
      <c r="A68" t="str">
        <f>Hyperlink("https://www.diodes.com/part/view/DMP3098LSS","DMP3098LSS")</f>
        <v>DMP3098LSS</v>
      </c>
      <c r="B68" t="str">
        <f>Hyperlink("https://www.diodes.com/assets/Datasheets/ds31265.pdf","DMP3098LSS Datasheet")</f>
        <v>DMP3098LSS Datasheet</v>
      </c>
      <c r="C68" t="s">
        <v>27</v>
      </c>
      <c r="D68" t="s">
        <v>21</v>
      </c>
      <c r="E68" t="s">
        <v>22</v>
      </c>
      <c r="F68" t="s">
        <v>23</v>
      </c>
      <c r="G68" t="s">
        <v>24</v>
      </c>
      <c r="H68">
        <v>30</v>
      </c>
      <c r="I68">
        <v>20</v>
      </c>
      <c r="J68">
        <v>5.3</v>
      </c>
      <c r="K68">
        <v>2.5</v>
      </c>
      <c r="L68">
        <v>65</v>
      </c>
      <c r="M68">
        <v>115</v>
      </c>
      <c r="O68">
        <v>2.1</v>
      </c>
      <c r="P68">
        <v>336</v>
      </c>
      <c r="R68">
        <v>4</v>
      </c>
      <c r="S68">
        <v>7.8</v>
      </c>
      <c r="T68" t="s">
        <v>29</v>
      </c>
    </row>
    <row r="69" spans="1:20">
      <c r="A69" t="str">
        <f>Hyperlink("https://www.diodes.com/part/view/DMP3099L","DMP3099L")</f>
        <v>DMP3099L</v>
      </c>
      <c r="B69" t="str">
        <f>Hyperlink("https://www.diodes.com/assets/Datasheets/DMP3099L.pdf","DMP3099L Datasheet")</f>
        <v>DMP3099L Datasheet</v>
      </c>
      <c r="C69" t="s">
        <v>27</v>
      </c>
      <c r="D69" t="s">
        <v>21</v>
      </c>
      <c r="E69" t="s">
        <v>28</v>
      </c>
      <c r="F69" t="s">
        <v>23</v>
      </c>
      <c r="G69" t="s">
        <v>24</v>
      </c>
      <c r="H69">
        <v>30</v>
      </c>
      <c r="I69">
        <v>20</v>
      </c>
      <c r="J69">
        <v>3.8</v>
      </c>
      <c r="K69">
        <v>1.08</v>
      </c>
      <c r="L69">
        <v>65</v>
      </c>
      <c r="M69">
        <v>99</v>
      </c>
      <c r="O69">
        <v>2.1</v>
      </c>
      <c r="P69">
        <v>563</v>
      </c>
      <c r="R69">
        <v>5.2</v>
      </c>
      <c r="S69">
        <v>11</v>
      </c>
      <c r="T69" t="s">
        <v>52</v>
      </c>
    </row>
    <row r="70" spans="1:20">
      <c r="A70" t="str">
        <f>Hyperlink("https://www.diodes.com/part/view/DMP3099LQ","DMP3099LQ")</f>
        <v>DMP3099LQ</v>
      </c>
      <c r="B70" t="str">
        <f>Hyperlink("https://www.diodes.com/assets/Datasheets/DMP3099LQ.pdf","DMP3099LQ Datasheet")</f>
        <v>DMP3099LQ Datasheet</v>
      </c>
      <c r="C70" t="s">
        <v>27</v>
      </c>
      <c r="D70" t="s">
        <v>21</v>
      </c>
      <c r="E70" t="s">
        <v>32</v>
      </c>
      <c r="F70" t="s">
        <v>23</v>
      </c>
      <c r="G70" t="s">
        <v>24</v>
      </c>
      <c r="H70">
        <v>30</v>
      </c>
      <c r="I70">
        <v>20</v>
      </c>
      <c r="J70">
        <v>3.8</v>
      </c>
      <c r="K70">
        <v>1.08</v>
      </c>
      <c r="L70">
        <v>65</v>
      </c>
      <c r="M70">
        <v>99</v>
      </c>
      <c r="O70">
        <v>2.1</v>
      </c>
      <c r="R70">
        <v>5.2</v>
      </c>
      <c r="S70">
        <v>11</v>
      </c>
      <c r="T70" t="s">
        <v>52</v>
      </c>
    </row>
    <row r="71" spans="1:20">
      <c r="A71" t="str">
        <f>Hyperlink("https://www.diodes.com/part/view/DMP3105LVT","DMP3105LVT")</f>
        <v>DMP3105LVT</v>
      </c>
      <c r="B71" t="str">
        <f>Hyperlink("https://www.diodes.com/assets/Datasheets/DMP3105LVT.pdf","DMP3105LVT Datasheet")</f>
        <v>DMP3105LVT Datasheet</v>
      </c>
      <c r="C71" t="s">
        <v>27</v>
      </c>
      <c r="D71" t="s">
        <v>21</v>
      </c>
      <c r="E71" t="s">
        <v>22</v>
      </c>
      <c r="F71" t="s">
        <v>23</v>
      </c>
      <c r="G71" t="s">
        <v>24</v>
      </c>
      <c r="H71">
        <v>30</v>
      </c>
      <c r="I71">
        <v>12</v>
      </c>
      <c r="J71">
        <v>3.9</v>
      </c>
      <c r="K71">
        <v>1.75</v>
      </c>
      <c r="L71">
        <v>75</v>
      </c>
      <c r="M71">
        <v>98</v>
      </c>
      <c r="N71">
        <v>150</v>
      </c>
      <c r="O71">
        <v>1.5</v>
      </c>
      <c r="P71">
        <v>839</v>
      </c>
      <c r="R71">
        <v>9</v>
      </c>
      <c r="S71">
        <v>19.8</v>
      </c>
      <c r="T71" t="s">
        <v>51</v>
      </c>
    </row>
    <row r="72" spans="1:20">
      <c r="A72" t="str">
        <f>Hyperlink("https://www.diodes.com/part/view/DMP3125L","DMP3125L")</f>
        <v>DMP3125L</v>
      </c>
      <c r="B72" t="str">
        <f>Hyperlink("https://www.diodes.com/assets/Datasheets/DMP3125L.pdf","DMP3125L Datasheet")</f>
        <v>DMP3125L Datasheet</v>
      </c>
      <c r="C72" t="s">
        <v>20</v>
      </c>
      <c r="D72" t="s">
        <v>24</v>
      </c>
      <c r="E72" t="s">
        <v>28</v>
      </c>
      <c r="F72" t="s">
        <v>23</v>
      </c>
      <c r="G72" t="s">
        <v>24</v>
      </c>
      <c r="H72">
        <v>30</v>
      </c>
      <c r="I72">
        <v>20</v>
      </c>
      <c r="J72">
        <v>2.5</v>
      </c>
      <c r="K72">
        <v>1.2</v>
      </c>
      <c r="L72">
        <v>95</v>
      </c>
      <c r="M72">
        <v>145</v>
      </c>
      <c r="O72">
        <v>2.1</v>
      </c>
      <c r="P72">
        <v>254</v>
      </c>
      <c r="Q72">
        <v>25</v>
      </c>
      <c r="R72">
        <v>3.1</v>
      </c>
      <c r="T72" t="s">
        <v>52</v>
      </c>
    </row>
    <row r="73" spans="1:20">
      <c r="A73" t="str">
        <f>Hyperlink("https://www.diodes.com/part/view/DMP3130LQ","DMP3130LQ")</f>
        <v>DMP3130LQ</v>
      </c>
      <c r="B73" t="str">
        <f>Hyperlink("https://www.diodes.com/assets/Datasheets/DMP3130LQ.pdf","DMP3130LQ Datasheet")</f>
        <v>DMP3130LQ Datasheet</v>
      </c>
      <c r="C73" t="s">
        <v>27</v>
      </c>
      <c r="D73" t="s">
        <v>21</v>
      </c>
      <c r="E73" t="s">
        <v>32</v>
      </c>
      <c r="F73" t="s">
        <v>23</v>
      </c>
      <c r="G73" t="s">
        <v>24</v>
      </c>
      <c r="H73">
        <v>30</v>
      </c>
      <c r="I73">
        <v>12</v>
      </c>
      <c r="J73">
        <v>3.5</v>
      </c>
      <c r="K73">
        <v>1.3</v>
      </c>
      <c r="L73">
        <v>77</v>
      </c>
      <c r="M73">
        <v>95</v>
      </c>
      <c r="N73">
        <v>150</v>
      </c>
      <c r="O73">
        <v>1.3</v>
      </c>
      <c r="P73">
        <v>432</v>
      </c>
      <c r="Q73">
        <v>15</v>
      </c>
      <c r="R73">
        <v>5.9</v>
      </c>
      <c r="S73">
        <v>12</v>
      </c>
      <c r="T73" t="s">
        <v>52</v>
      </c>
    </row>
    <row r="74" spans="1:20">
      <c r="A74" t="str">
        <f>Hyperlink("https://www.diodes.com/part/view/DMP3165L","DMP3165L")</f>
        <v>DMP3165L</v>
      </c>
      <c r="B74" t="str">
        <f>Hyperlink("https://www.diodes.com/assets/Datasheets/DMP3165L.pdf","DMP3165L Datasheet")</f>
        <v>DMP3165L Datasheet</v>
      </c>
      <c r="C74" t="s">
        <v>27</v>
      </c>
      <c r="D74" t="s">
        <v>24</v>
      </c>
      <c r="E74" t="s">
        <v>28</v>
      </c>
      <c r="F74" t="s">
        <v>23</v>
      </c>
      <c r="G74" t="s">
        <v>24</v>
      </c>
      <c r="H74">
        <v>30</v>
      </c>
      <c r="I74">
        <v>20</v>
      </c>
      <c r="J74">
        <v>3.3</v>
      </c>
      <c r="K74">
        <v>1.3</v>
      </c>
      <c r="L74">
        <v>90</v>
      </c>
      <c r="M74">
        <v>134</v>
      </c>
      <c r="O74">
        <v>2.1</v>
      </c>
      <c r="P74">
        <v>300</v>
      </c>
      <c r="Q74">
        <v>10</v>
      </c>
      <c r="R74">
        <v>1</v>
      </c>
      <c r="S74">
        <v>2</v>
      </c>
      <c r="T74" t="s">
        <v>52</v>
      </c>
    </row>
    <row r="75" spans="1:20">
      <c r="A75" t="str">
        <f>Hyperlink("https://www.diodes.com/part/view/DMP3165LQ","DMP3165LQ")</f>
        <v>DMP3165LQ</v>
      </c>
      <c r="B75" t="str">
        <f>Hyperlink("https://www.diodes.com/assets/Datasheets/DMP3165LQ.pdf","DMP3165LQ Datasheet")</f>
        <v>DMP3165LQ Datasheet</v>
      </c>
      <c r="C75" t="s">
        <v>27</v>
      </c>
      <c r="D75" t="s">
        <v>21</v>
      </c>
      <c r="E75" t="s">
        <v>26</v>
      </c>
      <c r="F75" t="s">
        <v>23</v>
      </c>
      <c r="G75" t="s">
        <v>24</v>
      </c>
      <c r="H75">
        <v>30</v>
      </c>
      <c r="I75">
        <v>20</v>
      </c>
      <c r="J75">
        <v>3.3</v>
      </c>
      <c r="K75">
        <v>1.3</v>
      </c>
      <c r="L75">
        <v>90</v>
      </c>
      <c r="M75">
        <v>134</v>
      </c>
      <c r="O75">
        <v>2.1</v>
      </c>
      <c r="P75">
        <v>300</v>
      </c>
      <c r="Q75">
        <v>10</v>
      </c>
      <c r="R75">
        <v>1</v>
      </c>
      <c r="S75">
        <v>2</v>
      </c>
      <c r="T75" t="s">
        <v>52</v>
      </c>
    </row>
    <row r="76" spans="1:20">
      <c r="A76" t="str">
        <f>Hyperlink("https://www.diodes.com/part/view/DMP31D0U","DMP31D0U")</f>
        <v>DMP31D0U</v>
      </c>
      <c r="B76" t="str">
        <f>Hyperlink("https://www.diodes.com/assets/Datasheets/DMP31D0U.pdf","DMP31D0U Datasheet")</f>
        <v>DMP31D0U Datasheet</v>
      </c>
      <c r="C76" t="s">
        <v>27</v>
      </c>
      <c r="D76" t="s">
        <v>21</v>
      </c>
      <c r="E76" t="s">
        <v>22</v>
      </c>
      <c r="F76" t="s">
        <v>23</v>
      </c>
      <c r="G76" t="s">
        <v>21</v>
      </c>
      <c r="H76">
        <v>30</v>
      </c>
      <c r="I76">
        <v>8</v>
      </c>
      <c r="J76">
        <v>0.67</v>
      </c>
      <c r="K76">
        <v>0.71</v>
      </c>
      <c r="M76">
        <v>1000</v>
      </c>
      <c r="N76">
        <v>1500</v>
      </c>
      <c r="O76">
        <v>1.1</v>
      </c>
      <c r="P76">
        <v>76</v>
      </c>
      <c r="R76">
        <v>0.9</v>
      </c>
      <c r="S76" t="s">
        <v>56</v>
      </c>
      <c r="T76" t="s">
        <v>52</v>
      </c>
    </row>
    <row r="77" spans="1:20">
      <c r="A77" t="str">
        <f>Hyperlink("https://www.diodes.com/part/view/DMP31D0UFB4","DMP31D0UFB4")</f>
        <v>DMP31D0UFB4</v>
      </c>
      <c r="B77" t="str">
        <f>Hyperlink("https://www.diodes.com/assets/Datasheets/DMP31D0UFB4.pdf","DMP31D0UFB4 Datasheet")</f>
        <v>DMP31D0UFB4 Datasheet</v>
      </c>
      <c r="C77" t="s">
        <v>27</v>
      </c>
      <c r="D77" t="s">
        <v>21</v>
      </c>
      <c r="E77" t="s">
        <v>22</v>
      </c>
      <c r="F77" t="s">
        <v>23</v>
      </c>
      <c r="G77" t="s">
        <v>21</v>
      </c>
      <c r="H77">
        <v>30</v>
      </c>
      <c r="I77">
        <v>8</v>
      </c>
      <c r="J77">
        <v>0.76</v>
      </c>
      <c r="K77">
        <v>0.92</v>
      </c>
      <c r="M77">
        <v>1000</v>
      </c>
      <c r="N77">
        <v>1500</v>
      </c>
      <c r="O77">
        <v>1.1</v>
      </c>
      <c r="P77">
        <v>76</v>
      </c>
      <c r="R77">
        <v>0.9</v>
      </c>
      <c r="S77" t="s">
        <v>56</v>
      </c>
      <c r="T77" t="s">
        <v>57</v>
      </c>
    </row>
    <row r="78" spans="1:20">
      <c r="A78" t="str">
        <f>Hyperlink("https://www.diodes.com/part/view/DMP31D7L","DMP31D7L")</f>
        <v>DMP31D7L</v>
      </c>
      <c r="B78" t="str">
        <f>Hyperlink("https://www.diodes.com/assets/Datasheets/DMP31D7L.pdf","DMP31D7L Datasheet")</f>
        <v>DMP31D7L Datasheet</v>
      </c>
      <c r="C78" t="s">
        <v>27</v>
      </c>
      <c r="D78" t="s">
        <v>24</v>
      </c>
      <c r="E78" t="s">
        <v>28</v>
      </c>
      <c r="F78" t="s">
        <v>23</v>
      </c>
      <c r="G78" t="s">
        <v>21</v>
      </c>
      <c r="H78">
        <v>30</v>
      </c>
      <c r="I78">
        <v>20</v>
      </c>
      <c r="J78">
        <v>0.58</v>
      </c>
      <c r="K78">
        <v>0.46</v>
      </c>
      <c r="L78">
        <v>900</v>
      </c>
      <c r="M78">
        <v>1700</v>
      </c>
      <c r="O78">
        <v>2.6</v>
      </c>
      <c r="P78">
        <v>19</v>
      </c>
      <c r="Q78">
        <v>15</v>
      </c>
      <c r="R78">
        <v>0.36</v>
      </c>
      <c r="T78" t="s">
        <v>52</v>
      </c>
    </row>
    <row r="79" spans="1:20">
      <c r="A79" t="str">
        <f>Hyperlink("https://www.diodes.com/part/view/DMP31D7LDW","DMP31D7LDW")</f>
        <v>DMP31D7LDW</v>
      </c>
      <c r="B79" t="str">
        <f>Hyperlink("https://www.diodes.com/assets/Datasheets/DMP31D7LDW.pdf","DMP31D7LDW Datasheet")</f>
        <v>DMP31D7LDW Datasheet</v>
      </c>
      <c r="C79" t="s">
        <v>58</v>
      </c>
      <c r="D79" t="s">
        <v>24</v>
      </c>
      <c r="E79" t="s">
        <v>28</v>
      </c>
      <c r="F79" t="s">
        <v>47</v>
      </c>
      <c r="G79" t="s">
        <v>21</v>
      </c>
      <c r="H79">
        <v>30</v>
      </c>
      <c r="I79">
        <v>20</v>
      </c>
      <c r="J79">
        <v>0.55</v>
      </c>
      <c r="K79">
        <v>0.4</v>
      </c>
      <c r="L79">
        <v>900</v>
      </c>
      <c r="M79">
        <v>1700</v>
      </c>
      <c r="O79">
        <v>2.6</v>
      </c>
      <c r="P79">
        <v>19</v>
      </c>
      <c r="Q79">
        <v>15</v>
      </c>
      <c r="R79">
        <v>0.36</v>
      </c>
      <c r="S79">
        <v>0.8</v>
      </c>
      <c r="T79" t="s">
        <v>59</v>
      </c>
    </row>
    <row r="80" spans="1:20">
      <c r="A80" t="str">
        <f>Hyperlink("https://www.diodes.com/part/view/DMP31D7LDWQ","DMP31D7LDWQ")</f>
        <v>DMP31D7LDWQ</v>
      </c>
      <c r="B80" t="str">
        <f>Hyperlink("https://www.diodes.com/assets/Datasheets/DMP31D7LDWQ.pdf","DMP31D7LDWQ Datasheet")</f>
        <v>DMP31D7LDWQ Datasheet</v>
      </c>
      <c r="C80" t="s">
        <v>58</v>
      </c>
      <c r="D80" t="s">
        <v>21</v>
      </c>
      <c r="E80" t="s">
        <v>32</v>
      </c>
      <c r="F80" t="s">
        <v>47</v>
      </c>
      <c r="G80" t="s">
        <v>21</v>
      </c>
      <c r="H80">
        <v>30</v>
      </c>
      <c r="I80">
        <v>20</v>
      </c>
      <c r="J80">
        <v>0.55</v>
      </c>
      <c r="K80">
        <v>0.4</v>
      </c>
      <c r="L80">
        <v>900</v>
      </c>
      <c r="M80">
        <v>1700</v>
      </c>
      <c r="O80">
        <v>2.6</v>
      </c>
      <c r="R80">
        <v>0.36</v>
      </c>
      <c r="S80">
        <v>0.8</v>
      </c>
      <c r="T80" t="s">
        <v>59</v>
      </c>
    </row>
    <row r="81" spans="1:20">
      <c r="A81" t="str">
        <f>Hyperlink("https://www.diodes.com/part/view/DMP31D7LFB","DMP31D7LFB")</f>
        <v>DMP31D7LFB</v>
      </c>
      <c r="B81" t="str">
        <f>Hyperlink("https://www.diodes.com/assets/Datasheets/DMP31D7LFB.pdf","DMP31D7LFB Datasheet")</f>
        <v>DMP31D7LFB Datasheet</v>
      </c>
      <c r="C81" t="s">
        <v>27</v>
      </c>
      <c r="D81" t="s">
        <v>24</v>
      </c>
      <c r="E81" t="s">
        <v>28</v>
      </c>
      <c r="F81" t="s">
        <v>23</v>
      </c>
      <c r="G81" t="s">
        <v>21</v>
      </c>
      <c r="H81">
        <v>30</v>
      </c>
      <c r="I81">
        <v>20</v>
      </c>
      <c r="J81">
        <v>0.81</v>
      </c>
      <c r="K81">
        <v>0.89</v>
      </c>
      <c r="L81">
        <v>900</v>
      </c>
      <c r="M81">
        <v>1700</v>
      </c>
      <c r="O81">
        <v>2.6</v>
      </c>
      <c r="P81">
        <v>19</v>
      </c>
      <c r="Q81">
        <v>15</v>
      </c>
      <c r="R81">
        <v>0.36</v>
      </c>
      <c r="T81" t="s">
        <v>60</v>
      </c>
    </row>
    <row r="82" spans="1:20">
      <c r="A82" t="str">
        <f>Hyperlink("https://www.diodes.com/part/view/DMP31D7LFBQ","DMP31D7LFBQ")</f>
        <v>DMP31D7LFBQ</v>
      </c>
      <c r="B82" t="str">
        <f>Hyperlink("https://www.diodes.com/assets/Datasheets/DMP31D7LFBQ.pdf","DMP31D7LFBQ Datasheet")</f>
        <v>DMP31D7LFBQ Datasheet</v>
      </c>
      <c r="C82" t="s">
        <v>27</v>
      </c>
      <c r="D82" t="s">
        <v>21</v>
      </c>
      <c r="E82" t="s">
        <v>32</v>
      </c>
      <c r="F82" t="s">
        <v>23</v>
      </c>
      <c r="G82" t="s">
        <v>21</v>
      </c>
      <c r="H82">
        <v>30</v>
      </c>
      <c r="I82">
        <v>20</v>
      </c>
      <c r="J82">
        <v>0.81</v>
      </c>
      <c r="K82">
        <v>0.89</v>
      </c>
      <c r="L82">
        <v>900</v>
      </c>
      <c r="M82">
        <v>1700</v>
      </c>
      <c r="O82">
        <v>2.6</v>
      </c>
      <c r="P82">
        <v>19</v>
      </c>
      <c r="Q82">
        <v>15</v>
      </c>
      <c r="R82">
        <v>0.36</v>
      </c>
      <c r="T82" t="s">
        <v>60</v>
      </c>
    </row>
    <row r="83" spans="1:20">
      <c r="A83" t="str">
        <f>Hyperlink("https://www.diodes.com/part/view/DMP31D7LW","DMP31D7LW")</f>
        <v>DMP31D7LW</v>
      </c>
      <c r="B83" t="str">
        <f>Hyperlink("https://www.diodes.com/assets/Datasheets/DMP31D7LW.pdf","DMP31D7LW Datasheet")</f>
        <v>DMP31D7LW Datasheet</v>
      </c>
      <c r="C83" t="s">
        <v>27</v>
      </c>
      <c r="D83" t="s">
        <v>24</v>
      </c>
      <c r="E83" t="s">
        <v>22</v>
      </c>
      <c r="F83" t="s">
        <v>23</v>
      </c>
      <c r="G83" t="s">
        <v>21</v>
      </c>
      <c r="H83">
        <v>30</v>
      </c>
      <c r="I83">
        <v>20</v>
      </c>
      <c r="J83">
        <v>0.52</v>
      </c>
      <c r="K83">
        <v>0.37</v>
      </c>
      <c r="L83">
        <v>900</v>
      </c>
      <c r="M83">
        <v>1700</v>
      </c>
      <c r="O83">
        <v>2.6</v>
      </c>
      <c r="P83">
        <v>19</v>
      </c>
      <c r="Q83">
        <v>15</v>
      </c>
      <c r="R83">
        <v>0.36</v>
      </c>
      <c r="T83" t="s">
        <v>61</v>
      </c>
    </row>
    <row r="84" spans="1:20">
      <c r="A84" t="str">
        <f>Hyperlink("https://www.diodes.com/part/view/DMP32D4S","DMP32D4S")</f>
        <v>DMP32D4S</v>
      </c>
      <c r="B84" t="str">
        <f>Hyperlink("https://www.diodes.com/assets/Datasheets/DMP32D4S.pdf","DMP32D4S Datasheet")</f>
        <v>DMP32D4S Datasheet</v>
      </c>
      <c r="C84" t="s">
        <v>27</v>
      </c>
      <c r="D84" t="s">
        <v>21</v>
      </c>
      <c r="E84" t="s">
        <v>22</v>
      </c>
      <c r="F84" t="s">
        <v>23</v>
      </c>
      <c r="G84" t="s">
        <v>21</v>
      </c>
      <c r="H84">
        <v>30</v>
      </c>
      <c r="I84">
        <v>20</v>
      </c>
      <c r="J84">
        <v>0.3</v>
      </c>
      <c r="K84">
        <v>0.54</v>
      </c>
      <c r="L84">
        <v>2400</v>
      </c>
      <c r="M84">
        <v>4000</v>
      </c>
      <c r="O84">
        <v>2.4</v>
      </c>
      <c r="P84">
        <v>51.2</v>
      </c>
      <c r="R84">
        <v>0.6</v>
      </c>
      <c r="S84">
        <v>1.2</v>
      </c>
      <c r="T84" t="s">
        <v>52</v>
      </c>
    </row>
    <row r="85" spans="1:20">
      <c r="A85" t="str">
        <f>Hyperlink("https://www.diodes.com/part/view/DMP32D4SFB","DMP32D4SFB")</f>
        <v>DMP32D4SFB</v>
      </c>
      <c r="B85" t="str">
        <f>Hyperlink("https://www.diodes.com/assets/Datasheets/DMP32D4SFB.pdf","DMP32D4SFB Datasheet")</f>
        <v>DMP32D4SFB Datasheet</v>
      </c>
      <c r="C85" t="s">
        <v>27</v>
      </c>
      <c r="D85" t="s">
        <v>21</v>
      </c>
      <c r="E85" t="s">
        <v>22</v>
      </c>
      <c r="F85" t="s">
        <v>23</v>
      </c>
      <c r="G85" t="s">
        <v>21</v>
      </c>
      <c r="H85">
        <v>30</v>
      </c>
      <c r="I85">
        <v>20</v>
      </c>
      <c r="J85">
        <v>0.5</v>
      </c>
      <c r="K85">
        <v>1.2</v>
      </c>
      <c r="L85">
        <v>2400</v>
      </c>
      <c r="M85">
        <v>4000</v>
      </c>
      <c r="N85">
        <v>16000</v>
      </c>
      <c r="O85">
        <v>2.3</v>
      </c>
      <c r="P85">
        <v>51</v>
      </c>
      <c r="R85">
        <v>0.6</v>
      </c>
      <c r="S85">
        <v>1.3</v>
      </c>
      <c r="T85" t="s">
        <v>60</v>
      </c>
    </row>
    <row r="86" spans="1:20">
      <c r="A86" t="str">
        <f>Hyperlink("https://www.diodes.com/part/view/DMP32D4SW","DMP32D4SW")</f>
        <v>DMP32D4SW</v>
      </c>
      <c r="B86" t="str">
        <f>Hyperlink("https://www.diodes.com/assets/Datasheets/DMP32D4SW.pdf","DMP32D4SW Datasheet")</f>
        <v>DMP32D4SW Datasheet</v>
      </c>
      <c r="C86" t="s">
        <v>20</v>
      </c>
      <c r="D86" t="s">
        <v>21</v>
      </c>
      <c r="E86" t="s">
        <v>22</v>
      </c>
      <c r="F86" t="s">
        <v>23</v>
      </c>
      <c r="G86" t="s">
        <v>21</v>
      </c>
      <c r="H86">
        <v>30</v>
      </c>
      <c r="I86">
        <v>20</v>
      </c>
      <c r="J86">
        <v>0.25</v>
      </c>
      <c r="K86">
        <v>0.432</v>
      </c>
      <c r="L86">
        <v>2400</v>
      </c>
      <c r="M86">
        <v>4000</v>
      </c>
      <c r="O86">
        <v>2.4</v>
      </c>
      <c r="P86">
        <v>51.2</v>
      </c>
      <c r="R86">
        <v>0.6</v>
      </c>
      <c r="S86">
        <v>1.2</v>
      </c>
      <c r="T86" t="s">
        <v>61</v>
      </c>
    </row>
    <row r="87" spans="1:20">
      <c r="A87" t="str">
        <f>Hyperlink("https://www.diodes.com/part/view/DMP32D5LFA","DMP32D5LFA")</f>
        <v>DMP32D5LFA</v>
      </c>
      <c r="B87" t="str">
        <f>Hyperlink("https://www.diodes.com/assets/Datasheets/DMP32D5LFA.pdf","DMP32D5LFA Datasheet")</f>
        <v>DMP32D5LFA Datasheet</v>
      </c>
      <c r="C87" t="s">
        <v>27</v>
      </c>
      <c r="D87" t="s">
        <v>21</v>
      </c>
      <c r="E87" t="s">
        <v>22</v>
      </c>
      <c r="F87" t="s">
        <v>23</v>
      </c>
      <c r="G87" t="s">
        <v>21</v>
      </c>
      <c r="H87">
        <v>30</v>
      </c>
      <c r="I87">
        <v>8</v>
      </c>
      <c r="J87">
        <v>0.3</v>
      </c>
      <c r="K87">
        <v>0.36</v>
      </c>
      <c r="M87">
        <v>1500</v>
      </c>
      <c r="N87">
        <v>2500</v>
      </c>
      <c r="O87">
        <v>1.2</v>
      </c>
      <c r="P87">
        <v>40.9</v>
      </c>
      <c r="Q87">
        <v>15</v>
      </c>
      <c r="R87">
        <v>0.7</v>
      </c>
      <c r="T87" t="s">
        <v>62</v>
      </c>
    </row>
    <row r="88" spans="1:20">
      <c r="A88" t="str">
        <f>Hyperlink("https://www.diodes.com/part/view/DMP32D5SFB","DMP32D5SFB")</f>
        <v>DMP32D5SFB</v>
      </c>
      <c r="B88" t="str">
        <f>Hyperlink("https://www.diodes.com/assets/Datasheets/DMP32D5SFB.pdf","DMP32D5SFB Datasheet")</f>
        <v>DMP32D5SFB Datasheet</v>
      </c>
      <c r="C88" t="s">
        <v>27</v>
      </c>
      <c r="D88" t="s">
        <v>21</v>
      </c>
      <c r="E88" t="s">
        <v>28</v>
      </c>
      <c r="F88" t="s">
        <v>23</v>
      </c>
      <c r="G88" t="s">
        <v>21</v>
      </c>
      <c r="H88">
        <v>30</v>
      </c>
      <c r="I88">
        <v>25</v>
      </c>
      <c r="J88">
        <v>0.5</v>
      </c>
      <c r="K88">
        <v>1.2</v>
      </c>
      <c r="L88">
        <v>2400</v>
      </c>
      <c r="M88">
        <v>4000</v>
      </c>
      <c r="O88">
        <v>2.3</v>
      </c>
      <c r="P88">
        <v>51</v>
      </c>
      <c r="Q88">
        <v>15</v>
      </c>
      <c r="R88">
        <v>0.62</v>
      </c>
      <c r="S88">
        <v>1.25</v>
      </c>
      <c r="T88" t="s">
        <v>60</v>
      </c>
    </row>
    <row r="89" spans="1:20">
      <c r="A89" t="str">
        <f>Hyperlink("https://www.diodes.com/part/view/DMP32D9UDA","DMP32D9UDA")</f>
        <v>DMP32D9UDA</v>
      </c>
      <c r="B89" t="str">
        <f>Hyperlink("https://www.diodes.com/assets/Datasheets/DMP32D9UDA.pdf","DMP32D9UDA Datasheet")</f>
        <v>DMP32D9UDA Datasheet</v>
      </c>
      <c r="C89" t="s">
        <v>63</v>
      </c>
      <c r="D89" t="s">
        <v>24</v>
      </c>
      <c r="E89" t="s">
        <v>28</v>
      </c>
      <c r="F89" t="s">
        <v>47</v>
      </c>
      <c r="G89" t="s">
        <v>21</v>
      </c>
      <c r="H89">
        <v>30</v>
      </c>
      <c r="I89">
        <v>12</v>
      </c>
      <c r="J89">
        <v>0.22</v>
      </c>
      <c r="K89">
        <v>0.36</v>
      </c>
      <c r="M89">
        <v>5000</v>
      </c>
      <c r="N89">
        <v>6000</v>
      </c>
      <c r="O89">
        <v>1</v>
      </c>
      <c r="P89">
        <v>22</v>
      </c>
      <c r="Q89">
        <v>5</v>
      </c>
      <c r="R89">
        <v>0.35</v>
      </c>
      <c r="T89" t="s">
        <v>64</v>
      </c>
    </row>
    <row r="90" spans="1:20">
      <c r="A90" t="str">
        <f>Hyperlink("https://www.diodes.com/part/view/DMP32D9UFO","DMP32D9UFO")</f>
        <v>DMP32D9UFO</v>
      </c>
      <c r="B90" t="str">
        <f>Hyperlink("https://www.diodes.com/assets/Datasheets/DMP32D9UFO.pdf","DMP32D9UFO Datasheet")</f>
        <v>DMP32D9UFO Datasheet</v>
      </c>
      <c r="C90" t="s">
        <v>27</v>
      </c>
      <c r="D90" t="s">
        <v>24</v>
      </c>
      <c r="E90" t="s">
        <v>28</v>
      </c>
      <c r="F90" t="s">
        <v>23</v>
      </c>
      <c r="G90" t="s">
        <v>21</v>
      </c>
      <c r="H90">
        <v>30</v>
      </c>
      <c r="I90">
        <v>12</v>
      </c>
      <c r="J90">
        <v>0.2</v>
      </c>
      <c r="K90">
        <v>0.32</v>
      </c>
      <c r="M90">
        <v>5000</v>
      </c>
      <c r="N90">
        <v>6000</v>
      </c>
      <c r="O90">
        <v>1</v>
      </c>
      <c r="P90">
        <v>22</v>
      </c>
      <c r="Q90">
        <v>15</v>
      </c>
      <c r="R90">
        <v>0.35</v>
      </c>
      <c r="T90" t="s">
        <v>65</v>
      </c>
    </row>
    <row r="91" spans="1:20">
      <c r="A91" t="str">
        <f>Hyperlink("https://www.diodes.com/part/view/DMP32D9UFZ","DMP32D9UFZ")</f>
        <v>DMP32D9UFZ</v>
      </c>
      <c r="B91" t="str">
        <f>Hyperlink("https://www.diodes.com/assets/Datasheets/DMP32D9UFZ.pdf","DMP32D9UFZ Datasheet")</f>
        <v>DMP32D9UFZ Datasheet</v>
      </c>
      <c r="C91" t="s">
        <v>27</v>
      </c>
      <c r="D91" t="s">
        <v>21</v>
      </c>
      <c r="E91" t="s">
        <v>22</v>
      </c>
      <c r="F91" t="s">
        <v>23</v>
      </c>
      <c r="G91" t="s">
        <v>21</v>
      </c>
      <c r="H91">
        <v>30</v>
      </c>
      <c r="I91">
        <v>10</v>
      </c>
      <c r="J91">
        <v>0.2</v>
      </c>
      <c r="K91">
        <v>0.39</v>
      </c>
      <c r="M91">
        <v>5000</v>
      </c>
      <c r="N91">
        <v>6000</v>
      </c>
      <c r="O91">
        <v>1</v>
      </c>
      <c r="P91">
        <v>22.5</v>
      </c>
      <c r="R91">
        <v>0.35</v>
      </c>
      <c r="T91" t="s">
        <v>66</v>
      </c>
    </row>
    <row r="92" spans="1:20">
      <c r="A92" t="str">
        <f>Hyperlink("https://www.diodes.com/part/view/DMP32M6SPS","DMP32M6SPS")</f>
        <v>DMP32M6SPS</v>
      </c>
      <c r="B92" t="str">
        <f>Hyperlink("https://www.diodes.com/assets/Datasheets/DMP32M6SPS.pdf","DMP32M6SPS Datasheet")</f>
        <v>DMP32M6SPS Datasheet</v>
      </c>
      <c r="C92" t="s">
        <v>20</v>
      </c>
      <c r="D92" t="s">
        <v>24</v>
      </c>
      <c r="E92" t="s">
        <v>28</v>
      </c>
      <c r="F92" t="s">
        <v>23</v>
      </c>
      <c r="G92" t="s">
        <v>24</v>
      </c>
      <c r="H92">
        <v>30</v>
      </c>
      <c r="I92">
        <v>20</v>
      </c>
      <c r="K92">
        <v>2.3</v>
      </c>
      <c r="L92">
        <v>2.6</v>
      </c>
      <c r="M92">
        <v>3.75</v>
      </c>
      <c r="O92">
        <v>2.5</v>
      </c>
      <c r="P92">
        <v>8594</v>
      </c>
      <c r="Q92">
        <v>15</v>
      </c>
      <c r="R92">
        <v>75</v>
      </c>
      <c r="S92">
        <v>158</v>
      </c>
      <c r="T92" t="s">
        <v>34</v>
      </c>
    </row>
    <row r="93" spans="1:20">
      <c r="A93" t="str">
        <f>Hyperlink("https://www.diodes.com/part/view/DMP34M4SPS","DMP34M4SPS")</f>
        <v>DMP34M4SPS</v>
      </c>
      <c r="B93" t="str">
        <f>Hyperlink("https://www.diodes.com/assets/Datasheets/DMP34M4SPS.pdf","DMP34M4SPS Datasheet")</f>
        <v>DMP34M4SPS Datasheet</v>
      </c>
      <c r="C93" t="s">
        <v>20</v>
      </c>
      <c r="D93" t="s">
        <v>24</v>
      </c>
      <c r="E93" t="s">
        <v>28</v>
      </c>
      <c r="F93" t="s">
        <v>23</v>
      </c>
      <c r="G93" t="s">
        <v>24</v>
      </c>
      <c r="H93">
        <v>30</v>
      </c>
      <c r="I93">
        <v>25</v>
      </c>
      <c r="J93">
        <v>21</v>
      </c>
      <c r="K93">
        <v>3</v>
      </c>
      <c r="L93">
        <v>3.8</v>
      </c>
      <c r="M93" t="s">
        <v>67</v>
      </c>
      <c r="O93">
        <v>2.6</v>
      </c>
      <c r="P93">
        <v>3775</v>
      </c>
      <c r="Q93">
        <v>15</v>
      </c>
      <c r="S93">
        <v>127</v>
      </c>
      <c r="T93" t="s">
        <v>68</v>
      </c>
    </row>
    <row r="94" spans="1:20">
      <c r="A94" t="str">
        <f>Hyperlink("https://www.diodes.com/part/view/DMPH3010LK3","DMPH3010LK3")</f>
        <v>DMPH3010LK3</v>
      </c>
      <c r="B94" t="str">
        <f>Hyperlink("https://www.diodes.com/assets/Datasheets/DMPH3010LK3.pdf","DMPH3010LK3 Datasheet")</f>
        <v>DMPH3010LK3 Datasheet</v>
      </c>
      <c r="C94" t="s">
        <v>69</v>
      </c>
      <c r="D94" t="s">
        <v>21</v>
      </c>
      <c r="E94" t="s">
        <v>28</v>
      </c>
      <c r="F94" t="s">
        <v>23</v>
      </c>
      <c r="G94" t="s">
        <v>24</v>
      </c>
      <c r="H94">
        <v>30</v>
      </c>
      <c r="I94">
        <v>20</v>
      </c>
      <c r="J94">
        <v>16</v>
      </c>
      <c r="K94">
        <v>3.9</v>
      </c>
      <c r="L94">
        <v>7.5</v>
      </c>
      <c r="M94">
        <v>10</v>
      </c>
      <c r="O94">
        <v>2.1</v>
      </c>
      <c r="P94">
        <v>6807</v>
      </c>
      <c r="Q94">
        <v>15</v>
      </c>
      <c r="R94">
        <v>66</v>
      </c>
      <c r="S94">
        <v>139</v>
      </c>
      <c r="T94" t="s">
        <v>30</v>
      </c>
    </row>
    <row r="95" spans="1:20">
      <c r="A95" t="str">
        <f>Hyperlink("https://www.diodes.com/part/view/DMPH3010LK3Q","DMPH3010LK3Q")</f>
        <v>DMPH3010LK3Q</v>
      </c>
      <c r="B95" t="str">
        <f>Hyperlink("https://www.diodes.com/assets/Datasheets/DMPH3010LK3Q.pdf","DMPH3010LK3Q Datasheet")</f>
        <v>DMPH3010LK3Q Datasheet</v>
      </c>
      <c r="C95" t="s">
        <v>69</v>
      </c>
      <c r="D95" t="s">
        <v>21</v>
      </c>
      <c r="E95" t="s">
        <v>32</v>
      </c>
      <c r="F95" t="s">
        <v>23</v>
      </c>
      <c r="G95" t="s">
        <v>24</v>
      </c>
      <c r="H95">
        <v>30</v>
      </c>
      <c r="I95">
        <v>20</v>
      </c>
      <c r="J95">
        <v>16</v>
      </c>
      <c r="K95">
        <v>3.9</v>
      </c>
      <c r="L95">
        <v>7.5</v>
      </c>
      <c r="M95">
        <v>10</v>
      </c>
      <c r="O95">
        <v>2.1</v>
      </c>
      <c r="P95">
        <v>6807</v>
      </c>
      <c r="Q95">
        <v>15</v>
      </c>
      <c r="R95">
        <v>66</v>
      </c>
      <c r="S95">
        <v>139</v>
      </c>
      <c r="T95" t="s">
        <v>30</v>
      </c>
    </row>
    <row r="96" spans="1:20">
      <c r="A96" t="str">
        <f>Hyperlink("https://www.diodes.com/part/view/DMPH3010LPS","DMPH3010LPS")</f>
        <v>DMPH3010LPS</v>
      </c>
      <c r="B96" t="str">
        <f>Hyperlink("https://www.diodes.com/assets/Datasheets/DMPH3010LPS.pdf","DMPH3010LPS Datasheet")</f>
        <v>DMPH3010LPS Datasheet</v>
      </c>
      <c r="C96" t="s">
        <v>69</v>
      </c>
      <c r="D96" t="s">
        <v>21</v>
      </c>
      <c r="E96" t="s">
        <v>28</v>
      </c>
      <c r="F96" t="s">
        <v>23</v>
      </c>
      <c r="G96" t="s">
        <v>24</v>
      </c>
      <c r="H96">
        <v>30</v>
      </c>
      <c r="I96">
        <v>20</v>
      </c>
      <c r="J96">
        <v>15</v>
      </c>
      <c r="K96">
        <v>2.6</v>
      </c>
      <c r="L96">
        <v>7.5</v>
      </c>
      <c r="M96">
        <v>10</v>
      </c>
      <c r="O96">
        <v>2.1</v>
      </c>
      <c r="P96">
        <v>6807</v>
      </c>
      <c r="Q96">
        <v>15</v>
      </c>
      <c r="R96">
        <v>66</v>
      </c>
      <c r="S96">
        <v>139</v>
      </c>
      <c r="T96" t="s">
        <v>34</v>
      </c>
    </row>
    <row r="97" spans="1:20">
      <c r="A97" t="str">
        <f>Hyperlink("https://www.diodes.com/part/view/DMPH3010LPSQ","DMPH3010LPSQ")</f>
        <v>DMPH3010LPSQ</v>
      </c>
      <c r="B97" t="str">
        <f>Hyperlink("https://www.diodes.com/assets/Datasheets/DMPH3010LPSQ.pdf","DMPH3010LPSQ Datasheet")</f>
        <v>DMPH3010LPSQ Datasheet</v>
      </c>
      <c r="C97" t="s">
        <v>69</v>
      </c>
      <c r="D97" t="s">
        <v>21</v>
      </c>
      <c r="E97" t="s">
        <v>32</v>
      </c>
      <c r="F97" t="s">
        <v>23</v>
      </c>
      <c r="G97" t="s">
        <v>24</v>
      </c>
      <c r="H97">
        <v>30</v>
      </c>
      <c r="I97">
        <v>20</v>
      </c>
      <c r="J97">
        <v>15</v>
      </c>
      <c r="K97">
        <v>2.6</v>
      </c>
      <c r="L97">
        <v>7.5</v>
      </c>
      <c r="M97">
        <v>10</v>
      </c>
      <c r="O97">
        <v>2.1</v>
      </c>
      <c r="P97">
        <v>6807</v>
      </c>
      <c r="Q97">
        <v>15</v>
      </c>
      <c r="R97">
        <v>66</v>
      </c>
      <c r="S97">
        <v>139</v>
      </c>
      <c r="T97" t="s">
        <v>34</v>
      </c>
    </row>
    <row r="98" spans="1:20">
      <c r="A98" t="str">
        <f>Hyperlink("https://www.diodes.com/part/view/ZXM61P03F","ZXM61P03F")</f>
        <v>ZXM61P03F</v>
      </c>
      <c r="B98" t="str">
        <f>Hyperlink("https://www.diodes.com/assets/Datasheets/ZXM61P03F.pdf","ZXM61P03F Datasheet")</f>
        <v>ZXM61P03F Datasheet</v>
      </c>
      <c r="C98" t="s">
        <v>27</v>
      </c>
      <c r="D98" t="s">
        <v>21</v>
      </c>
      <c r="E98" t="s">
        <v>28</v>
      </c>
      <c r="F98" t="s">
        <v>23</v>
      </c>
      <c r="G98" t="s">
        <v>24</v>
      </c>
      <c r="H98">
        <v>30</v>
      </c>
      <c r="I98">
        <v>20</v>
      </c>
      <c r="J98">
        <v>1.1</v>
      </c>
      <c r="K98">
        <v>0.625</v>
      </c>
      <c r="L98">
        <v>350</v>
      </c>
      <c r="M98">
        <v>550</v>
      </c>
      <c r="P98">
        <v>140</v>
      </c>
      <c r="S98">
        <v>4.8</v>
      </c>
      <c r="T98" t="s">
        <v>52</v>
      </c>
    </row>
    <row r="99" spans="1:20">
      <c r="A99" t="str">
        <f>Hyperlink("https://www.diodes.com/part/view/ZXM62P03E6","ZXM62P03E6")</f>
        <v>ZXM62P03E6</v>
      </c>
      <c r="B99" t="str">
        <f>Hyperlink("https://www.diodes.com/assets/Datasheets/ZXM62P03E6.pdf","ZXM62P03E6 Datasheet")</f>
        <v>ZXM62P03E6 Datasheet</v>
      </c>
      <c r="C99" t="s">
        <v>27</v>
      </c>
      <c r="D99" t="s">
        <v>21</v>
      </c>
      <c r="E99" t="s">
        <v>28</v>
      </c>
      <c r="F99" t="s">
        <v>23</v>
      </c>
      <c r="G99" t="s">
        <v>24</v>
      </c>
      <c r="H99">
        <v>30</v>
      </c>
      <c r="I99">
        <v>12</v>
      </c>
      <c r="J99">
        <v>1.5</v>
      </c>
      <c r="K99">
        <v>0.625</v>
      </c>
      <c r="L99">
        <v>150</v>
      </c>
      <c r="M99">
        <v>230</v>
      </c>
      <c r="P99">
        <v>330</v>
      </c>
      <c r="R99">
        <v>10.2</v>
      </c>
      <c r="T99" t="s">
        <v>53</v>
      </c>
    </row>
    <row r="100" spans="1:20">
      <c r="A100" t="str">
        <f>Hyperlink("https://www.diodes.com/part/view/ZXM64P03X","ZXM64P03X")</f>
        <v>ZXM64P03X</v>
      </c>
      <c r="B100" t="str">
        <f>Hyperlink("https://www.diodes.com/assets/Datasheets/ZXM64P03X.pdf","ZXM64P03X Datasheet")</f>
        <v>ZXM64P03X Datasheet</v>
      </c>
      <c r="C100" t="s">
        <v>20</v>
      </c>
      <c r="D100" t="s">
        <v>21</v>
      </c>
      <c r="E100" t="s">
        <v>28</v>
      </c>
      <c r="F100" t="s">
        <v>23</v>
      </c>
      <c r="G100" t="s">
        <v>24</v>
      </c>
      <c r="H100">
        <v>30</v>
      </c>
      <c r="I100">
        <v>20</v>
      </c>
      <c r="J100">
        <v>3.8</v>
      </c>
      <c r="K100">
        <v>1.1</v>
      </c>
      <c r="L100">
        <v>75</v>
      </c>
      <c r="M100">
        <v>100</v>
      </c>
      <c r="S100">
        <v>46</v>
      </c>
      <c r="T100" t="s">
        <v>70</v>
      </c>
    </row>
    <row r="101" spans="1:20">
      <c r="A101" t="str">
        <f>Hyperlink("https://www.diodes.com/part/view/ZXMP3A13F","ZXMP3A13F")</f>
        <v>ZXMP3A13F</v>
      </c>
      <c r="B101" t="str">
        <f>Hyperlink("https://www.diodes.com/assets/Datasheets/ZXMP3A13F.pdf","ZXMP3A13F Datasheet")</f>
        <v>ZXMP3A13F Datasheet</v>
      </c>
      <c r="C101" t="s">
        <v>27</v>
      </c>
      <c r="D101" t="s">
        <v>21</v>
      </c>
      <c r="E101" t="s">
        <v>22</v>
      </c>
      <c r="F101" t="s">
        <v>23</v>
      </c>
      <c r="G101" t="s">
        <v>24</v>
      </c>
      <c r="H101">
        <v>30</v>
      </c>
      <c r="I101">
        <v>20</v>
      </c>
      <c r="J101">
        <v>1.6</v>
      </c>
      <c r="K101">
        <v>0.625</v>
      </c>
      <c r="L101">
        <v>210</v>
      </c>
      <c r="M101">
        <v>330</v>
      </c>
      <c r="O101">
        <v>1</v>
      </c>
      <c r="P101">
        <v>206</v>
      </c>
      <c r="R101" t="s">
        <v>71</v>
      </c>
      <c r="S101">
        <v>6.4</v>
      </c>
      <c r="T101" t="s">
        <v>52</v>
      </c>
    </row>
    <row r="102" spans="1:20">
      <c r="A102" t="str">
        <f>Hyperlink("https://www.diodes.com/part/view/ZXMP3A16DN8","ZXMP3A16DN8")</f>
        <v>ZXMP3A16DN8</v>
      </c>
      <c r="B102" t="str">
        <f>Hyperlink("https://www.diodes.com/assets/Datasheets/ZXMP3A16DN8.pdf","ZXMP3A16DN8 Datasheet")</f>
        <v>ZXMP3A16DN8 Datasheet</v>
      </c>
      <c r="C102" t="s">
        <v>46</v>
      </c>
      <c r="D102" t="s">
        <v>21</v>
      </c>
      <c r="E102" t="s">
        <v>22</v>
      </c>
      <c r="F102" t="s">
        <v>47</v>
      </c>
      <c r="G102" t="s">
        <v>24</v>
      </c>
      <c r="H102">
        <v>30</v>
      </c>
      <c r="I102">
        <v>20</v>
      </c>
      <c r="J102">
        <v>5.5</v>
      </c>
      <c r="K102">
        <v>1.8</v>
      </c>
      <c r="L102">
        <v>45</v>
      </c>
      <c r="M102">
        <v>70</v>
      </c>
      <c r="O102">
        <v>1</v>
      </c>
      <c r="R102" t="s">
        <v>72</v>
      </c>
      <c r="S102">
        <v>29.6</v>
      </c>
      <c r="T102" t="s">
        <v>29</v>
      </c>
    </row>
    <row r="103" spans="1:20">
      <c r="A103" t="str">
        <f>Hyperlink("https://www.diodes.com/part/view/ZXMP3A16G","ZXMP3A16G")</f>
        <v>ZXMP3A16G</v>
      </c>
      <c r="B103" t="str">
        <f>Hyperlink("https://www.diodes.com/assets/Datasheets/ZXMP3A16G.pdf","ZXMP3A16G Datasheet")</f>
        <v>ZXMP3A16G Datasheet</v>
      </c>
      <c r="C103" t="s">
        <v>27</v>
      </c>
      <c r="D103" t="s">
        <v>21</v>
      </c>
      <c r="E103" t="s">
        <v>22</v>
      </c>
      <c r="F103" t="s">
        <v>23</v>
      </c>
      <c r="G103" t="s">
        <v>24</v>
      </c>
      <c r="H103">
        <v>30</v>
      </c>
      <c r="I103">
        <v>20</v>
      </c>
      <c r="J103">
        <v>7.5</v>
      </c>
      <c r="K103">
        <v>2</v>
      </c>
      <c r="L103">
        <v>45</v>
      </c>
      <c r="M103">
        <v>70</v>
      </c>
      <c r="O103">
        <v>1</v>
      </c>
      <c r="P103">
        <v>1022</v>
      </c>
      <c r="R103" t="s">
        <v>72</v>
      </c>
      <c r="S103">
        <v>29.6</v>
      </c>
      <c r="T103" t="s">
        <v>73</v>
      </c>
    </row>
    <row r="104" spans="1:20">
      <c r="A104" t="str">
        <f>Hyperlink("https://www.diodes.com/part/view/ZXMP3A16N8","ZXMP3A16N8")</f>
        <v>ZXMP3A16N8</v>
      </c>
      <c r="B104" t="str">
        <f>Hyperlink("https://www.diodes.com/assets/Datasheets/ZXMP3A16N8.pdf","ZXMP3A16N8 Datasheet")</f>
        <v>ZXMP3A16N8 Datasheet</v>
      </c>
      <c r="C104" t="s">
        <v>27</v>
      </c>
      <c r="D104" t="s">
        <v>21</v>
      </c>
      <c r="E104" t="s">
        <v>22</v>
      </c>
      <c r="F104" t="s">
        <v>23</v>
      </c>
      <c r="G104" t="s">
        <v>24</v>
      </c>
      <c r="H104">
        <v>30</v>
      </c>
      <c r="I104">
        <v>20</v>
      </c>
      <c r="J104">
        <v>6.7</v>
      </c>
      <c r="K104">
        <v>1.9</v>
      </c>
      <c r="L104">
        <v>40</v>
      </c>
      <c r="M104">
        <v>70</v>
      </c>
      <c r="O104">
        <v>1</v>
      </c>
      <c r="R104" t="s">
        <v>72</v>
      </c>
      <c r="S104">
        <v>29.6</v>
      </c>
      <c r="T104" t="s">
        <v>29</v>
      </c>
    </row>
    <row r="105" spans="1:20">
      <c r="A105" t="str">
        <f>Hyperlink("https://www.diodes.com/part/view/ZXMP3A17DN8","ZXMP3A17DN8")</f>
        <v>ZXMP3A17DN8</v>
      </c>
      <c r="B105" t="str">
        <f>Hyperlink("https://www.diodes.com/assets/Datasheets/ZXMP3A17DN8.pdf","ZXMP3A17DN8 Datasheet")</f>
        <v>ZXMP3A17DN8 Datasheet</v>
      </c>
      <c r="C105" t="s">
        <v>46</v>
      </c>
      <c r="D105" t="s">
        <v>21</v>
      </c>
      <c r="E105" t="s">
        <v>22</v>
      </c>
      <c r="F105" t="s">
        <v>47</v>
      </c>
      <c r="G105" t="s">
        <v>24</v>
      </c>
      <c r="H105">
        <v>30</v>
      </c>
      <c r="I105">
        <v>20</v>
      </c>
      <c r="J105">
        <v>4.4</v>
      </c>
      <c r="K105">
        <v>1.8</v>
      </c>
      <c r="L105">
        <v>70</v>
      </c>
      <c r="M105">
        <v>110</v>
      </c>
      <c r="O105">
        <v>1</v>
      </c>
      <c r="R105" t="s">
        <v>74</v>
      </c>
      <c r="S105">
        <v>15.8</v>
      </c>
      <c r="T105" t="s">
        <v>29</v>
      </c>
    </row>
    <row r="106" spans="1:20">
      <c r="A106" t="str">
        <f>Hyperlink("https://www.diodes.com/part/view/ZXMP3A17E6","ZXMP3A17E6")</f>
        <v>ZXMP3A17E6</v>
      </c>
      <c r="B106" t="str">
        <f>Hyperlink("https://www.diodes.com/assets/Datasheets/ZXMP3A17E6.pdf","ZXMP3A17E6 Datasheet")</f>
        <v>ZXMP3A17E6 Datasheet</v>
      </c>
      <c r="C106" t="s">
        <v>27</v>
      </c>
      <c r="D106" t="s">
        <v>21</v>
      </c>
      <c r="E106" t="s">
        <v>22</v>
      </c>
      <c r="F106" t="s">
        <v>23</v>
      </c>
      <c r="G106" t="s">
        <v>24</v>
      </c>
      <c r="H106">
        <v>30</v>
      </c>
      <c r="I106">
        <v>20</v>
      </c>
      <c r="J106">
        <v>4</v>
      </c>
      <c r="K106">
        <v>1.1</v>
      </c>
      <c r="L106">
        <v>70</v>
      </c>
      <c r="M106">
        <v>110</v>
      </c>
      <c r="O106">
        <v>1</v>
      </c>
      <c r="P106">
        <v>630</v>
      </c>
      <c r="R106" t="s">
        <v>74</v>
      </c>
      <c r="S106">
        <v>15.8</v>
      </c>
      <c r="T106" t="s">
        <v>53</v>
      </c>
    </row>
    <row r="107" spans="1:20">
      <c r="A107" t="str">
        <f>Hyperlink("https://www.diodes.com/part/view/ZXMP3F30FH","ZXMP3F30FH")</f>
        <v>ZXMP3F30FH</v>
      </c>
      <c r="B107" t="str">
        <f>Hyperlink("https://www.diodes.com/assets/Datasheets/ZXMP3F30FH.pdf","ZXMP3F30FH Datasheet")</f>
        <v>ZXMP3F30FH Datasheet</v>
      </c>
      <c r="C107" t="s">
        <v>27</v>
      </c>
      <c r="D107" t="s">
        <v>21</v>
      </c>
      <c r="E107" t="s">
        <v>28</v>
      </c>
      <c r="F107" t="s">
        <v>23</v>
      </c>
      <c r="G107" t="s">
        <v>24</v>
      </c>
      <c r="H107">
        <v>30</v>
      </c>
      <c r="I107">
        <v>20</v>
      </c>
      <c r="J107">
        <v>3.4</v>
      </c>
      <c r="K107">
        <v>0.95</v>
      </c>
      <c r="L107">
        <v>80</v>
      </c>
      <c r="M107">
        <v>140</v>
      </c>
      <c r="O107">
        <v>3</v>
      </c>
      <c r="P107">
        <v>370</v>
      </c>
      <c r="S107">
        <v>7</v>
      </c>
      <c r="T107" t="s">
        <v>52</v>
      </c>
    </row>
  </sheetData>
  <hyperlinks>
    <hyperlink ref="A2" r:id="rId_hyperlink_1" tooltip="DMG3401LSN" display="DMG3401LSN"/>
    <hyperlink ref="B2" r:id="rId_hyperlink_2" tooltip="DMG3401LSN Datasheet" display="DMG3401LSN Datasheet"/>
    <hyperlink ref="A3" r:id="rId_hyperlink_3" tooltip="DMG3401LSNQ" display="DMG3401LSNQ"/>
    <hyperlink ref="B3" r:id="rId_hyperlink_4" tooltip="DMG3401LSNQ Datasheet" display="DMG3401LSNQ Datasheet"/>
    <hyperlink ref="A4" r:id="rId_hyperlink_5" tooltip="DMG3407SSN" display="DMG3407SSN"/>
    <hyperlink ref="B4" r:id="rId_hyperlink_6" tooltip="DMG3407SSN Datasheet" display="DMG3407SSN Datasheet"/>
    <hyperlink ref="A5" r:id="rId_hyperlink_7" tooltip="DMP3004SSS" display="DMP3004SSS"/>
    <hyperlink ref="B5" r:id="rId_hyperlink_8" tooltip="DMP3004SSS Datasheet" display="DMP3004SSS Datasheet"/>
    <hyperlink ref="A6" r:id="rId_hyperlink_9" tooltip="DMP3007LK3" display="DMP3007LK3"/>
    <hyperlink ref="B6" r:id="rId_hyperlink_10" tooltip="DMP3007LK3 Datasheet" display="DMP3007LK3 Datasheet"/>
    <hyperlink ref="A7" r:id="rId_hyperlink_11" tooltip="DMP3007LSS" display="DMP3007LSS"/>
    <hyperlink ref="B7" r:id="rId_hyperlink_12" tooltip="DMP3007LSS Datasheet" display="DMP3007LSS Datasheet"/>
    <hyperlink ref="A8" r:id="rId_hyperlink_13" tooltip="DMP3007SCG" display="DMP3007SCG"/>
    <hyperlink ref="B8" r:id="rId_hyperlink_14" tooltip="DMP3007SCG Datasheet" display="DMP3007SCG Datasheet"/>
    <hyperlink ref="A9" r:id="rId_hyperlink_15" tooltip="DMP3007SCGQ" display="DMP3007SCGQ"/>
    <hyperlink ref="B9" r:id="rId_hyperlink_16" tooltip="DMP3007SCGQ Datasheet" display="DMP3007SCGQ Datasheet"/>
    <hyperlink ref="A10" r:id="rId_hyperlink_17" tooltip="DMP3007SFG" display="DMP3007SFG"/>
    <hyperlink ref="B10" r:id="rId_hyperlink_18" tooltip="DMP3007SFG Datasheet" display="DMP3007SFG Datasheet"/>
    <hyperlink ref="A11" r:id="rId_hyperlink_19" tooltip="DMP3007SPS" display="DMP3007SPS"/>
    <hyperlink ref="B11" r:id="rId_hyperlink_20" tooltip="DMP3007SPS Datasheet" display="DMP3007SPS Datasheet"/>
    <hyperlink ref="A12" r:id="rId_hyperlink_21" tooltip="DMP3007SPSQ" display="DMP3007SPSQ"/>
    <hyperlink ref="B12" r:id="rId_hyperlink_22" tooltip="DMP3007SPSQ Datasheet" display="DMP3007SPSQ Datasheet"/>
    <hyperlink ref="A13" r:id="rId_hyperlink_23" tooltip="DMP3008SFGQ" display="DMP3008SFGQ"/>
    <hyperlink ref="B13" r:id="rId_hyperlink_24" tooltip="DMP3008SFGQ Datasheet" display="DMP3008SFGQ Datasheet"/>
    <hyperlink ref="A14" r:id="rId_hyperlink_25" tooltip="DMP3011SFVW" display="DMP3011SFVW"/>
    <hyperlink ref="B14" r:id="rId_hyperlink_26" tooltip="DMP3011SFVW Datasheet" display="DMP3011SFVW Datasheet"/>
    <hyperlink ref="A15" r:id="rId_hyperlink_27" tooltip="DMP3011SFVWQ" display="DMP3011SFVWQ"/>
    <hyperlink ref="B15" r:id="rId_hyperlink_28" tooltip="DMP3011SFVWQ Datasheet" display="DMP3011SFVWQ Datasheet"/>
    <hyperlink ref="A16" r:id="rId_hyperlink_29" tooltip="DMP3011SSS" display="DMP3011SSS"/>
    <hyperlink ref="B16" r:id="rId_hyperlink_30" tooltip="DMP3011SSS Datasheet" display="DMP3011SSS Datasheet"/>
    <hyperlink ref="A17" r:id="rId_hyperlink_31" tooltip="DMP3012LPS" display="DMP3012LPS"/>
    <hyperlink ref="B17" r:id="rId_hyperlink_32" tooltip="DMP3012LPS Datasheet" display="DMP3012LPS Datasheet"/>
    <hyperlink ref="A18" r:id="rId_hyperlink_33" tooltip="DMP3013SFK" display="DMP3013SFK"/>
    <hyperlink ref="B18" r:id="rId_hyperlink_34" tooltip="DMP3013SFK Datasheet" display="DMP3013SFK Datasheet"/>
    <hyperlink ref="A19" r:id="rId_hyperlink_35" tooltip="DMP3013SFV" display="DMP3013SFV"/>
    <hyperlink ref="B19" r:id="rId_hyperlink_36" tooltip="DMP3013SFV Datasheet" display="DMP3013SFV Datasheet"/>
    <hyperlink ref="A20" r:id="rId_hyperlink_37" tooltip="DMP3017SFK" display="DMP3017SFK"/>
    <hyperlink ref="B20" r:id="rId_hyperlink_38" tooltip="DMP3017SFK Datasheet" display="DMP3017SFK Datasheet"/>
    <hyperlink ref="A21" r:id="rId_hyperlink_39" tooltip="DMP3018SFK" display="DMP3018SFK"/>
    <hyperlink ref="B21" r:id="rId_hyperlink_40" tooltip="DMP3018SFK Datasheet" display="DMP3018SFK Datasheet"/>
    <hyperlink ref="A22" r:id="rId_hyperlink_41" tooltip="DMP3018SFV" display="DMP3018SFV"/>
    <hyperlink ref="B22" r:id="rId_hyperlink_42" tooltip="DMP3018SFV Datasheet" display="DMP3018SFV Datasheet"/>
    <hyperlink ref="A23" r:id="rId_hyperlink_43" tooltip="DMP3018SSS" display="DMP3018SSS"/>
    <hyperlink ref="B23" r:id="rId_hyperlink_44" tooltip="DMP3018SSS Datasheet" display="DMP3018SSS Datasheet"/>
    <hyperlink ref="A24" r:id="rId_hyperlink_45" tooltip="DMP3020LSS" display="DMP3020LSS"/>
    <hyperlink ref="B24" r:id="rId_hyperlink_46" tooltip="DMP3020LSS Datasheet" display="DMP3020LSS Datasheet"/>
    <hyperlink ref="A25" r:id="rId_hyperlink_47" tooltip="DMP3021SFVW" display="DMP3021SFVW"/>
    <hyperlink ref="B25" r:id="rId_hyperlink_48" tooltip="DMP3021SFVW Datasheet" display="DMP3021SFVW Datasheet"/>
    <hyperlink ref="A26" r:id="rId_hyperlink_49" tooltip="DMP3021SFVWQ" display="DMP3021SFVWQ"/>
    <hyperlink ref="B26" r:id="rId_hyperlink_50" tooltip="DMP3021SFVWQ Datasheet" display="DMP3021SFVWQ Datasheet"/>
    <hyperlink ref="A27" r:id="rId_hyperlink_51" tooltip="DMP3021SSS" display="DMP3021SSS"/>
    <hyperlink ref="B27" r:id="rId_hyperlink_52" tooltip="DMP3021SSS Datasheet" display="DMP3021SSS Datasheet"/>
    <hyperlink ref="A28" r:id="rId_hyperlink_53" tooltip="DMP3026SFDE" display="DMP3026SFDE"/>
    <hyperlink ref="B28" r:id="rId_hyperlink_54" tooltip="DMP3026SFDE Datasheet" display="DMP3026SFDE Datasheet"/>
    <hyperlink ref="A29" r:id="rId_hyperlink_55" tooltip="DMP3026SFDF" display="DMP3026SFDF"/>
    <hyperlink ref="B29" r:id="rId_hyperlink_56" tooltip="DMP3026SFDF Datasheet" display="DMP3026SFDF Datasheet"/>
    <hyperlink ref="A30" r:id="rId_hyperlink_57" tooltip="DMP3028LFDE" display="DMP3028LFDE"/>
    <hyperlink ref="B30" r:id="rId_hyperlink_58" tooltip="DMP3028LFDE Datasheet" display="DMP3028LFDE Datasheet"/>
    <hyperlink ref="A31" r:id="rId_hyperlink_59" tooltip="DMP3028LFDEQ" display="DMP3028LFDEQ"/>
    <hyperlink ref="B31" r:id="rId_hyperlink_60" tooltip="DMP3028LFDEQ Datasheet" display="DMP3028LFDEQ Datasheet"/>
    <hyperlink ref="A32" r:id="rId_hyperlink_61" tooltip="DMP3028LK3" display="DMP3028LK3"/>
    <hyperlink ref="B32" r:id="rId_hyperlink_62" tooltip="DMP3028LK3 Datasheet" display="DMP3028LK3 Datasheet"/>
    <hyperlink ref="A33" r:id="rId_hyperlink_63" tooltip="DMP3028LK3Q" display="DMP3028LK3Q"/>
    <hyperlink ref="B33" r:id="rId_hyperlink_64" tooltip="DMP3028LK3Q Datasheet" display="DMP3028LK3Q Datasheet"/>
    <hyperlink ref="A34" r:id="rId_hyperlink_65" tooltip="DMP3028LPSQ" display="DMP3028LPSQ"/>
    <hyperlink ref="B34" r:id="rId_hyperlink_66" tooltip="DMP3028LPSQ Datasheet" display="DMP3028LPSQ Datasheet"/>
    <hyperlink ref="A35" r:id="rId_hyperlink_67" tooltip="DMP3028LPSW" display="DMP3028LPSW"/>
    <hyperlink ref="B35" r:id="rId_hyperlink_68" tooltip="DMP3028LPSW Datasheet" display="DMP3028LPSW Datasheet"/>
    <hyperlink ref="A36" r:id="rId_hyperlink_69" tooltip="DMP3028LSD" display="DMP3028LSD"/>
    <hyperlink ref="B36" r:id="rId_hyperlink_70" tooltip="DMP3028LSD Datasheet" display="DMP3028LSD Datasheet"/>
    <hyperlink ref="A37" r:id="rId_hyperlink_71" tooltip="DMP3030SN" display="DMP3030SN"/>
    <hyperlink ref="B37" r:id="rId_hyperlink_72" tooltip="DMP3030SN Datasheet" display="DMP3030SN Datasheet"/>
    <hyperlink ref="A38" r:id="rId_hyperlink_73" tooltip="DMP3035LSS" display="DMP3035LSS"/>
    <hyperlink ref="B38" r:id="rId_hyperlink_74" tooltip="DMP3035LSS Datasheet" display="DMP3035LSS Datasheet"/>
    <hyperlink ref="A39" r:id="rId_hyperlink_75" tooltip="DMP3036SFG" display="DMP3036SFG"/>
    <hyperlink ref="B39" r:id="rId_hyperlink_76" tooltip="DMP3036SFG Datasheet" display="DMP3036SFG Datasheet"/>
    <hyperlink ref="A40" r:id="rId_hyperlink_77" tooltip="DMP3036SFV" display="DMP3036SFV"/>
    <hyperlink ref="B40" r:id="rId_hyperlink_78" tooltip="DMP3036SFV Datasheet" display="DMP3036SFV Datasheet"/>
    <hyperlink ref="A41" r:id="rId_hyperlink_79" tooltip="DMP3036SSD" display="DMP3036SSD"/>
    <hyperlink ref="B41" r:id="rId_hyperlink_80" tooltip="DMP3036SSD Datasheet" display="DMP3036SSD Datasheet"/>
    <hyperlink ref="A42" r:id="rId_hyperlink_81" tooltip="DMP3036SSS" display="DMP3036SSS"/>
    <hyperlink ref="B42" r:id="rId_hyperlink_82" tooltip="DMP3036SSS Datasheet" display="DMP3036SSS Datasheet"/>
    <hyperlink ref="A43" r:id="rId_hyperlink_83" tooltip="DMP3037LSS" display="DMP3037LSS"/>
    <hyperlink ref="B43" r:id="rId_hyperlink_84" tooltip="DMP3037LSS Datasheet" display="DMP3037LSS Datasheet"/>
    <hyperlink ref="A44" r:id="rId_hyperlink_85" tooltip="DMP3037LSSQ" display="DMP3037LSSQ"/>
    <hyperlink ref="B44" r:id="rId_hyperlink_86" tooltip="DMP3037LSSQ Datasheet" display="DMP3037LSSQ Datasheet"/>
    <hyperlink ref="A45" r:id="rId_hyperlink_87" tooltip="DMP3045LFVW" display="DMP3045LFVW"/>
    <hyperlink ref="B45" r:id="rId_hyperlink_88" tooltip="DMP3045LFVW Datasheet" display="DMP3045LFVW Datasheet"/>
    <hyperlink ref="A46" r:id="rId_hyperlink_89" tooltip="DMP3045LFVWQ" display="DMP3045LFVWQ"/>
    <hyperlink ref="B46" r:id="rId_hyperlink_90" tooltip="DMP3045LFVWQ Datasheet" display="DMP3045LFVWQ Datasheet"/>
    <hyperlink ref="A47" r:id="rId_hyperlink_91" tooltip="DMP3045LVT" display="DMP3045LVT"/>
    <hyperlink ref="B47" r:id="rId_hyperlink_92" tooltip="DMP3045LVT Datasheet" display="DMP3045LVT Datasheet"/>
    <hyperlink ref="A48" r:id="rId_hyperlink_93" tooltip="DMP3048LSD" display="DMP3048LSD"/>
    <hyperlink ref="B48" r:id="rId_hyperlink_94" tooltip="DMP3048LSD Datasheet" display="DMP3048LSD Datasheet"/>
    <hyperlink ref="A49" r:id="rId_hyperlink_95" tooltip="DMP3050LSS" display="DMP3050LSS"/>
    <hyperlink ref="B49" r:id="rId_hyperlink_96" tooltip="DMP3050LSS Datasheet" display="DMP3050LSS Datasheet"/>
    <hyperlink ref="A50" r:id="rId_hyperlink_97" tooltip="DMP3050LVT" display="DMP3050LVT"/>
    <hyperlink ref="B50" r:id="rId_hyperlink_98" tooltip="DMP3050LVT Datasheet" display="DMP3050LVT Datasheet"/>
    <hyperlink ref="A51" r:id="rId_hyperlink_99" tooltip="DMP3056L" display="DMP3056L"/>
    <hyperlink ref="B51" r:id="rId_hyperlink_100" tooltip="DMP3056L Datasheet" display="DMP3056L Datasheet"/>
    <hyperlink ref="A52" r:id="rId_hyperlink_101" tooltip="DMP3056LDM" display="DMP3056LDM"/>
    <hyperlink ref="B52" r:id="rId_hyperlink_102" tooltip="DMP3056LDM Datasheet" display="DMP3056LDM Datasheet"/>
    <hyperlink ref="A53" r:id="rId_hyperlink_103" tooltip="DMP3056LSD" display="DMP3056LSD"/>
    <hyperlink ref="B53" r:id="rId_hyperlink_104" tooltip="DMP3056LSD Datasheet" display="DMP3056LSD Datasheet"/>
    <hyperlink ref="A54" r:id="rId_hyperlink_105" tooltip="DMP3056LSDQ" display="DMP3056LSDQ"/>
    <hyperlink ref="B54" r:id="rId_hyperlink_106" tooltip="DMP3056LSDQ Datasheet" display="DMP3056LSDQ Datasheet"/>
    <hyperlink ref="A55" r:id="rId_hyperlink_107" tooltip="DMP3056LSS" display="DMP3056LSS"/>
    <hyperlink ref="B55" r:id="rId_hyperlink_108" tooltip="DMP3056LSS Datasheet" display="DMP3056LSS Datasheet"/>
    <hyperlink ref="A56" r:id="rId_hyperlink_109" tooltip="DMP3056LSSQ" display="DMP3056LSSQ"/>
    <hyperlink ref="B56" r:id="rId_hyperlink_110" tooltip="DMP3056LSSQ Datasheet" display="DMP3056LSSQ Datasheet"/>
    <hyperlink ref="A57" r:id="rId_hyperlink_111" tooltip="DMP3065LVT" display="DMP3065LVT"/>
    <hyperlink ref="B57" r:id="rId_hyperlink_112" tooltip="DMP3065LVT Datasheet" display="DMP3065LVT Datasheet"/>
    <hyperlink ref="A58" r:id="rId_hyperlink_113" tooltip="DMP3068L" display="DMP3068L"/>
    <hyperlink ref="B58" r:id="rId_hyperlink_114" tooltip="DMP3068L Datasheet" display="DMP3068L Datasheet"/>
    <hyperlink ref="A59" r:id="rId_hyperlink_115" tooltip="DMP3068LVT" display="DMP3068LVT"/>
    <hyperlink ref="B59" r:id="rId_hyperlink_116" tooltip="DMP3068LVT Datasheet" display="DMP3068LVT Datasheet"/>
    <hyperlink ref="A60" r:id="rId_hyperlink_117" tooltip="DMP3085LSD" display="DMP3085LSD"/>
    <hyperlink ref="B60" r:id="rId_hyperlink_118" tooltip="DMP3085LSD Datasheet" display="DMP3085LSD Datasheet"/>
    <hyperlink ref="A61" r:id="rId_hyperlink_119" tooltip="DMP3085LSS" display="DMP3085LSS"/>
    <hyperlink ref="B61" r:id="rId_hyperlink_120" tooltip="DMP3085LSS Datasheet" display="DMP3085LSS Datasheet"/>
    <hyperlink ref="A62" r:id="rId_hyperlink_121" tooltip="DMP3097L" display="DMP3097L"/>
    <hyperlink ref="B62" r:id="rId_hyperlink_122" tooltip="DMP3097L Datasheet" display="DMP3097L Datasheet"/>
    <hyperlink ref="A63" r:id="rId_hyperlink_123" tooltip="DMP3097LQ" display="DMP3097LQ"/>
    <hyperlink ref="B63" r:id="rId_hyperlink_124" tooltip="DMP3097LQ Datasheet" display="DMP3097LQ Datasheet"/>
    <hyperlink ref="A64" r:id="rId_hyperlink_125" tooltip="DMP3098L" display="DMP3098L"/>
    <hyperlink ref="B64" r:id="rId_hyperlink_126" tooltip="DMP3098L Datasheet" display="DMP3098L Datasheet"/>
    <hyperlink ref="A65" r:id="rId_hyperlink_127" tooltip="DMP3098LDM" display="DMP3098LDM"/>
    <hyperlink ref="B65" r:id="rId_hyperlink_128" tooltip="DMP3098LDM Datasheet" display="DMP3098LDM Datasheet"/>
    <hyperlink ref="A66" r:id="rId_hyperlink_129" tooltip="DMP3098LQ" display="DMP3098LQ"/>
    <hyperlink ref="B66" r:id="rId_hyperlink_130" tooltip="DMP3098LQ Datasheet" display="DMP3098LQ Datasheet"/>
    <hyperlink ref="A67" r:id="rId_hyperlink_131" tooltip="DMP3098LSD" display="DMP3098LSD"/>
    <hyperlink ref="B67" r:id="rId_hyperlink_132" tooltip="DMP3098LSD Datasheet" display="DMP3098LSD Datasheet"/>
    <hyperlink ref="A68" r:id="rId_hyperlink_133" tooltip="DMP3098LSS" display="DMP3098LSS"/>
    <hyperlink ref="B68" r:id="rId_hyperlink_134" tooltip="DMP3098LSS Datasheet" display="DMP3098LSS Datasheet"/>
    <hyperlink ref="A69" r:id="rId_hyperlink_135" tooltip="DMP3099L" display="DMP3099L"/>
    <hyperlink ref="B69" r:id="rId_hyperlink_136" tooltip="DMP3099L Datasheet" display="DMP3099L Datasheet"/>
    <hyperlink ref="A70" r:id="rId_hyperlink_137" tooltip="DMP3099LQ" display="DMP3099LQ"/>
    <hyperlink ref="B70" r:id="rId_hyperlink_138" tooltip="DMP3099LQ Datasheet" display="DMP3099LQ Datasheet"/>
    <hyperlink ref="A71" r:id="rId_hyperlink_139" tooltip="DMP3105LVT" display="DMP3105LVT"/>
    <hyperlink ref="B71" r:id="rId_hyperlink_140" tooltip="DMP3105LVT Datasheet" display="DMP3105LVT Datasheet"/>
    <hyperlink ref="A72" r:id="rId_hyperlink_141" tooltip="DMP3125L" display="DMP3125L"/>
    <hyperlink ref="B72" r:id="rId_hyperlink_142" tooltip="DMP3125L Datasheet" display="DMP3125L Datasheet"/>
    <hyperlink ref="A73" r:id="rId_hyperlink_143" tooltip="DMP3130LQ" display="DMP3130LQ"/>
    <hyperlink ref="B73" r:id="rId_hyperlink_144" tooltip="DMP3130LQ Datasheet" display="DMP3130LQ Datasheet"/>
    <hyperlink ref="A74" r:id="rId_hyperlink_145" tooltip="DMP3165L" display="DMP3165L"/>
    <hyperlink ref="B74" r:id="rId_hyperlink_146" tooltip="DMP3165L Datasheet" display="DMP3165L Datasheet"/>
    <hyperlink ref="A75" r:id="rId_hyperlink_147" tooltip="DMP3165LQ" display="DMP3165LQ"/>
    <hyperlink ref="B75" r:id="rId_hyperlink_148" tooltip="DMP3165LQ Datasheet" display="DMP3165LQ Datasheet"/>
    <hyperlink ref="A76" r:id="rId_hyperlink_149" tooltip="DMP31D0U" display="DMP31D0U"/>
    <hyperlink ref="B76" r:id="rId_hyperlink_150" tooltip="DMP31D0U Datasheet" display="DMP31D0U Datasheet"/>
    <hyperlink ref="A77" r:id="rId_hyperlink_151" tooltip="DMP31D0UFB4" display="DMP31D0UFB4"/>
    <hyperlink ref="B77" r:id="rId_hyperlink_152" tooltip="DMP31D0UFB4 Datasheet" display="DMP31D0UFB4 Datasheet"/>
    <hyperlink ref="A78" r:id="rId_hyperlink_153" tooltip="DMP31D7L" display="DMP31D7L"/>
    <hyperlink ref="B78" r:id="rId_hyperlink_154" tooltip="DMP31D7L Datasheet" display="DMP31D7L Datasheet"/>
    <hyperlink ref="A79" r:id="rId_hyperlink_155" tooltip="DMP31D7LDW" display="DMP31D7LDW"/>
    <hyperlink ref="B79" r:id="rId_hyperlink_156" tooltip="DMP31D7LDW Datasheet" display="DMP31D7LDW Datasheet"/>
    <hyperlink ref="A80" r:id="rId_hyperlink_157" tooltip="DMP31D7LDWQ" display="DMP31D7LDWQ"/>
    <hyperlink ref="B80" r:id="rId_hyperlink_158" tooltip="DMP31D7LDWQ Datasheet" display="DMP31D7LDWQ Datasheet"/>
    <hyperlink ref="A81" r:id="rId_hyperlink_159" tooltip="DMP31D7LFB" display="DMP31D7LFB"/>
    <hyperlink ref="B81" r:id="rId_hyperlink_160" tooltip="DMP31D7LFB Datasheet" display="DMP31D7LFB Datasheet"/>
    <hyperlink ref="A82" r:id="rId_hyperlink_161" tooltip="DMP31D7LFBQ" display="DMP31D7LFBQ"/>
    <hyperlink ref="B82" r:id="rId_hyperlink_162" tooltip="DMP31D7LFBQ Datasheet" display="DMP31D7LFBQ Datasheet"/>
    <hyperlink ref="A83" r:id="rId_hyperlink_163" tooltip="DMP31D7LW" display="DMP31D7LW"/>
    <hyperlink ref="B83" r:id="rId_hyperlink_164" tooltip="DMP31D7LW Datasheet" display="DMP31D7LW Datasheet"/>
    <hyperlink ref="A84" r:id="rId_hyperlink_165" tooltip="DMP32D4S" display="DMP32D4S"/>
    <hyperlink ref="B84" r:id="rId_hyperlink_166" tooltip="DMP32D4S Datasheet" display="DMP32D4S Datasheet"/>
    <hyperlink ref="A85" r:id="rId_hyperlink_167" tooltip="DMP32D4SFB" display="DMP32D4SFB"/>
    <hyperlink ref="B85" r:id="rId_hyperlink_168" tooltip="DMP32D4SFB Datasheet" display="DMP32D4SFB Datasheet"/>
    <hyperlink ref="A86" r:id="rId_hyperlink_169" tooltip="DMP32D4SW" display="DMP32D4SW"/>
    <hyperlink ref="B86" r:id="rId_hyperlink_170" tooltip="DMP32D4SW Datasheet" display="DMP32D4SW Datasheet"/>
    <hyperlink ref="A87" r:id="rId_hyperlink_171" tooltip="DMP32D5LFA" display="DMP32D5LFA"/>
    <hyperlink ref="B87" r:id="rId_hyperlink_172" tooltip="DMP32D5LFA Datasheet" display="DMP32D5LFA Datasheet"/>
    <hyperlink ref="A88" r:id="rId_hyperlink_173" tooltip="DMP32D5SFB" display="DMP32D5SFB"/>
    <hyperlink ref="B88" r:id="rId_hyperlink_174" tooltip="DMP32D5SFB Datasheet" display="DMP32D5SFB Datasheet"/>
    <hyperlink ref="A89" r:id="rId_hyperlink_175" tooltip="DMP32D9UDA" display="DMP32D9UDA"/>
    <hyperlink ref="B89" r:id="rId_hyperlink_176" tooltip="DMP32D9UDA Datasheet" display="DMP32D9UDA Datasheet"/>
    <hyperlink ref="A90" r:id="rId_hyperlink_177" tooltip="DMP32D9UFO" display="DMP32D9UFO"/>
    <hyperlink ref="B90" r:id="rId_hyperlink_178" tooltip="DMP32D9UFO Datasheet" display="DMP32D9UFO Datasheet"/>
    <hyperlink ref="A91" r:id="rId_hyperlink_179" tooltip="DMP32D9UFZ" display="DMP32D9UFZ"/>
    <hyperlink ref="B91" r:id="rId_hyperlink_180" tooltip="DMP32D9UFZ Datasheet" display="DMP32D9UFZ Datasheet"/>
    <hyperlink ref="A92" r:id="rId_hyperlink_181" tooltip="DMP32M6SPS" display="DMP32M6SPS"/>
    <hyperlink ref="B92" r:id="rId_hyperlink_182" tooltip="DMP32M6SPS Datasheet" display="DMP32M6SPS Datasheet"/>
    <hyperlink ref="A93" r:id="rId_hyperlink_183" tooltip="DMP34M4SPS" display="DMP34M4SPS"/>
    <hyperlink ref="B93" r:id="rId_hyperlink_184" tooltip="DMP34M4SPS Datasheet" display="DMP34M4SPS Datasheet"/>
    <hyperlink ref="A94" r:id="rId_hyperlink_185" tooltip="DMPH3010LK3" display="DMPH3010LK3"/>
    <hyperlink ref="B94" r:id="rId_hyperlink_186" tooltip="DMPH3010LK3 Datasheet" display="DMPH3010LK3 Datasheet"/>
    <hyperlink ref="A95" r:id="rId_hyperlink_187" tooltip="DMPH3010LK3Q" display="DMPH3010LK3Q"/>
    <hyperlink ref="B95" r:id="rId_hyperlink_188" tooltip="DMPH3010LK3Q Datasheet" display="DMPH3010LK3Q Datasheet"/>
    <hyperlink ref="A96" r:id="rId_hyperlink_189" tooltip="DMPH3010LPS" display="DMPH3010LPS"/>
    <hyperlink ref="B96" r:id="rId_hyperlink_190" tooltip="DMPH3010LPS Datasheet" display="DMPH3010LPS Datasheet"/>
    <hyperlink ref="A97" r:id="rId_hyperlink_191" tooltip="DMPH3010LPSQ" display="DMPH3010LPSQ"/>
    <hyperlink ref="B97" r:id="rId_hyperlink_192" tooltip="DMPH3010LPSQ Datasheet" display="DMPH3010LPSQ Datasheet"/>
    <hyperlink ref="A98" r:id="rId_hyperlink_193" tooltip="ZXM61P03F" display="ZXM61P03F"/>
    <hyperlink ref="B98" r:id="rId_hyperlink_194" tooltip="ZXM61P03F Datasheet" display="ZXM61P03F Datasheet"/>
    <hyperlink ref="A99" r:id="rId_hyperlink_195" tooltip="ZXM62P03E6" display="ZXM62P03E6"/>
    <hyperlink ref="B99" r:id="rId_hyperlink_196" tooltip="ZXM62P03E6 Datasheet" display="ZXM62P03E6 Datasheet"/>
    <hyperlink ref="A100" r:id="rId_hyperlink_197" tooltip="ZXM64P03X" display="ZXM64P03X"/>
    <hyperlink ref="B100" r:id="rId_hyperlink_198" tooltip="ZXM64P03X Datasheet" display="ZXM64P03X Datasheet"/>
    <hyperlink ref="A101" r:id="rId_hyperlink_199" tooltip="ZXMP3A13F" display="ZXMP3A13F"/>
    <hyperlink ref="B101" r:id="rId_hyperlink_200" tooltip="ZXMP3A13F Datasheet" display="ZXMP3A13F Datasheet"/>
    <hyperlink ref="A102" r:id="rId_hyperlink_201" tooltip="ZXMP3A16DN8" display="ZXMP3A16DN8"/>
    <hyperlink ref="B102" r:id="rId_hyperlink_202" tooltip="ZXMP3A16DN8 Datasheet" display="ZXMP3A16DN8 Datasheet"/>
    <hyperlink ref="A103" r:id="rId_hyperlink_203" tooltip="ZXMP3A16G" display="ZXMP3A16G"/>
    <hyperlink ref="B103" r:id="rId_hyperlink_204" tooltip="ZXMP3A16G Datasheet" display="ZXMP3A16G Datasheet"/>
    <hyperlink ref="A104" r:id="rId_hyperlink_205" tooltip="ZXMP3A16N8" display="ZXMP3A16N8"/>
    <hyperlink ref="B104" r:id="rId_hyperlink_206" tooltip="ZXMP3A16N8 Datasheet" display="ZXMP3A16N8 Datasheet"/>
    <hyperlink ref="A105" r:id="rId_hyperlink_207" tooltip="ZXMP3A17DN8" display="ZXMP3A17DN8"/>
    <hyperlink ref="B105" r:id="rId_hyperlink_208" tooltip="ZXMP3A17DN8 Datasheet" display="ZXMP3A17DN8 Datasheet"/>
    <hyperlink ref="A106" r:id="rId_hyperlink_209" tooltip="ZXMP3A17E6" display="ZXMP3A17E6"/>
    <hyperlink ref="B106" r:id="rId_hyperlink_210" tooltip="ZXMP3A17E6 Datasheet" display="ZXMP3A17E6 Datasheet"/>
    <hyperlink ref="A107" r:id="rId_hyperlink_211" tooltip="ZXMP3F30FH" display="ZXMP3F30FH"/>
    <hyperlink ref="B107" r:id="rId_hyperlink_212" tooltip="ZXMP3F30FH Datasheet" display="ZXMP3F30FH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2024-03-29T06:41:23-05:00</dcterms:created>
  <dcterms:modified xsi:type="dcterms:W3CDTF">2024-03-29T06:41:23-05:00</dcterms:modified>
  <dc:title>Untitled Spreadsheet</dc:title>
  <dc:description/>
  <dc:subject/>
  <cp:keywords/>
  <cp:category/>
</cp:coreProperties>
</file>