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<sst xmlns="http://schemas.openxmlformats.org/spreadsheetml/2006/main" uniqueCount="57">
  <si>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</si>
  <si>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</si>
  <si>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</si>
  <si>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</si>
  <si>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</si>
  <si>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</si>
  <si>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</si>
  <si>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</si>
  <si>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</si>
  <si>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</si>
  <si>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</si>
  <si>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</si>
  <si>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</si>
  <si>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</si>
  <si>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</si>
  <si>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</si>
  <si>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</si>
  <si>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</si>
  <si>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</si>
  <si>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</si>
  <si>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100V P-CHANNEL ENHANCEMENT MODE MOSFET</t>
  </si>
  <si>
    <t>No</t>
  </si>
  <si>
    <t>Standard</t>
  </si>
  <si>
    <t>P</t>
  </si>
  <si>
    <t>PowerDI5060-8</t>
  </si>
  <si>
    <t>P-CHANNEL ENHANCEMENT MODE MOSFET</t>
  </si>
  <si>
    <t>Yes</t>
  </si>
  <si>
    <t>1239 max @ 25V</t>
  </si>
  <si>
    <t>SOT223</t>
  </si>
  <si>
    <t>Automotive</t>
  </si>
  <si>
    <t>On Request</t>
  </si>
  <si>
    <t>TO252 (DPAK)</t>
  </si>
  <si>
    <t>5000 (@ 4V)</t>
  </si>
  <si>
    <t>SOT23</t>
  </si>
  <si>
    <t>18000 (@3.5V)</t>
  </si>
  <si>
    <t>U-DFN2020-6 (Type E)</t>
  </si>
  <si>
    <t>450V P-CHANNEL ENHANCEMENT MODE MOSFET</t>
  </si>
  <si>
    <t>TO251 (Type TH)</t>
  </si>
  <si>
    <t>600V P-CHANNEL ENHANCEMENT MODE MOSFET</t>
  </si>
  <si>
    <t>SO-8 (Standard B)</t>
  </si>
  <si>
    <t>P-CHANNEL ENHANCEMENT MODE VERTICAL DMOS FET</t>
  </si>
  <si>
    <t>120 max @ 25V</t>
  </si>
  <si>
    <t>E-Line</t>
  </si>
  <si>
    <t>SOT223 (Type DN)</t>
  </si>
  <si>
    <t>50 max @ 25V</t>
  </si>
  <si>
    <t>100 max @ 25V</t>
  </si>
  <si>
    <t>11000 (@3.5V)</t>
  </si>
  <si>
    <t>SOT89</t>
  </si>
  <si>
    <t>73 @ 25V</t>
  </si>
  <si>
    <t>SOT26</t>
  </si>
  <si>
    <t>1450(@6V)</t>
  </si>
  <si>
    <t>1.8 (@5V)</t>
  </si>
  <si>
    <t>285(@6V)</t>
  </si>
  <si>
    <t>450(@6V)</t>
  </si>
  <si>
    <t>7.1(@6V)</t>
  </si>
  <si>
    <t>190(@6V)</t>
  </si>
  <si>
    <t>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</si>
</sst>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P10H088SPS" TargetMode="External"/><Relationship Id="rId_hyperlink_2" Type="http://schemas.openxmlformats.org/officeDocument/2006/relationships/hyperlink" Target="https://www.diodes.com/assets/Datasheets/DMP10H088SPS.pdf" TargetMode="External"/><Relationship Id="rId_hyperlink_3" Type="http://schemas.openxmlformats.org/officeDocument/2006/relationships/hyperlink" Target="https://www.diodes.com/part/view/DMP10H400SE" TargetMode="External"/><Relationship Id="rId_hyperlink_4" Type="http://schemas.openxmlformats.org/officeDocument/2006/relationships/hyperlink" Target="https://www.diodes.com/assets/Datasheets/DMP10H400SE.pdf" TargetMode="External"/><Relationship Id="rId_hyperlink_5" Type="http://schemas.openxmlformats.org/officeDocument/2006/relationships/hyperlink" Target="https://www.diodes.com/part/view/DMP10H400SEQ" TargetMode="External"/><Relationship Id="rId_hyperlink_6" Type="http://schemas.openxmlformats.org/officeDocument/2006/relationships/hyperlink" Target="https://www.diodes.com/assets/Datasheets/DMP10H400SEQ.pdf" TargetMode="External"/><Relationship Id="rId_hyperlink_7" Type="http://schemas.openxmlformats.org/officeDocument/2006/relationships/hyperlink" Target="https://www.diodes.com/part/view/DMP10H400SK3" TargetMode="External"/><Relationship Id="rId_hyperlink_8" Type="http://schemas.openxmlformats.org/officeDocument/2006/relationships/hyperlink" Target="https://www.diodes.com/assets/Datasheets/DMP10H400SK3.pdf" TargetMode="External"/><Relationship Id="rId_hyperlink_9" Type="http://schemas.openxmlformats.org/officeDocument/2006/relationships/hyperlink" Target="https://www.diodes.com/part/view/DMP10H4D2S" TargetMode="External"/><Relationship Id="rId_hyperlink_10" Type="http://schemas.openxmlformats.org/officeDocument/2006/relationships/hyperlink" Target="https://www.diodes.com/assets/Datasheets/DMP10H4D2S.pdf" TargetMode="External"/><Relationship Id="rId_hyperlink_11" Type="http://schemas.openxmlformats.org/officeDocument/2006/relationships/hyperlink" Target="https://www.diodes.com/part/view/DMP25H18DLFDE" TargetMode="External"/><Relationship Id="rId_hyperlink_12" Type="http://schemas.openxmlformats.org/officeDocument/2006/relationships/hyperlink" Target="https://www.diodes.com/assets/Datasheets/DMP25H18DLFDE.pdf" TargetMode="External"/><Relationship Id="rId_hyperlink_13" Type="http://schemas.openxmlformats.org/officeDocument/2006/relationships/hyperlink" Target="https://www.diodes.com/part/view/DMP45H150DHE" TargetMode="External"/><Relationship Id="rId_hyperlink_14" Type="http://schemas.openxmlformats.org/officeDocument/2006/relationships/hyperlink" Target="https://www.diodes.com/assets/Datasheets/DMP45H150DHE.pdf" TargetMode="External"/><Relationship Id="rId_hyperlink_15" Type="http://schemas.openxmlformats.org/officeDocument/2006/relationships/hyperlink" Target="https://www.diodes.com/part/view/DMP45H21DHE" TargetMode="External"/><Relationship Id="rId_hyperlink_16" Type="http://schemas.openxmlformats.org/officeDocument/2006/relationships/hyperlink" Target="https://www.diodes.com/assets/Datasheets/DMP45H21DHE.pdf" TargetMode="External"/><Relationship Id="rId_hyperlink_17" Type="http://schemas.openxmlformats.org/officeDocument/2006/relationships/hyperlink" Target="https://www.diodes.com/part/view/DMP45H4D9HJ3" TargetMode="External"/><Relationship Id="rId_hyperlink_18" Type="http://schemas.openxmlformats.org/officeDocument/2006/relationships/hyperlink" Target="https://www.diodes.com/assets/Datasheets/DMP45H4D9HJ3.pdf" TargetMode="External"/><Relationship Id="rId_hyperlink_19" Type="http://schemas.openxmlformats.org/officeDocument/2006/relationships/hyperlink" Target="https://www.diodes.com/part/view/DMP45H4D9HK3" TargetMode="External"/><Relationship Id="rId_hyperlink_20" Type="http://schemas.openxmlformats.org/officeDocument/2006/relationships/hyperlink" Target="https://www.diodes.com/assets/Datasheets/DMP45H4D9HK3.pdf" TargetMode="External"/><Relationship Id="rId_hyperlink_21" Type="http://schemas.openxmlformats.org/officeDocument/2006/relationships/hyperlink" Target="https://www.diodes.com/part/view/DMP65H11D0HSS" TargetMode="External"/><Relationship Id="rId_hyperlink_22" Type="http://schemas.openxmlformats.org/officeDocument/2006/relationships/hyperlink" Target="https://www.diodes.com/assets/Datasheets/DMP65H11D0HSS.pdf" TargetMode="External"/><Relationship Id="rId_hyperlink_23" Type="http://schemas.openxmlformats.org/officeDocument/2006/relationships/hyperlink" Target="https://www.diodes.com/part/view/DMP65H13D0HSS" TargetMode="External"/><Relationship Id="rId_hyperlink_24" Type="http://schemas.openxmlformats.org/officeDocument/2006/relationships/hyperlink" Target="https://www.diodes.com/assets/Datasheets/DMP65H13D0HSS.pdf" TargetMode="External"/><Relationship Id="rId_hyperlink_25" Type="http://schemas.openxmlformats.org/officeDocument/2006/relationships/hyperlink" Target="https://www.diodes.com/part/view/DMP65H20D0HSS" TargetMode="External"/><Relationship Id="rId_hyperlink_26" Type="http://schemas.openxmlformats.org/officeDocument/2006/relationships/hyperlink" Target="https://www.diodes.com/assets/Datasheets/DMP65H20D0HSS.pdf" TargetMode="External"/><Relationship Id="rId_hyperlink_27" Type="http://schemas.openxmlformats.org/officeDocument/2006/relationships/hyperlink" Target="https://www.diodes.com/part/view/DMP65H9D0HSS" TargetMode="External"/><Relationship Id="rId_hyperlink_28" Type="http://schemas.openxmlformats.org/officeDocument/2006/relationships/hyperlink" Target="https://www.diodes.com/assets/Datasheets/DMP65H9D0HSS.pdf" TargetMode="External"/><Relationship Id="rId_hyperlink_29" Type="http://schemas.openxmlformats.org/officeDocument/2006/relationships/hyperlink" Target="https://www.diodes.com/part/view/ZVP0545A" TargetMode="External"/><Relationship Id="rId_hyperlink_30" Type="http://schemas.openxmlformats.org/officeDocument/2006/relationships/hyperlink" Target="https://www.diodes.com/assets/Datasheets/ZVP0545A.pdf" TargetMode="External"/><Relationship Id="rId_hyperlink_31" Type="http://schemas.openxmlformats.org/officeDocument/2006/relationships/hyperlink" Target="https://www.diodes.com/part/view/ZVP0545G" TargetMode="External"/><Relationship Id="rId_hyperlink_32" Type="http://schemas.openxmlformats.org/officeDocument/2006/relationships/hyperlink" Target="https://www.diodes.com/assets/Datasheets/ZVP0545G.pdf" TargetMode="External"/><Relationship Id="rId_hyperlink_33" Type="http://schemas.openxmlformats.org/officeDocument/2006/relationships/hyperlink" Target="https://www.diodes.com/part/view/ZVP1320F" TargetMode="External"/><Relationship Id="rId_hyperlink_34" Type="http://schemas.openxmlformats.org/officeDocument/2006/relationships/hyperlink" Target="https://www.diodes.com/assets/Datasheets/ZVP1320F.pdf" TargetMode="External"/><Relationship Id="rId_hyperlink_35" Type="http://schemas.openxmlformats.org/officeDocument/2006/relationships/hyperlink" Target="https://www.diodes.com/part/view/ZVP1320FQ" TargetMode="External"/><Relationship Id="rId_hyperlink_36" Type="http://schemas.openxmlformats.org/officeDocument/2006/relationships/hyperlink" Target="https://www.diodes.com/assets/Datasheets/ZVP1320FQ.pdf" TargetMode="External"/><Relationship Id="rId_hyperlink_37" Type="http://schemas.openxmlformats.org/officeDocument/2006/relationships/hyperlink" Target="https://www.diodes.com/part/view/ZVP2110A" TargetMode="External"/><Relationship Id="rId_hyperlink_38" Type="http://schemas.openxmlformats.org/officeDocument/2006/relationships/hyperlink" Target="https://www.diodes.com/assets/Datasheets/ZVP2110A.pdf" TargetMode="External"/><Relationship Id="rId_hyperlink_39" Type="http://schemas.openxmlformats.org/officeDocument/2006/relationships/hyperlink" Target="https://www.diodes.com/part/view/ZVP2110G" TargetMode="External"/><Relationship Id="rId_hyperlink_40" Type="http://schemas.openxmlformats.org/officeDocument/2006/relationships/hyperlink" Target="https://www.diodes.com/assets/Datasheets/ZVP2110G.pdf" TargetMode="External"/><Relationship Id="rId_hyperlink_41" Type="http://schemas.openxmlformats.org/officeDocument/2006/relationships/hyperlink" Target="https://www.diodes.com/part/view/ZVP2120A" TargetMode="External"/><Relationship Id="rId_hyperlink_42" Type="http://schemas.openxmlformats.org/officeDocument/2006/relationships/hyperlink" Target="https://www.diodes.com/assets/Datasheets/ZVP2120A.pdf" TargetMode="External"/><Relationship Id="rId_hyperlink_43" Type="http://schemas.openxmlformats.org/officeDocument/2006/relationships/hyperlink" Target="https://www.diodes.com/part/view/ZVP2120G" TargetMode="External"/><Relationship Id="rId_hyperlink_44" Type="http://schemas.openxmlformats.org/officeDocument/2006/relationships/hyperlink" Target="https://www.diodes.com/assets/Datasheets/ZVP2120G.pdf" TargetMode="External"/><Relationship Id="rId_hyperlink_45" Type="http://schemas.openxmlformats.org/officeDocument/2006/relationships/hyperlink" Target="https://www.diodes.com/part/view/ZVP3310A" TargetMode="External"/><Relationship Id="rId_hyperlink_46" Type="http://schemas.openxmlformats.org/officeDocument/2006/relationships/hyperlink" Target="https://www.diodes.com/assets/Datasheets/ZVP3310A.pdf" TargetMode="External"/><Relationship Id="rId_hyperlink_47" Type="http://schemas.openxmlformats.org/officeDocument/2006/relationships/hyperlink" Target="https://www.diodes.com/part/view/ZVP3310F" TargetMode="External"/><Relationship Id="rId_hyperlink_48" Type="http://schemas.openxmlformats.org/officeDocument/2006/relationships/hyperlink" Target="https://www.diodes.com/assets/Datasheets/ZVP3310F.pdf" TargetMode="External"/><Relationship Id="rId_hyperlink_49" Type="http://schemas.openxmlformats.org/officeDocument/2006/relationships/hyperlink" Target="https://www.diodes.com/part/view/ZVP4424A" TargetMode="External"/><Relationship Id="rId_hyperlink_50" Type="http://schemas.openxmlformats.org/officeDocument/2006/relationships/hyperlink" Target="https://www.diodes.com/assets/Datasheets/ZVP4424A.pdf" TargetMode="External"/><Relationship Id="rId_hyperlink_51" Type="http://schemas.openxmlformats.org/officeDocument/2006/relationships/hyperlink" Target="https://www.diodes.com/part/view/ZVP4424G" TargetMode="External"/><Relationship Id="rId_hyperlink_52" Type="http://schemas.openxmlformats.org/officeDocument/2006/relationships/hyperlink" Target="https://www.diodes.com/assets/Datasheets/ZVP4424G.pdf" TargetMode="External"/><Relationship Id="rId_hyperlink_53" Type="http://schemas.openxmlformats.org/officeDocument/2006/relationships/hyperlink" Target="https://www.diodes.com/part/view/ZVP4424Z" TargetMode="External"/><Relationship Id="rId_hyperlink_54" Type="http://schemas.openxmlformats.org/officeDocument/2006/relationships/hyperlink" Target="https://www.diodes.com/assets/Datasheets/ZVP4424Z.pdf" TargetMode="External"/><Relationship Id="rId_hyperlink_55" Type="http://schemas.openxmlformats.org/officeDocument/2006/relationships/hyperlink" Target="https://www.diodes.com/part/view/ZVP4525E6" TargetMode="External"/><Relationship Id="rId_hyperlink_56" Type="http://schemas.openxmlformats.org/officeDocument/2006/relationships/hyperlink" Target="https://www.diodes.com/assets/Datasheets/ZVP4525E6.pdf" TargetMode="External"/><Relationship Id="rId_hyperlink_57" Type="http://schemas.openxmlformats.org/officeDocument/2006/relationships/hyperlink" Target="https://www.diodes.com/part/view/ZVP4525G" TargetMode="External"/><Relationship Id="rId_hyperlink_58" Type="http://schemas.openxmlformats.org/officeDocument/2006/relationships/hyperlink" Target="https://www.diodes.com/assets/Datasheets/ZVP4525G.pdf" TargetMode="External"/><Relationship Id="rId_hyperlink_59" Type="http://schemas.openxmlformats.org/officeDocument/2006/relationships/hyperlink" Target="https://www.diodes.com/part/view/ZVP4525Z" TargetMode="External"/><Relationship Id="rId_hyperlink_60" Type="http://schemas.openxmlformats.org/officeDocument/2006/relationships/hyperlink" Target="https://www.diodes.com/assets/Datasheets/ZVP4525Z.pdf" TargetMode="External"/><Relationship Id="rId_hyperlink_61" Type="http://schemas.openxmlformats.org/officeDocument/2006/relationships/hyperlink" Target="https://www.diodes.com/part/view/ZXMP10A13F" TargetMode="External"/><Relationship Id="rId_hyperlink_62" Type="http://schemas.openxmlformats.org/officeDocument/2006/relationships/hyperlink" Target="https://www.diodes.com/assets/Datasheets/ZXMP10A13F.pdf" TargetMode="External"/><Relationship Id="rId_hyperlink_63" Type="http://schemas.openxmlformats.org/officeDocument/2006/relationships/hyperlink" Target="https://www.diodes.com/part/view/ZXMP10A13FQ" TargetMode="External"/><Relationship Id="rId_hyperlink_64" Type="http://schemas.openxmlformats.org/officeDocument/2006/relationships/hyperlink" Target="https://www.diodes.com/assets/Datasheets/ZXMP10A13FQ.pdf" TargetMode="External"/><Relationship Id="rId_hyperlink_65" Type="http://schemas.openxmlformats.org/officeDocument/2006/relationships/hyperlink" Target="https://www.diodes.com/part/view/ZXMP10A16K" TargetMode="External"/><Relationship Id="rId_hyperlink_66" Type="http://schemas.openxmlformats.org/officeDocument/2006/relationships/hyperlink" Target="https://www.diodes.com/assets/Datasheets/ZXMP10A16K.pdf" TargetMode="External"/><Relationship Id="rId_hyperlink_67" Type="http://schemas.openxmlformats.org/officeDocument/2006/relationships/hyperlink" Target="https://www.diodes.com/part/view/ZXMP10A17E6" TargetMode="External"/><Relationship Id="rId_hyperlink_68" Type="http://schemas.openxmlformats.org/officeDocument/2006/relationships/hyperlink" Target="https://www.diodes.com/assets/Datasheets/ZXMP10A17E6.pdf" TargetMode="External"/><Relationship Id="rId_hyperlink_69" Type="http://schemas.openxmlformats.org/officeDocument/2006/relationships/hyperlink" Target="https://www.diodes.com/part/view/ZXMP10A17E6Q" TargetMode="External"/><Relationship Id="rId_hyperlink_70" Type="http://schemas.openxmlformats.org/officeDocument/2006/relationships/hyperlink" Target="https://www.diodes.com/assets/Datasheets/ZXMP10A17E6Q.pdf" TargetMode="External"/><Relationship Id="rId_hyperlink_71" Type="http://schemas.openxmlformats.org/officeDocument/2006/relationships/hyperlink" Target="https://www.diodes.com/part/view/ZXMP10A17G" TargetMode="External"/><Relationship Id="rId_hyperlink_72" Type="http://schemas.openxmlformats.org/officeDocument/2006/relationships/hyperlink" Target="https://www.diodes.com/assets/Datasheets/ZXMP10A17G.pdf" TargetMode="External"/><Relationship Id="rId_hyperlink_73" Type="http://schemas.openxmlformats.org/officeDocument/2006/relationships/hyperlink" Target="https://www.diodes.com/part/view/ZXMP10A17GQ" TargetMode="External"/><Relationship Id="rId_hyperlink_74" Type="http://schemas.openxmlformats.org/officeDocument/2006/relationships/hyperlink" Target="https://www.diodes.com/assets/Datasheets/ZXMP10A17GQ.pdf" TargetMode="External"/><Relationship Id="rId_hyperlink_75" Type="http://schemas.openxmlformats.org/officeDocument/2006/relationships/hyperlink" Target="https://www.diodes.com/part/view/ZXMP10A17K" TargetMode="External"/><Relationship Id="rId_hyperlink_76" Type="http://schemas.openxmlformats.org/officeDocument/2006/relationships/hyperlink" Target="https://www.diodes.com/assets/Datasheets/ZXMP10A17K.pdf" TargetMode="External"/><Relationship Id="rId_hyperlink_77" Type="http://schemas.openxmlformats.org/officeDocument/2006/relationships/hyperlink" Target="https://www.diodes.com/part/view/ZXMP10A18G" TargetMode="External"/><Relationship Id="rId_hyperlink_78" Type="http://schemas.openxmlformats.org/officeDocument/2006/relationships/hyperlink" Target="https://www.diodes.com/assets/Datasheets/ZXMP10A18G.pdf" TargetMode="External"/><Relationship Id="rId_hyperlink_79" Type="http://schemas.openxmlformats.org/officeDocument/2006/relationships/hyperlink" Target="https://www.diodes.com/part/view/ZXMP10A18K" TargetMode="External"/><Relationship Id="rId_hyperlink_80" Type="http://schemas.openxmlformats.org/officeDocument/2006/relationships/hyperlink" Target="https://www.diodes.com/assets/Datasheets/ZXMP10A18K.pdf" TargetMode="External"/><Relationship Id="rId_hyperlink_81" Type="http://schemas.openxmlformats.org/officeDocument/2006/relationships/hyperlink" Target="https://www.diodes.com/part/view/ZXMP2120FF" TargetMode="External"/><Relationship Id="rId_hyperlink_82" Type="http://schemas.openxmlformats.org/officeDocument/2006/relationships/hyperlink" Target="https://www.diodes.com/assets/Datasheets/ZXMP2120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52.987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2.28" bestFit="true" customWidth="true" style="0"/>
    <col min="12" max="12" width="29.421" bestFit="true" customWidth="true" style="0"/>
    <col min="13" max="13" width="30.564" bestFit="true" customWidth="true" style="0"/>
    <col min="14" max="14" width="30.564" bestFit="true" customWidth="true" style="0"/>
    <col min="15" max="15" width="21.138" bestFit="true" customWidth="true" style="0"/>
    <col min="16" max="16" width="17.567" bestFit="true" customWidth="true" style="0"/>
    <col min="17" max="17" width="30.564" bestFit="true" customWidth="true" style="0"/>
    <col min="18" max="18" width="31.707" bestFit="true" customWidth="true" style="0"/>
    <col min="19" max="19" width="30.564" bestFit="true" customWidth="true" style="0"/>
    <col min="20" max="20" width="24.708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T1" s="1" t="s">
        <v>19</v>
      </c>
    </row>
    <row r="2" spans="1:20">
      <c r="A2" t="str">
        <f>Hyperlink("https://www.diodes.com/part/view/DMP10H088SPS","DMP10H088SPS")</f>
        <v>DMP10H088SPS</v>
      </c>
      <c r="B2" t="str">
        <f>Hyperlink("https://www.diodes.com/assets/Datasheets/DMP10H088SPS.pdf","DMP10H088SPS Datasheet")</f>
        <v>DMP10H088SPS Datasheet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  <c r="H2">
        <v>100</v>
      </c>
      <c r="I2">
        <v>25</v>
      </c>
      <c r="K2">
        <v>2.2</v>
      </c>
      <c r="L2">
        <v>83</v>
      </c>
      <c r="O2">
        <v>4</v>
      </c>
      <c r="P2">
        <v>1808</v>
      </c>
      <c r="Q2">
        <v>50</v>
      </c>
      <c r="R2">
        <v>13.6</v>
      </c>
      <c r="S2">
        <v>27.7</v>
      </c>
      <c r="T2" t="s">
        <v>24</v>
      </c>
    </row>
    <row r="3" spans="1:20">
      <c r="A3" t="str">
        <f>Hyperlink("https://www.diodes.com/part/view/DMP10H400SE","DMP10H400SE")</f>
        <v>DMP10H400SE</v>
      </c>
      <c r="B3" t="str">
        <f>Hyperlink("https://www.diodes.com/assets/Datasheets/DMP10H400SE.pdf","DMP10H400SE Datasheet")</f>
        <v>DMP10H400SE Datasheet</v>
      </c>
      <c r="C3" t="s">
        <v>25</v>
      </c>
      <c r="D3" t="s">
        <v>26</v>
      </c>
      <c r="E3" t="s">
        <v>22</v>
      </c>
      <c r="F3" t="s">
        <v>23</v>
      </c>
      <c r="G3" t="s">
        <v>21</v>
      </c>
      <c r="H3">
        <v>100</v>
      </c>
      <c r="I3">
        <v>20</v>
      </c>
      <c r="J3">
        <v>2.3</v>
      </c>
      <c r="K3">
        <v>2</v>
      </c>
      <c r="L3">
        <v>250</v>
      </c>
      <c r="M3">
        <v>300</v>
      </c>
      <c r="O3">
        <v>3</v>
      </c>
      <c r="P3" t="s">
        <v>27</v>
      </c>
      <c r="Q3">
        <v>25</v>
      </c>
      <c r="R3">
        <v>8.4</v>
      </c>
      <c r="S3">
        <v>17.5</v>
      </c>
      <c r="T3" t="s">
        <v>28</v>
      </c>
    </row>
    <row r="4" spans="1:20">
      <c r="A4" t="str">
        <f>Hyperlink("https://www.diodes.com/part/view/DMP10H400SEQ","DMP10H400SEQ")</f>
        <v>DMP10H400SEQ</v>
      </c>
      <c r="B4" t="str">
        <f>Hyperlink("https://www.diodes.com/assets/Datasheets/DMP10H400SEQ.pdf","DMP10H400SEQ Datasheet")</f>
        <v>DMP10H400SEQ Datasheet</v>
      </c>
      <c r="C4" t="s">
        <v>20</v>
      </c>
      <c r="D4" t="s">
        <v>26</v>
      </c>
      <c r="E4" t="s">
        <v>29</v>
      </c>
      <c r="F4" t="s">
        <v>23</v>
      </c>
      <c r="G4" t="s">
        <v>21</v>
      </c>
      <c r="H4">
        <v>100</v>
      </c>
      <c r="I4">
        <v>20</v>
      </c>
      <c r="J4">
        <v>2.3</v>
      </c>
      <c r="K4">
        <v>2</v>
      </c>
      <c r="L4">
        <v>250</v>
      </c>
      <c r="M4">
        <v>300</v>
      </c>
      <c r="O4">
        <v>3</v>
      </c>
      <c r="P4">
        <v>1239</v>
      </c>
      <c r="Q4">
        <v>25</v>
      </c>
      <c r="R4">
        <v>8.4</v>
      </c>
      <c r="S4">
        <v>17.5</v>
      </c>
      <c r="T4" t="s">
        <v>28</v>
      </c>
    </row>
    <row r="5" spans="1:20">
      <c r="A5" t="str">
        <f>Hyperlink("https://www.diodes.com/part/view/DMP10H400SK3","DMP10H400SK3")</f>
        <v>DMP10H400SK3</v>
      </c>
      <c r="B5" t="str">
        <f>Hyperlink("https://www.diodes.com/assets/Datasheets/DMP10H400SK3.pdf","DMP10H400SK3 Datasheet")</f>
        <v>DMP10H400SK3 Datasheet</v>
      </c>
      <c r="C5" t="s">
        <v>25</v>
      </c>
      <c r="D5" t="s">
        <v>26</v>
      </c>
      <c r="E5" t="s">
        <v>30</v>
      </c>
      <c r="F5" t="s">
        <v>23</v>
      </c>
      <c r="G5" t="s">
        <v>21</v>
      </c>
      <c r="H5">
        <v>100</v>
      </c>
      <c r="I5">
        <v>20</v>
      </c>
      <c r="L5">
        <v>240</v>
      </c>
      <c r="M5">
        <v>300</v>
      </c>
      <c r="O5">
        <v>3</v>
      </c>
      <c r="P5">
        <v>1239</v>
      </c>
      <c r="Q5">
        <v>25</v>
      </c>
      <c r="R5">
        <v>8.4</v>
      </c>
      <c r="S5">
        <v>17.5</v>
      </c>
      <c r="T5" t="s">
        <v>31</v>
      </c>
    </row>
    <row r="6" spans="1:20">
      <c r="A6" t="str">
        <f>Hyperlink("https://www.diodes.com/part/view/DMP10H4D2S","DMP10H4D2S")</f>
        <v>DMP10H4D2S</v>
      </c>
      <c r="B6" t="str">
        <f>Hyperlink("https://www.diodes.com/assets/Datasheets/DMP10H4D2S.pdf","DMP10H4D2S Datasheet")</f>
        <v>DMP10H4D2S Datasheet</v>
      </c>
      <c r="C6" t="s">
        <v>25</v>
      </c>
      <c r="D6" t="s">
        <v>26</v>
      </c>
      <c r="E6" t="s">
        <v>22</v>
      </c>
      <c r="F6" t="s">
        <v>23</v>
      </c>
      <c r="G6" t="s">
        <v>26</v>
      </c>
      <c r="H6">
        <v>100</v>
      </c>
      <c r="I6">
        <v>20</v>
      </c>
      <c r="J6">
        <v>0.27</v>
      </c>
      <c r="K6">
        <v>0.44</v>
      </c>
      <c r="L6">
        <v>4200</v>
      </c>
      <c r="M6" t="s">
        <v>32</v>
      </c>
      <c r="O6">
        <v>3</v>
      </c>
      <c r="P6">
        <v>87</v>
      </c>
      <c r="Q6">
        <v>25</v>
      </c>
      <c r="S6">
        <v>1.8</v>
      </c>
      <c r="T6" t="s">
        <v>33</v>
      </c>
    </row>
    <row r="7" spans="1:20">
      <c r="A7" t="str">
        <f>Hyperlink("https://www.diodes.com/part/view/DMP25H18DLFDE","DMP25H18DLFDE")</f>
        <v>DMP25H18DLFDE</v>
      </c>
      <c r="B7" t="str">
        <f>Hyperlink("https://www.diodes.com/assets/Datasheets/DMP25H18DLFDE.pdf","DMP25H18DLFDE Datasheet")</f>
        <v>DMP25H18DLFDE Datasheet</v>
      </c>
      <c r="C7" t="s">
        <v>25</v>
      </c>
      <c r="D7" t="s">
        <v>26</v>
      </c>
      <c r="E7" t="s">
        <v>30</v>
      </c>
      <c r="F7" t="s">
        <v>23</v>
      </c>
      <c r="G7" t="s">
        <v>21</v>
      </c>
      <c r="H7">
        <v>250</v>
      </c>
      <c r="I7">
        <v>40</v>
      </c>
      <c r="J7">
        <v>0.26</v>
      </c>
      <c r="K7">
        <v>1.4</v>
      </c>
      <c r="L7">
        <v>14000</v>
      </c>
      <c r="M7" t="s">
        <v>34</v>
      </c>
      <c r="O7">
        <v>2.5</v>
      </c>
      <c r="P7">
        <v>81</v>
      </c>
      <c r="Q7">
        <v>25</v>
      </c>
      <c r="S7">
        <v>2.8</v>
      </c>
      <c r="T7" t="s">
        <v>35</v>
      </c>
    </row>
    <row r="8" spans="1:20">
      <c r="A8" t="str">
        <f>Hyperlink("https://www.diodes.com/part/view/DMP45H150DHE","DMP45H150DHE")</f>
        <v>DMP45H150DHE</v>
      </c>
      <c r="B8" t="str">
        <f>Hyperlink("https://www.diodes.com/assets/Datasheets/DMP45H150DHE.pdf","DMP45H150DHE Datasheet")</f>
        <v>DMP45H150DHE Datasheet</v>
      </c>
      <c r="C8" t="s">
        <v>36</v>
      </c>
      <c r="D8" t="s">
        <v>21</v>
      </c>
      <c r="E8" t="s">
        <v>22</v>
      </c>
      <c r="F8" t="s">
        <v>23</v>
      </c>
      <c r="G8" t="s">
        <v>21</v>
      </c>
      <c r="H8">
        <v>450</v>
      </c>
      <c r="I8">
        <v>30</v>
      </c>
      <c r="L8">
        <v>150000</v>
      </c>
      <c r="O8">
        <v>4</v>
      </c>
      <c r="P8">
        <v>59.2</v>
      </c>
      <c r="Q8">
        <v>25</v>
      </c>
      <c r="S8">
        <v>1.8</v>
      </c>
      <c r="T8" t="s">
        <v>28</v>
      </c>
    </row>
    <row r="9" spans="1:20">
      <c r="A9" t="str">
        <f>Hyperlink("https://www.diodes.com/part/view/DMP45H21DHE","DMP45H21DHE")</f>
        <v>DMP45H21DHE</v>
      </c>
      <c r="B9" t="str">
        <f>Hyperlink("https://www.diodes.com/assets/Datasheets/DMP45H21DHE.pdf","DMP45H21DHE Datasheet")</f>
        <v>DMP45H21DHE Datasheet</v>
      </c>
      <c r="C9" t="s">
        <v>36</v>
      </c>
      <c r="D9" t="s">
        <v>21</v>
      </c>
      <c r="E9" t="s">
        <v>22</v>
      </c>
      <c r="F9" t="s">
        <v>23</v>
      </c>
      <c r="G9" t="s">
        <v>21</v>
      </c>
      <c r="H9">
        <v>450</v>
      </c>
      <c r="I9">
        <v>30</v>
      </c>
      <c r="L9">
        <v>21000</v>
      </c>
      <c r="O9">
        <v>5</v>
      </c>
      <c r="P9">
        <v>1003</v>
      </c>
      <c r="Q9">
        <v>25</v>
      </c>
      <c r="S9">
        <v>4.2</v>
      </c>
      <c r="T9" t="s">
        <v>28</v>
      </c>
    </row>
    <row r="10" spans="1:20">
      <c r="A10" t="str">
        <f>Hyperlink("https://www.diodes.com/part/view/DMP45H4D9HJ3","DMP45H4D9HJ3")</f>
        <v>DMP45H4D9HJ3</v>
      </c>
      <c r="B10" t="str">
        <f>Hyperlink("https://www.diodes.com/assets/Datasheets/DMP45H4D9HJ3.pdf","DMP45H4D9HJ3 Datasheet")</f>
        <v>DMP45H4D9HJ3 Datasheet</v>
      </c>
      <c r="C10" t="s">
        <v>36</v>
      </c>
      <c r="D10" t="s">
        <v>21</v>
      </c>
      <c r="E10" t="s">
        <v>22</v>
      </c>
      <c r="F10" t="s">
        <v>23</v>
      </c>
      <c r="G10" t="s">
        <v>21</v>
      </c>
      <c r="H10">
        <v>450</v>
      </c>
      <c r="I10">
        <v>30</v>
      </c>
      <c r="L10">
        <v>4900</v>
      </c>
      <c r="O10">
        <v>5</v>
      </c>
      <c r="P10">
        <v>547</v>
      </c>
      <c r="Q10">
        <v>25</v>
      </c>
      <c r="S10">
        <v>13.7</v>
      </c>
      <c r="T10" t="s">
        <v>37</v>
      </c>
    </row>
    <row r="11" spans="1:20">
      <c r="A11" t="str">
        <f>Hyperlink("https://www.diodes.com/part/view/DMP45H4D9HK3","DMP45H4D9HK3")</f>
        <v>DMP45H4D9HK3</v>
      </c>
      <c r="B11" t="str">
        <f>Hyperlink("https://www.diodes.com/assets/Datasheets/DMP45H4D9HK3.pdf","DMP45H4D9HK3 Datasheet")</f>
        <v>DMP45H4D9HK3 Datasheet</v>
      </c>
      <c r="C11" t="s">
        <v>36</v>
      </c>
      <c r="D11" t="s">
        <v>21</v>
      </c>
      <c r="E11" t="s">
        <v>22</v>
      </c>
      <c r="F11" t="s">
        <v>23</v>
      </c>
      <c r="G11" t="s">
        <v>21</v>
      </c>
      <c r="H11">
        <v>450</v>
      </c>
      <c r="I11">
        <v>30</v>
      </c>
      <c r="L11">
        <v>4900</v>
      </c>
      <c r="O11">
        <v>5</v>
      </c>
      <c r="P11">
        <v>564</v>
      </c>
      <c r="Q11">
        <v>25</v>
      </c>
      <c r="S11">
        <v>13.7</v>
      </c>
      <c r="T11" t="s">
        <v>31</v>
      </c>
    </row>
    <row r="12" spans="1:20">
      <c r="A12" t="str">
        <f>Hyperlink("https://www.diodes.com/part/view/DMP65H11D0HSS","DMP65H11D0HSS")</f>
        <v>DMP65H11D0HSS</v>
      </c>
      <c r="B12" t="str">
        <f>Hyperlink("https://www.diodes.com/assets/Datasheets/DMP65H11D0HSS.pdf","DMP65H11D0HSS Datasheet")</f>
        <v>DMP65H11D0HSS Datasheet</v>
      </c>
      <c r="C12" t="s">
        <v>38</v>
      </c>
      <c r="D12" t="s">
        <v>21</v>
      </c>
      <c r="E12" t="s">
        <v>22</v>
      </c>
      <c r="F12" t="s">
        <v>23</v>
      </c>
      <c r="G12" t="s">
        <v>26</v>
      </c>
      <c r="H12">
        <v>600</v>
      </c>
      <c r="I12">
        <v>30</v>
      </c>
      <c r="J12">
        <v>0.27</v>
      </c>
      <c r="K12">
        <v>1.9</v>
      </c>
      <c r="L12">
        <v>11000</v>
      </c>
      <c r="O12">
        <v>4</v>
      </c>
      <c r="S12">
        <v>13</v>
      </c>
      <c r="T12" t="s">
        <v>39</v>
      </c>
    </row>
    <row r="13" spans="1:20">
      <c r="A13" t="str">
        <f>Hyperlink("https://www.diodes.com/part/view/DMP65H13D0HSS","DMP65H13D0HSS")</f>
        <v>DMP65H13D0HSS</v>
      </c>
      <c r="B13" t="str">
        <f>Hyperlink("https://www.diodes.com/assets/Datasheets/DMP65H13D0HSS.pdf","DMP65H13D0HSS Datasheet")</f>
        <v>DMP65H13D0HSS Datasheet</v>
      </c>
      <c r="C13" t="s">
        <v>38</v>
      </c>
      <c r="D13" t="s">
        <v>21</v>
      </c>
      <c r="E13" t="s">
        <v>22</v>
      </c>
      <c r="F13" t="s">
        <v>23</v>
      </c>
      <c r="G13" t="s">
        <v>21</v>
      </c>
      <c r="H13">
        <v>600</v>
      </c>
      <c r="I13">
        <v>30</v>
      </c>
      <c r="J13">
        <v>0.25</v>
      </c>
      <c r="K13">
        <v>1.9</v>
      </c>
      <c r="L13">
        <v>13000</v>
      </c>
      <c r="O13">
        <v>4</v>
      </c>
      <c r="S13">
        <v>13.4</v>
      </c>
      <c r="T13" t="s">
        <v>39</v>
      </c>
    </row>
    <row r="14" spans="1:20">
      <c r="A14" t="str">
        <f>Hyperlink("https://www.diodes.com/part/view/DMP65H20D0HSS","DMP65H20D0HSS")</f>
        <v>DMP65H20D0HSS</v>
      </c>
      <c r="B14" t="str">
        <f>Hyperlink("https://www.diodes.com/assets/Datasheets/DMP65H20D0HSS.pdf","DMP65H20D0HSS Datasheet")</f>
        <v>DMP65H20D0HSS Datasheet</v>
      </c>
      <c r="C14" t="s">
        <v>38</v>
      </c>
      <c r="D14" t="s">
        <v>21</v>
      </c>
      <c r="E14" t="s">
        <v>22</v>
      </c>
      <c r="F14" t="s">
        <v>23</v>
      </c>
      <c r="G14" t="s">
        <v>26</v>
      </c>
      <c r="H14">
        <v>600</v>
      </c>
      <c r="I14">
        <v>30</v>
      </c>
      <c r="J14">
        <v>0.2</v>
      </c>
      <c r="K14">
        <v>1.9</v>
      </c>
      <c r="L14">
        <v>20000</v>
      </c>
      <c r="O14">
        <v>4</v>
      </c>
      <c r="S14">
        <v>9.7</v>
      </c>
      <c r="T14" t="s">
        <v>39</v>
      </c>
    </row>
    <row r="15" spans="1:20">
      <c r="A15" t="str">
        <f>Hyperlink("https://www.diodes.com/part/view/DMP65H9D0HSS","DMP65H9D0HSS")</f>
        <v>DMP65H9D0HSS</v>
      </c>
      <c r="B15" t="str">
        <f>Hyperlink("https://www.diodes.com/assets/Datasheets/DMP65H9D0HSS.pdf","DMP65H9D0HSS Datasheet")</f>
        <v>DMP65H9D0HSS Datasheet</v>
      </c>
      <c r="C15" t="s">
        <v>38</v>
      </c>
      <c r="D15" t="s">
        <v>21</v>
      </c>
      <c r="E15" t="s">
        <v>22</v>
      </c>
      <c r="F15" t="s">
        <v>23</v>
      </c>
      <c r="G15" t="s">
        <v>26</v>
      </c>
      <c r="H15">
        <v>600</v>
      </c>
      <c r="I15">
        <v>30</v>
      </c>
      <c r="J15">
        <v>0.3</v>
      </c>
      <c r="K15">
        <v>1.9</v>
      </c>
      <c r="L15">
        <v>9000</v>
      </c>
      <c r="O15">
        <v>4</v>
      </c>
      <c r="S15">
        <v>17</v>
      </c>
      <c r="T15" t="s">
        <v>39</v>
      </c>
    </row>
    <row r="16" spans="1:20">
      <c r="A16" t="str">
        <f>Hyperlink("https://www.diodes.com/part/view/ZVP0545A","ZVP0545A")</f>
        <v>ZVP0545A</v>
      </c>
      <c r="B16" t="str">
        <f>Hyperlink("https://www.diodes.com/assets/Datasheets/ZVP0545A.pdf","ZVP0545A Datasheet")</f>
        <v>ZVP0545A Datasheet</v>
      </c>
      <c r="C16" t="s">
        <v>40</v>
      </c>
      <c r="D16" t="s">
        <v>26</v>
      </c>
      <c r="E16" t="s">
        <v>22</v>
      </c>
      <c r="F16" t="s">
        <v>23</v>
      </c>
      <c r="G16" t="s">
        <v>21</v>
      </c>
      <c r="H16">
        <v>450</v>
      </c>
      <c r="I16">
        <v>20</v>
      </c>
      <c r="J16">
        <v>0.045</v>
      </c>
      <c r="K16">
        <v>0.7</v>
      </c>
      <c r="L16">
        <v>150000</v>
      </c>
      <c r="O16">
        <v>4.5</v>
      </c>
      <c r="P16" t="s">
        <v>41</v>
      </c>
      <c r="T16" t="s">
        <v>42</v>
      </c>
    </row>
    <row r="17" spans="1:20">
      <c r="A17" t="str">
        <f>Hyperlink("https://www.diodes.com/part/view/ZVP0545G","ZVP0545G")</f>
        <v>ZVP0545G</v>
      </c>
      <c r="B17" t="str">
        <f>Hyperlink("https://www.diodes.com/assets/Datasheets/ZVP0545G.pdf","ZVP0545G Datasheet")</f>
        <v>ZVP0545G Datasheet</v>
      </c>
      <c r="C17" t="s">
        <v>25</v>
      </c>
      <c r="D17" t="s">
        <v>26</v>
      </c>
      <c r="E17" t="s">
        <v>30</v>
      </c>
      <c r="F17" t="s">
        <v>23</v>
      </c>
      <c r="G17" t="s">
        <v>21</v>
      </c>
      <c r="H17">
        <v>450</v>
      </c>
      <c r="I17">
        <v>20</v>
      </c>
      <c r="J17">
        <v>0.075</v>
      </c>
      <c r="K17">
        <v>2</v>
      </c>
      <c r="L17">
        <v>150000</v>
      </c>
      <c r="O17">
        <v>4.5</v>
      </c>
      <c r="P17" t="s">
        <v>41</v>
      </c>
      <c r="T17" t="s">
        <v>43</v>
      </c>
    </row>
    <row r="18" spans="1:20">
      <c r="A18" t="str">
        <f>Hyperlink("https://www.diodes.com/part/view/ZVP1320F","ZVP1320F")</f>
        <v>ZVP1320F</v>
      </c>
      <c r="B18" t="str">
        <f>Hyperlink("https://www.diodes.com/assets/Datasheets/ZVP1320F.pdf","ZVP1320F Datasheet")</f>
        <v>ZVP1320F Datasheet</v>
      </c>
      <c r="C18" t="s">
        <v>25</v>
      </c>
      <c r="D18" t="s">
        <v>26</v>
      </c>
      <c r="E18" t="s">
        <v>30</v>
      </c>
      <c r="F18" t="s">
        <v>23</v>
      </c>
      <c r="G18" t="s">
        <v>21</v>
      </c>
      <c r="H18">
        <v>200</v>
      </c>
      <c r="I18">
        <v>20</v>
      </c>
      <c r="J18">
        <v>0.035</v>
      </c>
      <c r="K18">
        <v>0.35</v>
      </c>
      <c r="L18">
        <v>80000</v>
      </c>
      <c r="O18">
        <v>3.5</v>
      </c>
      <c r="P18" t="s">
        <v>44</v>
      </c>
      <c r="T18" t="s">
        <v>33</v>
      </c>
    </row>
    <row r="19" spans="1:20">
      <c r="A19" t="str">
        <f>Hyperlink("https://www.diodes.com/part/view/ZVP1320FQ","ZVP1320FQ")</f>
        <v>ZVP1320FQ</v>
      </c>
      <c r="B19" t="str">
        <f>Hyperlink("https://www.diodes.com/assets/Datasheets/ZVP1320FQ.pdf","ZVP1320FQ Datasheet")</f>
        <v>ZVP1320FQ Datasheet</v>
      </c>
      <c r="C19" t="s">
        <v>25</v>
      </c>
      <c r="D19" t="s">
        <v>26</v>
      </c>
      <c r="E19" t="s">
        <v>29</v>
      </c>
      <c r="F19" t="s">
        <v>23</v>
      </c>
      <c r="G19" t="s">
        <v>21</v>
      </c>
      <c r="H19">
        <v>200</v>
      </c>
      <c r="I19">
        <v>20</v>
      </c>
      <c r="J19">
        <v>0.212</v>
      </c>
      <c r="K19">
        <v>0.7</v>
      </c>
      <c r="L19">
        <v>80000</v>
      </c>
      <c r="O19">
        <v>3.5</v>
      </c>
      <c r="P19">
        <v>25</v>
      </c>
      <c r="Q19">
        <v>100</v>
      </c>
      <c r="S19">
        <v>1.2</v>
      </c>
      <c r="T19" t="s">
        <v>33</v>
      </c>
    </row>
    <row r="20" spans="1:20">
      <c r="A20" t="str">
        <f>Hyperlink("https://www.diodes.com/part/view/ZVP2110A","ZVP2110A")</f>
        <v>ZVP2110A</v>
      </c>
      <c r="B20" t="str">
        <f>Hyperlink("https://www.diodes.com/assets/Datasheets/ZVP2110A.pdf","ZVP2110A Datasheet")</f>
        <v>ZVP2110A Datasheet</v>
      </c>
      <c r="C20" t="s">
        <v>40</v>
      </c>
      <c r="D20" t="s">
        <v>26</v>
      </c>
      <c r="E20" t="s">
        <v>22</v>
      </c>
      <c r="F20" t="s">
        <v>23</v>
      </c>
      <c r="G20" t="s">
        <v>21</v>
      </c>
      <c r="H20">
        <v>100</v>
      </c>
      <c r="I20">
        <v>20</v>
      </c>
      <c r="J20">
        <v>0.23</v>
      </c>
      <c r="K20">
        <v>0.7</v>
      </c>
      <c r="L20">
        <v>8000</v>
      </c>
      <c r="O20">
        <v>3.5</v>
      </c>
      <c r="P20" t="s">
        <v>45</v>
      </c>
      <c r="T20" t="s">
        <v>42</v>
      </c>
    </row>
    <row r="21" spans="1:20">
      <c r="A21" t="str">
        <f>Hyperlink("https://www.diodes.com/part/view/ZVP2110G","ZVP2110G")</f>
        <v>ZVP2110G</v>
      </c>
      <c r="B21" t="str">
        <f>Hyperlink("https://www.diodes.com/assets/Datasheets/ZVP2110G.pdf","ZVP2110G Datasheet")</f>
        <v>ZVP2110G Datasheet</v>
      </c>
      <c r="C21" t="s">
        <v>25</v>
      </c>
      <c r="D21" t="s">
        <v>26</v>
      </c>
      <c r="E21" t="s">
        <v>30</v>
      </c>
      <c r="F21" t="s">
        <v>23</v>
      </c>
      <c r="G21" t="s">
        <v>21</v>
      </c>
      <c r="H21">
        <v>100</v>
      </c>
      <c r="I21">
        <v>20</v>
      </c>
      <c r="J21">
        <v>0.31</v>
      </c>
      <c r="K21">
        <v>2</v>
      </c>
      <c r="L21">
        <v>8000</v>
      </c>
      <c r="O21">
        <v>3.5</v>
      </c>
      <c r="P21" t="s">
        <v>45</v>
      </c>
      <c r="T21" t="s">
        <v>43</v>
      </c>
    </row>
    <row r="22" spans="1:20">
      <c r="A22" t="str">
        <f>Hyperlink("https://www.diodes.com/part/view/ZVP2120A","ZVP2120A")</f>
        <v>ZVP2120A</v>
      </c>
      <c r="B22" t="str">
        <f>Hyperlink("https://www.diodes.com/assets/Datasheets/ZVP2120A.pdf","ZVP2120A Datasheet")</f>
        <v>ZVP2120A Datasheet</v>
      </c>
      <c r="C22" t="s">
        <v>40</v>
      </c>
      <c r="D22" t="s">
        <v>26</v>
      </c>
      <c r="E22" t="s">
        <v>22</v>
      </c>
      <c r="F22" t="s">
        <v>23</v>
      </c>
      <c r="G22" t="s">
        <v>21</v>
      </c>
      <c r="H22">
        <v>200</v>
      </c>
      <c r="I22">
        <v>20</v>
      </c>
      <c r="J22">
        <v>0.12</v>
      </c>
      <c r="K22">
        <v>0.7</v>
      </c>
      <c r="L22">
        <v>25000</v>
      </c>
      <c r="O22">
        <v>3.5</v>
      </c>
      <c r="P22" t="s">
        <v>45</v>
      </c>
      <c r="T22" t="s">
        <v>42</v>
      </c>
    </row>
    <row r="23" spans="1:20">
      <c r="A23" t="str">
        <f>Hyperlink("https://www.diodes.com/part/view/ZVP2120G","ZVP2120G")</f>
        <v>ZVP2120G</v>
      </c>
      <c r="B23" t="str">
        <f>Hyperlink("https://www.diodes.com/assets/Datasheets/ZVP2120G.pdf","ZVP2120G Datasheet")</f>
        <v>ZVP2120G Datasheet</v>
      </c>
      <c r="C23" t="s">
        <v>25</v>
      </c>
      <c r="D23" t="s">
        <v>26</v>
      </c>
      <c r="E23" t="s">
        <v>30</v>
      </c>
      <c r="F23" t="s">
        <v>23</v>
      </c>
      <c r="G23" t="s">
        <v>21</v>
      </c>
      <c r="H23">
        <v>200</v>
      </c>
      <c r="I23">
        <v>20</v>
      </c>
      <c r="J23">
        <v>0.2</v>
      </c>
      <c r="K23">
        <v>2</v>
      </c>
      <c r="L23">
        <v>25000</v>
      </c>
      <c r="O23">
        <v>3.5</v>
      </c>
      <c r="P23" t="s">
        <v>45</v>
      </c>
      <c r="T23" t="s">
        <v>43</v>
      </c>
    </row>
    <row r="24" spans="1:20">
      <c r="A24" t="str">
        <f>Hyperlink("https://www.diodes.com/part/view/ZVP3310A","ZVP3310A")</f>
        <v>ZVP3310A</v>
      </c>
      <c r="B24" t="str">
        <f>Hyperlink("https://www.diodes.com/assets/Datasheets/ZVP3310A.pdf","ZVP3310A Datasheet")</f>
        <v>ZVP3310A Datasheet</v>
      </c>
      <c r="C24" t="s">
        <v>40</v>
      </c>
      <c r="D24" t="s">
        <v>26</v>
      </c>
      <c r="E24" t="s">
        <v>22</v>
      </c>
      <c r="F24" t="s">
        <v>23</v>
      </c>
      <c r="G24" t="s">
        <v>21</v>
      </c>
      <c r="H24">
        <v>100</v>
      </c>
      <c r="I24">
        <v>20</v>
      </c>
      <c r="J24">
        <v>0.14</v>
      </c>
      <c r="K24">
        <v>0.625</v>
      </c>
      <c r="L24">
        <v>20000</v>
      </c>
      <c r="O24">
        <v>3.5</v>
      </c>
      <c r="P24" t="s">
        <v>44</v>
      </c>
      <c r="T24" t="s">
        <v>42</v>
      </c>
    </row>
    <row r="25" spans="1:20">
      <c r="A25" t="str">
        <f>Hyperlink("https://www.diodes.com/part/view/ZVP3310F","ZVP3310F")</f>
        <v>ZVP3310F</v>
      </c>
      <c r="B25" t="str">
        <f>Hyperlink("https://www.diodes.com/assets/Datasheets/ZVP3310F.pdf","ZVP3310F Datasheet")</f>
        <v>ZVP3310F Datasheet</v>
      </c>
      <c r="C25" t="s">
        <v>25</v>
      </c>
      <c r="D25" t="s">
        <v>26</v>
      </c>
      <c r="E25" t="s">
        <v>30</v>
      </c>
      <c r="F25" t="s">
        <v>23</v>
      </c>
      <c r="G25" t="s">
        <v>21</v>
      </c>
      <c r="H25">
        <v>100</v>
      </c>
      <c r="I25">
        <v>20</v>
      </c>
      <c r="J25">
        <v>0.075</v>
      </c>
      <c r="K25">
        <v>0.33</v>
      </c>
      <c r="L25">
        <v>20000</v>
      </c>
      <c r="O25">
        <v>3.5</v>
      </c>
      <c r="P25" t="s">
        <v>44</v>
      </c>
      <c r="T25" t="s">
        <v>33</v>
      </c>
    </row>
    <row r="26" spans="1:20">
      <c r="A26" t="str">
        <f>Hyperlink("https://www.diodes.com/part/view/ZVP4424A","ZVP4424A")</f>
        <v>ZVP4424A</v>
      </c>
      <c r="B26" t="str">
        <f>Hyperlink("https://www.diodes.com/assets/Datasheets/ZVP4424A.pdf","ZVP4424A Datasheet")</f>
        <v>ZVP4424A Datasheet</v>
      </c>
      <c r="C26" t="s">
        <v>40</v>
      </c>
      <c r="D26" t="s">
        <v>26</v>
      </c>
      <c r="E26" t="s">
        <v>22</v>
      </c>
      <c r="F26" t="s">
        <v>23</v>
      </c>
      <c r="G26" t="s">
        <v>21</v>
      </c>
      <c r="H26">
        <v>240</v>
      </c>
      <c r="I26">
        <v>40</v>
      </c>
      <c r="J26">
        <v>0.2</v>
      </c>
      <c r="K26">
        <v>0.75</v>
      </c>
      <c r="L26">
        <v>9000</v>
      </c>
      <c r="N26" t="s">
        <v>46</v>
      </c>
      <c r="O26">
        <v>2</v>
      </c>
      <c r="P26" t="s">
        <v>45</v>
      </c>
      <c r="T26" t="s">
        <v>42</v>
      </c>
    </row>
    <row r="27" spans="1:20">
      <c r="A27" t="str">
        <f>Hyperlink("https://www.diodes.com/part/view/ZVP4424G","ZVP4424G")</f>
        <v>ZVP4424G</v>
      </c>
      <c r="B27" t="str">
        <f>Hyperlink("https://www.diodes.com/assets/Datasheets/ZVP4424G.pdf","ZVP4424G Datasheet")</f>
        <v>ZVP4424G Datasheet</v>
      </c>
      <c r="C27" t="s">
        <v>25</v>
      </c>
      <c r="D27" t="s">
        <v>26</v>
      </c>
      <c r="E27" t="s">
        <v>30</v>
      </c>
      <c r="F27" t="s">
        <v>23</v>
      </c>
      <c r="G27" t="s">
        <v>21</v>
      </c>
      <c r="H27">
        <v>240</v>
      </c>
      <c r="I27">
        <v>40</v>
      </c>
      <c r="J27">
        <v>0.48</v>
      </c>
      <c r="K27">
        <v>2.5</v>
      </c>
      <c r="L27">
        <v>9000</v>
      </c>
      <c r="N27" t="s">
        <v>46</v>
      </c>
      <c r="O27">
        <v>2</v>
      </c>
      <c r="P27" t="s">
        <v>45</v>
      </c>
      <c r="T27" t="s">
        <v>28</v>
      </c>
    </row>
    <row r="28" spans="1:20">
      <c r="A28" t="str">
        <f>Hyperlink("https://www.diodes.com/part/view/ZVP4424Z","ZVP4424Z")</f>
        <v>ZVP4424Z</v>
      </c>
      <c r="B28" t="str">
        <f>Hyperlink("https://www.diodes.com/assets/Datasheets/ZVP4424Z.pdf","ZVP4424Z Datasheet")</f>
        <v>ZVP4424Z Datasheet</v>
      </c>
      <c r="C28" t="s">
        <v>25</v>
      </c>
      <c r="D28" t="s">
        <v>26</v>
      </c>
      <c r="E28" t="s">
        <v>30</v>
      </c>
      <c r="F28" t="s">
        <v>23</v>
      </c>
      <c r="G28" t="s">
        <v>21</v>
      </c>
      <c r="H28">
        <v>240</v>
      </c>
      <c r="I28">
        <v>40</v>
      </c>
      <c r="J28">
        <v>0.2</v>
      </c>
      <c r="K28">
        <v>2.6</v>
      </c>
      <c r="L28">
        <v>9000</v>
      </c>
      <c r="N28" t="s">
        <v>46</v>
      </c>
      <c r="O28">
        <v>2</v>
      </c>
      <c r="P28" t="s">
        <v>45</v>
      </c>
      <c r="T28" t="s">
        <v>47</v>
      </c>
    </row>
    <row r="29" spans="1:20">
      <c r="A29" t="str">
        <f>Hyperlink("https://www.diodes.com/part/view/ZVP4525E6","ZVP4525E6")</f>
        <v>ZVP4525E6</v>
      </c>
      <c r="B29" t="str">
        <f>Hyperlink("https://www.diodes.com/assets/Datasheets/ZVP4525E6.pdf","ZVP4525E6 Datasheet")</f>
        <v>ZVP4525E6 Datasheet</v>
      </c>
      <c r="C29" t="s">
        <v>25</v>
      </c>
      <c r="D29" t="s">
        <v>26</v>
      </c>
      <c r="E29" t="s">
        <v>30</v>
      </c>
      <c r="F29" t="s">
        <v>23</v>
      </c>
      <c r="G29" t="s">
        <v>21</v>
      </c>
      <c r="H29">
        <v>250</v>
      </c>
      <c r="I29">
        <v>40</v>
      </c>
      <c r="J29">
        <v>0.197</v>
      </c>
      <c r="K29">
        <v>1.1</v>
      </c>
      <c r="L29">
        <v>14000</v>
      </c>
      <c r="N29" t="s">
        <v>34</v>
      </c>
      <c r="O29">
        <v>2</v>
      </c>
      <c r="P29" t="s">
        <v>48</v>
      </c>
      <c r="S29">
        <v>2.45</v>
      </c>
      <c r="T29" t="s">
        <v>49</v>
      </c>
    </row>
    <row r="30" spans="1:20">
      <c r="A30" t="str">
        <f>Hyperlink("https://www.diodes.com/part/view/ZVP4525G","ZVP4525G")</f>
        <v>ZVP4525G</v>
      </c>
      <c r="B30" t="str">
        <f>Hyperlink("https://www.diodes.com/assets/Datasheets/ZVP4525G.pdf","ZVP4525G Datasheet")</f>
        <v>ZVP4525G Datasheet</v>
      </c>
      <c r="C30" t="s">
        <v>25</v>
      </c>
      <c r="D30" t="s">
        <v>26</v>
      </c>
      <c r="E30" t="s">
        <v>30</v>
      </c>
      <c r="F30" t="s">
        <v>23</v>
      </c>
      <c r="G30" t="s">
        <v>21</v>
      </c>
      <c r="H30">
        <v>250</v>
      </c>
      <c r="I30">
        <v>40</v>
      </c>
      <c r="J30">
        <v>0.265</v>
      </c>
      <c r="K30">
        <v>2</v>
      </c>
      <c r="L30">
        <v>14000</v>
      </c>
      <c r="O30">
        <v>2</v>
      </c>
      <c r="P30">
        <v>82</v>
      </c>
      <c r="Q30">
        <v>25</v>
      </c>
      <c r="S30">
        <v>3</v>
      </c>
      <c r="T30" t="s">
        <v>43</v>
      </c>
    </row>
    <row r="31" spans="1:20">
      <c r="A31" t="str">
        <f>Hyperlink("https://www.diodes.com/part/view/ZVP4525Z","ZVP4525Z")</f>
        <v>ZVP4525Z</v>
      </c>
      <c r="B31" t="str">
        <f>Hyperlink("https://www.diodes.com/assets/Datasheets/ZVP4525Z.pdf","ZVP4525Z Datasheet")</f>
        <v>ZVP4525Z Datasheet</v>
      </c>
      <c r="C31" t="s">
        <v>25</v>
      </c>
      <c r="D31" t="s">
        <v>26</v>
      </c>
      <c r="E31" t="s">
        <v>30</v>
      </c>
      <c r="F31" t="s">
        <v>23</v>
      </c>
      <c r="G31" t="s">
        <v>21</v>
      </c>
      <c r="H31">
        <v>250</v>
      </c>
      <c r="I31">
        <v>40</v>
      </c>
      <c r="J31">
        <v>0.205</v>
      </c>
      <c r="K31">
        <v>1.2</v>
      </c>
      <c r="L31">
        <v>14000</v>
      </c>
      <c r="N31" t="s">
        <v>34</v>
      </c>
      <c r="O31">
        <v>2</v>
      </c>
      <c r="P31" t="s">
        <v>48</v>
      </c>
      <c r="S31">
        <v>2.45</v>
      </c>
      <c r="T31" t="s">
        <v>47</v>
      </c>
    </row>
    <row r="32" spans="1:20">
      <c r="A32" t="str">
        <f>Hyperlink("https://www.diodes.com/part/view/ZXMP10A13F","ZXMP10A13F")</f>
        <v>ZXMP10A13F</v>
      </c>
      <c r="B32" t="str">
        <f>Hyperlink("https://www.diodes.com/assets/Datasheets/ZXMP10A13F.pdf","ZXMP10A13F Datasheet")</f>
        <v>ZXMP10A13F Datasheet</v>
      </c>
      <c r="C32" t="s">
        <v>25</v>
      </c>
      <c r="D32" t="s">
        <v>26</v>
      </c>
      <c r="E32" t="s">
        <v>22</v>
      </c>
      <c r="F32" t="s">
        <v>23</v>
      </c>
      <c r="G32" t="s">
        <v>21</v>
      </c>
      <c r="H32">
        <v>100</v>
      </c>
      <c r="I32">
        <v>20</v>
      </c>
      <c r="J32">
        <v>0.7</v>
      </c>
      <c r="K32">
        <v>0.625</v>
      </c>
      <c r="L32">
        <v>1000</v>
      </c>
      <c r="M32" t="s">
        <v>50</v>
      </c>
      <c r="O32">
        <v>4</v>
      </c>
      <c r="P32">
        <v>141</v>
      </c>
      <c r="R32" t="s">
        <v>51</v>
      </c>
      <c r="S32">
        <v>3.5</v>
      </c>
      <c r="T32" t="s">
        <v>33</v>
      </c>
    </row>
    <row r="33" spans="1:20">
      <c r="A33" t="str">
        <f>Hyperlink("https://www.diodes.com/part/view/ZXMP10A13FQ","ZXMP10A13FQ")</f>
        <v>ZXMP10A13FQ</v>
      </c>
      <c r="B33" t="str">
        <f>Hyperlink("https://www.diodes.com/assets/Datasheets/ZXMP10A13FQ.pdf","ZXMP10A13FQ Datasheet")</f>
        <v>ZXMP10A13FQ Datasheet</v>
      </c>
      <c r="C33" t="s">
        <v>20</v>
      </c>
      <c r="D33" t="s">
        <v>26</v>
      </c>
      <c r="E33" t="s">
        <v>29</v>
      </c>
      <c r="F33" t="s">
        <v>23</v>
      </c>
      <c r="G33" t="s">
        <v>21</v>
      </c>
      <c r="H33">
        <v>100</v>
      </c>
      <c r="I33">
        <v>20</v>
      </c>
      <c r="J33">
        <v>0.7</v>
      </c>
      <c r="K33">
        <v>0.625</v>
      </c>
      <c r="L33">
        <v>1000</v>
      </c>
      <c r="M33" t="s">
        <v>50</v>
      </c>
      <c r="O33">
        <v>4</v>
      </c>
      <c r="R33" t="s">
        <v>51</v>
      </c>
      <c r="S33">
        <v>3.5</v>
      </c>
      <c r="T33" t="s">
        <v>33</v>
      </c>
    </row>
    <row r="34" spans="1:20">
      <c r="A34" t="str">
        <f>Hyperlink("https://www.diodes.com/part/view/ZXMP10A16K","ZXMP10A16K")</f>
        <v>ZXMP10A16K</v>
      </c>
      <c r="B34" t="str">
        <f>Hyperlink("https://www.diodes.com/assets/Datasheets/ZXMP10A16K.pdf","ZXMP10A16K Datasheet")</f>
        <v>ZXMP10A16K Datasheet</v>
      </c>
      <c r="C34" t="s">
        <v>25</v>
      </c>
      <c r="D34" t="s">
        <v>26</v>
      </c>
      <c r="E34" t="s">
        <v>30</v>
      </c>
      <c r="F34" t="s">
        <v>23</v>
      </c>
      <c r="G34" t="s">
        <v>21</v>
      </c>
      <c r="H34">
        <v>100</v>
      </c>
      <c r="I34">
        <v>20</v>
      </c>
      <c r="J34">
        <v>4.6</v>
      </c>
      <c r="K34">
        <v>2.15</v>
      </c>
      <c r="L34">
        <v>235</v>
      </c>
      <c r="M34" t="s">
        <v>52</v>
      </c>
      <c r="O34">
        <v>4</v>
      </c>
      <c r="P34">
        <v>717</v>
      </c>
      <c r="S34">
        <v>16.5</v>
      </c>
      <c r="T34" t="s">
        <v>31</v>
      </c>
    </row>
    <row r="35" spans="1:20">
      <c r="A35" t="str">
        <f>Hyperlink("https://www.diodes.com/part/view/ZXMP10A17E6","ZXMP10A17E6")</f>
        <v>ZXMP10A17E6</v>
      </c>
      <c r="B35" t="str">
        <f>Hyperlink("https://www.diodes.com/assets/Datasheets/ZXMP10A17E6.pdf","ZXMP10A17E6 Datasheet")</f>
        <v>ZXMP10A17E6 Datasheet</v>
      </c>
      <c r="C35" t="s">
        <v>25</v>
      </c>
      <c r="D35" t="s">
        <v>26</v>
      </c>
      <c r="E35" t="s">
        <v>22</v>
      </c>
      <c r="F35" t="s">
        <v>23</v>
      </c>
      <c r="G35" t="s">
        <v>21</v>
      </c>
      <c r="H35">
        <v>100</v>
      </c>
      <c r="I35">
        <v>20</v>
      </c>
      <c r="J35">
        <v>1.6</v>
      </c>
      <c r="K35">
        <v>1.1</v>
      </c>
      <c r="L35">
        <v>350</v>
      </c>
      <c r="M35" t="s">
        <v>53</v>
      </c>
      <c r="O35">
        <v>4</v>
      </c>
      <c r="P35">
        <v>424</v>
      </c>
      <c r="R35" t="s">
        <v>54</v>
      </c>
      <c r="S35">
        <v>10.7</v>
      </c>
      <c r="T35" t="s">
        <v>49</v>
      </c>
    </row>
    <row r="36" spans="1:20">
      <c r="A36" t="str">
        <f>Hyperlink("https://www.diodes.com/part/view/ZXMP10A17E6Q","ZXMP10A17E6Q")</f>
        <v>ZXMP10A17E6Q</v>
      </c>
      <c r="B36" t="str">
        <f>Hyperlink("https://www.diodes.com/assets/Datasheets/ZXMP10A17E6Q.pdf","ZXMP10A17E6Q Datasheet")</f>
        <v>ZXMP10A17E6Q Datasheet</v>
      </c>
      <c r="C36" t="s">
        <v>20</v>
      </c>
      <c r="D36" t="s">
        <v>26</v>
      </c>
      <c r="E36" t="s">
        <v>29</v>
      </c>
      <c r="F36" t="s">
        <v>23</v>
      </c>
      <c r="G36" t="s">
        <v>21</v>
      </c>
      <c r="H36">
        <v>100</v>
      </c>
      <c r="I36">
        <v>20</v>
      </c>
      <c r="J36">
        <v>1.6</v>
      </c>
      <c r="K36">
        <v>1.1</v>
      </c>
      <c r="L36">
        <v>350</v>
      </c>
      <c r="M36" t="s">
        <v>53</v>
      </c>
      <c r="O36">
        <v>4</v>
      </c>
      <c r="R36" t="s">
        <v>54</v>
      </c>
      <c r="S36">
        <v>10.7</v>
      </c>
      <c r="T36" t="s">
        <v>49</v>
      </c>
    </row>
    <row r="37" spans="1:20">
      <c r="A37" t="str">
        <f>Hyperlink("https://www.diodes.com/part/view/ZXMP10A17G","ZXMP10A17G")</f>
        <v>ZXMP10A17G</v>
      </c>
      <c r="B37" t="str">
        <f>Hyperlink("https://www.diodes.com/assets/Datasheets/ZXMP10A17G.pdf","ZXMP10A17G Datasheet")</f>
        <v>ZXMP10A17G Datasheet</v>
      </c>
      <c r="C37" t="s">
        <v>25</v>
      </c>
      <c r="D37" t="s">
        <v>26</v>
      </c>
      <c r="E37" t="s">
        <v>22</v>
      </c>
      <c r="F37" t="s">
        <v>23</v>
      </c>
      <c r="G37" t="s">
        <v>21</v>
      </c>
      <c r="H37">
        <v>100</v>
      </c>
      <c r="I37">
        <v>20</v>
      </c>
      <c r="J37">
        <v>2.4</v>
      </c>
      <c r="K37">
        <v>2</v>
      </c>
      <c r="L37">
        <v>350</v>
      </c>
      <c r="M37" t="s">
        <v>53</v>
      </c>
      <c r="O37">
        <v>4</v>
      </c>
      <c r="P37">
        <v>424</v>
      </c>
      <c r="R37" t="s">
        <v>54</v>
      </c>
      <c r="S37">
        <v>10.7</v>
      </c>
      <c r="T37" t="s">
        <v>43</v>
      </c>
    </row>
    <row r="38" spans="1:20">
      <c r="A38" t="str">
        <f>Hyperlink("https://www.diodes.com/part/view/ZXMP10A17GQ","ZXMP10A17GQ")</f>
        <v>ZXMP10A17GQ</v>
      </c>
      <c r="B38" t="str">
        <f>Hyperlink("https://www.diodes.com/assets/Datasheets/ZXMP10A17GQ.pdf","ZXMP10A17GQ Datasheet")</f>
        <v>ZXMP10A17GQ Datasheet</v>
      </c>
      <c r="C38" t="s">
        <v>20</v>
      </c>
      <c r="D38" t="s">
        <v>26</v>
      </c>
      <c r="E38" t="s">
        <v>29</v>
      </c>
      <c r="F38" t="s">
        <v>23</v>
      </c>
      <c r="G38" t="s">
        <v>21</v>
      </c>
      <c r="H38">
        <v>100</v>
      </c>
      <c r="I38">
        <v>20</v>
      </c>
      <c r="J38">
        <v>2.4</v>
      </c>
      <c r="K38">
        <v>2</v>
      </c>
      <c r="L38">
        <v>350</v>
      </c>
      <c r="M38" t="s">
        <v>53</v>
      </c>
      <c r="O38">
        <v>4</v>
      </c>
      <c r="P38">
        <v>424</v>
      </c>
      <c r="Q38">
        <v>50</v>
      </c>
      <c r="R38" t="s">
        <v>54</v>
      </c>
      <c r="S38">
        <v>10.7</v>
      </c>
      <c r="T38" t="s">
        <v>43</v>
      </c>
    </row>
    <row r="39" spans="1:20">
      <c r="A39" t="str">
        <f>Hyperlink("https://www.diodes.com/part/view/ZXMP10A17K","ZXMP10A17K")</f>
        <v>ZXMP10A17K</v>
      </c>
      <c r="B39" t="str">
        <f>Hyperlink("https://www.diodes.com/assets/Datasheets/ZXMP10A17K.pdf","ZXMP10A17K Datasheet")</f>
        <v>ZXMP10A17K Datasheet</v>
      </c>
      <c r="C39" t="s">
        <v>25</v>
      </c>
      <c r="D39" t="s">
        <v>26</v>
      </c>
      <c r="E39" t="s">
        <v>30</v>
      </c>
      <c r="F39" t="s">
        <v>23</v>
      </c>
      <c r="G39" t="s">
        <v>21</v>
      </c>
      <c r="H39">
        <v>100</v>
      </c>
      <c r="I39">
        <v>20</v>
      </c>
      <c r="J39">
        <v>3.9</v>
      </c>
      <c r="K39">
        <v>4</v>
      </c>
      <c r="L39">
        <v>350</v>
      </c>
      <c r="M39" t="s">
        <v>53</v>
      </c>
      <c r="O39">
        <v>4</v>
      </c>
      <c r="P39">
        <v>424</v>
      </c>
      <c r="R39" t="s">
        <v>54</v>
      </c>
      <c r="S39">
        <v>10.7</v>
      </c>
      <c r="T39" t="s">
        <v>31</v>
      </c>
    </row>
    <row r="40" spans="1:20">
      <c r="A40" t="str">
        <f>Hyperlink("https://www.diodes.com/part/view/ZXMP10A18G","ZXMP10A18G")</f>
        <v>ZXMP10A18G</v>
      </c>
      <c r="B40" t="str">
        <f>Hyperlink("https://www.diodes.com/assets/Datasheets/ZXMP10A18G.pdf","ZXMP10A18G Datasheet")</f>
        <v>ZXMP10A18G Datasheet</v>
      </c>
      <c r="C40" t="s">
        <v>25</v>
      </c>
      <c r="D40" t="s">
        <v>26</v>
      </c>
      <c r="E40" t="s">
        <v>30</v>
      </c>
      <c r="F40" t="s">
        <v>23</v>
      </c>
      <c r="G40" t="s">
        <v>21</v>
      </c>
      <c r="H40">
        <v>100</v>
      </c>
      <c r="I40">
        <v>20</v>
      </c>
      <c r="J40">
        <v>3.7</v>
      </c>
      <c r="K40">
        <v>2</v>
      </c>
      <c r="L40">
        <v>150</v>
      </c>
      <c r="M40" t="s">
        <v>55</v>
      </c>
      <c r="O40">
        <v>4</v>
      </c>
      <c r="P40">
        <v>1055</v>
      </c>
      <c r="S40">
        <v>26.9</v>
      </c>
      <c r="T40" t="s">
        <v>43</v>
      </c>
    </row>
    <row r="41" spans="1:20">
      <c r="A41" t="str">
        <f>Hyperlink("https://www.diodes.com/part/view/ZXMP10A18K","ZXMP10A18K")</f>
        <v>ZXMP10A18K</v>
      </c>
      <c r="B41" t="str">
        <f>Hyperlink("https://www.diodes.com/assets/Datasheets/ZXMP10A18K.pdf","ZXMP10A18K Datasheet")</f>
        <v>ZXMP10A18K Datasheet</v>
      </c>
      <c r="C41" t="s">
        <v>25</v>
      </c>
      <c r="D41" t="s">
        <v>26</v>
      </c>
      <c r="E41" t="s">
        <v>30</v>
      </c>
      <c r="F41" t="s">
        <v>23</v>
      </c>
      <c r="G41" t="s">
        <v>21</v>
      </c>
      <c r="H41">
        <v>100</v>
      </c>
      <c r="I41">
        <v>20</v>
      </c>
      <c r="J41">
        <v>5.9</v>
      </c>
      <c r="K41">
        <v>2.17</v>
      </c>
      <c r="L41">
        <v>150</v>
      </c>
      <c r="M41" t="s">
        <v>55</v>
      </c>
      <c r="O41">
        <v>4</v>
      </c>
      <c r="P41">
        <v>1055</v>
      </c>
      <c r="S41">
        <v>26.9</v>
      </c>
      <c r="T41" t="s">
        <v>31</v>
      </c>
    </row>
    <row r="42" spans="1:20">
      <c r="A42" t="str">
        <f>Hyperlink("https://www.diodes.com/part/view/ZXMP2120FF","ZXMP2120FF")</f>
        <v>ZXMP2120FF</v>
      </c>
      <c r="B42" t="str">
        <f>Hyperlink("https://www.diodes.com/assets/Datasheets/ZXMP2120FF.pdf","ZXMP2120FF Datasheet")</f>
        <v>ZXMP2120FF Datasheet</v>
      </c>
      <c r="C42" t="s">
        <v>25</v>
      </c>
      <c r="D42" t="s">
        <v>26</v>
      </c>
      <c r="E42" t="s">
        <v>22</v>
      </c>
      <c r="F42" t="s">
        <v>23</v>
      </c>
      <c r="G42" t="s">
        <v>21</v>
      </c>
      <c r="H42">
        <v>200</v>
      </c>
      <c r="I42">
        <v>20</v>
      </c>
      <c r="J42">
        <v>0.137</v>
      </c>
      <c r="K42">
        <v>1</v>
      </c>
      <c r="L42">
        <v>28000</v>
      </c>
      <c r="O42">
        <v>3.5</v>
      </c>
      <c r="P42" t="s">
        <v>45</v>
      </c>
      <c r="T42" t="s">
        <v>56</v>
      </c>
    </row>
  </sheetData>
  <hyperlinks>
    <hyperlink ref="A2" r:id="rId_hyperlink_1" tooltip="DMP10H088SPS" display="DMP10H088SPS"/>
    <hyperlink ref="B2" r:id="rId_hyperlink_2" tooltip="DMP10H088SPS Datasheet" display="DMP10H088SPS Datasheet"/>
    <hyperlink ref="A3" r:id="rId_hyperlink_3" tooltip="DMP10H400SE" display="DMP10H400SE"/>
    <hyperlink ref="B3" r:id="rId_hyperlink_4" tooltip="DMP10H400SE Datasheet" display="DMP10H400SE Datasheet"/>
    <hyperlink ref="A4" r:id="rId_hyperlink_5" tooltip="DMP10H400SEQ" display="DMP10H400SEQ"/>
    <hyperlink ref="B4" r:id="rId_hyperlink_6" tooltip="DMP10H400SEQ Datasheet" display="DMP10H400SEQ Datasheet"/>
    <hyperlink ref="A5" r:id="rId_hyperlink_7" tooltip="DMP10H400SK3" display="DMP10H400SK3"/>
    <hyperlink ref="B5" r:id="rId_hyperlink_8" tooltip="DMP10H400SK3 Datasheet" display="DMP10H400SK3 Datasheet"/>
    <hyperlink ref="A6" r:id="rId_hyperlink_9" tooltip="DMP10H4D2S" display="DMP10H4D2S"/>
    <hyperlink ref="B6" r:id="rId_hyperlink_10" tooltip="DMP10H4D2S Datasheet" display="DMP10H4D2S Datasheet"/>
    <hyperlink ref="A7" r:id="rId_hyperlink_11" tooltip="DMP25H18DLFDE" display="DMP25H18DLFDE"/>
    <hyperlink ref="B7" r:id="rId_hyperlink_12" tooltip="DMP25H18DLFDE Datasheet" display="DMP25H18DLFDE Datasheet"/>
    <hyperlink ref="A8" r:id="rId_hyperlink_13" tooltip="DMP45H150DHE" display="DMP45H150DHE"/>
    <hyperlink ref="B8" r:id="rId_hyperlink_14" tooltip="DMP45H150DHE Datasheet" display="DMP45H150DHE Datasheet"/>
    <hyperlink ref="A9" r:id="rId_hyperlink_15" tooltip="DMP45H21DHE" display="DMP45H21DHE"/>
    <hyperlink ref="B9" r:id="rId_hyperlink_16" tooltip="DMP45H21DHE Datasheet" display="DMP45H21DHE Datasheet"/>
    <hyperlink ref="A10" r:id="rId_hyperlink_17" tooltip="DMP45H4D9HJ3" display="DMP45H4D9HJ3"/>
    <hyperlink ref="B10" r:id="rId_hyperlink_18" tooltip="DMP45H4D9HJ3 Datasheet" display="DMP45H4D9HJ3 Datasheet"/>
    <hyperlink ref="A11" r:id="rId_hyperlink_19" tooltip="DMP45H4D9HK3" display="DMP45H4D9HK3"/>
    <hyperlink ref="B11" r:id="rId_hyperlink_20" tooltip="DMP45H4D9HK3 Datasheet" display="DMP45H4D9HK3 Datasheet"/>
    <hyperlink ref="A12" r:id="rId_hyperlink_21" tooltip="DMP65H11D0HSS" display="DMP65H11D0HSS"/>
    <hyperlink ref="B12" r:id="rId_hyperlink_22" tooltip="DMP65H11D0HSS Datasheet" display="DMP65H11D0HSS Datasheet"/>
    <hyperlink ref="A13" r:id="rId_hyperlink_23" tooltip="DMP65H13D0HSS" display="DMP65H13D0HSS"/>
    <hyperlink ref="B13" r:id="rId_hyperlink_24" tooltip="DMP65H13D0HSS Datasheet" display="DMP65H13D0HSS Datasheet"/>
    <hyperlink ref="A14" r:id="rId_hyperlink_25" tooltip="DMP65H20D0HSS" display="DMP65H20D0HSS"/>
    <hyperlink ref="B14" r:id="rId_hyperlink_26" tooltip="DMP65H20D0HSS Datasheet" display="DMP65H20D0HSS Datasheet"/>
    <hyperlink ref="A15" r:id="rId_hyperlink_27" tooltip="DMP65H9D0HSS" display="DMP65H9D0HSS"/>
    <hyperlink ref="B15" r:id="rId_hyperlink_28" tooltip="DMP65H9D0HSS Datasheet" display="DMP65H9D0HSS Datasheet"/>
    <hyperlink ref="A16" r:id="rId_hyperlink_29" tooltip="ZVP0545A" display="ZVP0545A"/>
    <hyperlink ref="B16" r:id="rId_hyperlink_30" tooltip="ZVP0545A Datasheet" display="ZVP0545A Datasheet"/>
    <hyperlink ref="A17" r:id="rId_hyperlink_31" tooltip="ZVP0545G" display="ZVP0545G"/>
    <hyperlink ref="B17" r:id="rId_hyperlink_32" tooltip="ZVP0545G Datasheet" display="ZVP0545G Datasheet"/>
    <hyperlink ref="A18" r:id="rId_hyperlink_33" tooltip="ZVP1320F" display="ZVP1320F"/>
    <hyperlink ref="B18" r:id="rId_hyperlink_34" tooltip="ZVP1320F Datasheet" display="ZVP1320F Datasheet"/>
    <hyperlink ref="A19" r:id="rId_hyperlink_35" tooltip="ZVP1320FQ" display="ZVP1320FQ"/>
    <hyperlink ref="B19" r:id="rId_hyperlink_36" tooltip="ZVP1320FQ Datasheet" display="ZVP1320FQ Datasheet"/>
    <hyperlink ref="A20" r:id="rId_hyperlink_37" tooltip="ZVP2110A" display="ZVP2110A"/>
    <hyperlink ref="B20" r:id="rId_hyperlink_38" tooltip="ZVP2110A Datasheet" display="ZVP2110A Datasheet"/>
    <hyperlink ref="A21" r:id="rId_hyperlink_39" tooltip="ZVP2110G" display="ZVP2110G"/>
    <hyperlink ref="B21" r:id="rId_hyperlink_40" tooltip="ZVP2110G Datasheet" display="ZVP2110G Datasheet"/>
    <hyperlink ref="A22" r:id="rId_hyperlink_41" tooltip="ZVP2120A" display="ZVP2120A"/>
    <hyperlink ref="B22" r:id="rId_hyperlink_42" tooltip="ZVP2120A Datasheet" display="ZVP2120A Datasheet"/>
    <hyperlink ref="A23" r:id="rId_hyperlink_43" tooltip="ZVP2120G" display="ZVP2120G"/>
    <hyperlink ref="B23" r:id="rId_hyperlink_44" tooltip="ZVP2120G Datasheet" display="ZVP2120G Datasheet"/>
    <hyperlink ref="A24" r:id="rId_hyperlink_45" tooltip="ZVP3310A" display="ZVP3310A"/>
    <hyperlink ref="B24" r:id="rId_hyperlink_46" tooltip="ZVP3310A Datasheet" display="ZVP3310A Datasheet"/>
    <hyperlink ref="A25" r:id="rId_hyperlink_47" tooltip="ZVP3310F" display="ZVP3310F"/>
    <hyperlink ref="B25" r:id="rId_hyperlink_48" tooltip="ZVP3310F Datasheet" display="ZVP3310F Datasheet"/>
    <hyperlink ref="A26" r:id="rId_hyperlink_49" tooltip="ZVP4424A" display="ZVP4424A"/>
    <hyperlink ref="B26" r:id="rId_hyperlink_50" tooltip="ZVP4424A Datasheet" display="ZVP4424A Datasheet"/>
    <hyperlink ref="A27" r:id="rId_hyperlink_51" tooltip="ZVP4424G" display="ZVP4424G"/>
    <hyperlink ref="B27" r:id="rId_hyperlink_52" tooltip="ZVP4424G Datasheet" display="ZVP4424G Datasheet"/>
    <hyperlink ref="A28" r:id="rId_hyperlink_53" tooltip="ZVP4424Z" display="ZVP4424Z"/>
    <hyperlink ref="B28" r:id="rId_hyperlink_54" tooltip="ZVP4424Z Datasheet" display="ZVP4424Z Datasheet"/>
    <hyperlink ref="A29" r:id="rId_hyperlink_55" tooltip="ZVP4525E6" display="ZVP4525E6"/>
    <hyperlink ref="B29" r:id="rId_hyperlink_56" tooltip="ZVP4525E6 Datasheet" display="ZVP4525E6 Datasheet"/>
    <hyperlink ref="A30" r:id="rId_hyperlink_57" tooltip="ZVP4525G" display="ZVP4525G"/>
    <hyperlink ref="B30" r:id="rId_hyperlink_58" tooltip="ZVP4525G Datasheet" display="ZVP4525G Datasheet"/>
    <hyperlink ref="A31" r:id="rId_hyperlink_59" tooltip="ZVP4525Z" display="ZVP4525Z"/>
    <hyperlink ref="B31" r:id="rId_hyperlink_60" tooltip="ZVP4525Z Datasheet" display="ZVP4525Z Datasheet"/>
    <hyperlink ref="A32" r:id="rId_hyperlink_61" tooltip="ZXMP10A13F" display="ZXMP10A13F"/>
    <hyperlink ref="B32" r:id="rId_hyperlink_62" tooltip="ZXMP10A13F Datasheet" display="ZXMP10A13F Datasheet"/>
    <hyperlink ref="A33" r:id="rId_hyperlink_63" tooltip="ZXMP10A13FQ" display="ZXMP10A13FQ"/>
    <hyperlink ref="B33" r:id="rId_hyperlink_64" tooltip="ZXMP10A13FQ Datasheet" display="ZXMP10A13FQ Datasheet"/>
    <hyperlink ref="A34" r:id="rId_hyperlink_65" tooltip="ZXMP10A16K" display="ZXMP10A16K"/>
    <hyperlink ref="B34" r:id="rId_hyperlink_66" tooltip="ZXMP10A16K Datasheet" display="ZXMP10A16K Datasheet"/>
    <hyperlink ref="A35" r:id="rId_hyperlink_67" tooltip="ZXMP10A17E6" display="ZXMP10A17E6"/>
    <hyperlink ref="B35" r:id="rId_hyperlink_68" tooltip="ZXMP10A17E6 Datasheet" display="ZXMP10A17E6 Datasheet"/>
    <hyperlink ref="A36" r:id="rId_hyperlink_69" tooltip="ZXMP10A17E6Q" display="ZXMP10A17E6Q"/>
    <hyperlink ref="B36" r:id="rId_hyperlink_70" tooltip="ZXMP10A17E6Q Datasheet" display="ZXMP10A17E6Q Datasheet"/>
    <hyperlink ref="A37" r:id="rId_hyperlink_71" tooltip="ZXMP10A17G" display="ZXMP10A17G"/>
    <hyperlink ref="B37" r:id="rId_hyperlink_72" tooltip="ZXMP10A17G Datasheet" display="ZXMP10A17G Datasheet"/>
    <hyperlink ref="A38" r:id="rId_hyperlink_73" tooltip="ZXMP10A17GQ" display="ZXMP10A17GQ"/>
    <hyperlink ref="B38" r:id="rId_hyperlink_74" tooltip="ZXMP10A17GQ Datasheet" display="ZXMP10A17GQ Datasheet"/>
    <hyperlink ref="A39" r:id="rId_hyperlink_75" tooltip="ZXMP10A17K" display="ZXMP10A17K"/>
    <hyperlink ref="B39" r:id="rId_hyperlink_76" tooltip="ZXMP10A17K Datasheet" display="ZXMP10A17K Datasheet"/>
    <hyperlink ref="A40" r:id="rId_hyperlink_77" tooltip="ZXMP10A18G" display="ZXMP10A18G"/>
    <hyperlink ref="B40" r:id="rId_hyperlink_78" tooltip="ZXMP10A18G Datasheet" display="ZXMP10A18G Datasheet"/>
    <hyperlink ref="A41" r:id="rId_hyperlink_79" tooltip="ZXMP10A18K" display="ZXMP10A18K"/>
    <hyperlink ref="B41" r:id="rId_hyperlink_80" tooltip="ZXMP10A18K Datasheet" display="ZXMP10A18K Datasheet"/>
    <hyperlink ref="A42" r:id="rId_hyperlink_81" tooltip="ZXMP2120FF" display="ZXMP2120FF"/>
    <hyperlink ref="B42" r:id="rId_hyperlink_82" tooltip="ZXMP2120FF Datasheet" display="ZXMP2120F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2024-04-18T23:31:17-05:00</dcterms:created>
  <dcterms:modified xsi:type="dcterms:W3CDTF">2024-04-18T23:31:17-05:00</dcterms:modified>
  <dc:title>Untitled Spreadsheet</dc:title>
  <dc:description/>
  <dc:subject/>
  <cp:keywords/>
  <cp:category/>
</cp:coreProperties>
</file>