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'Worksheet'!$A$1:$P$49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<sst xmlns="http://schemas.openxmlformats.org/spreadsheetml/2006/main" uniqueCount="94">
  <si>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</si>
  <si>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</si>
  <si>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</si>
  <si>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</si>
  <si>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</si>
  <si>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</si>
  <si>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</si>
  <si>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</si>
  <si>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</si>
  <si>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Continuous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FM </t>
    </r>
    <r>
      <rPr>
        <rFont val="Courier New"/>
        <b val="true"/>
        <i val="false"/>
        <strike val="false"/>
        <color rgb="FF000000"/>
        <sz val="11"/>
        <u val="none"/>
      </rPr>
      <t xml:space="preserve">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</si>
  <si>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</si>
  <si>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</si>
  <si>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</si>
  <si>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</si>
  <si>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TOT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</si>
  <si>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t>Packages</t>
  </si>
  <si>
    <t>BAS40-04Q-13-F</t>
  </si>
  <si>
    <t>SURFACE MOUNT SCHOTTKY BARRIER DIODE</t>
  </si>
  <si>
    <t>Yes</t>
  </si>
  <si>
    <t>Automotive</t>
  </si>
  <si>
    <t>Dual, Series</t>
  </si>
  <si>
    <t>SOT23</t>
  </si>
  <si>
    <t>BAS40-05Q-13-F</t>
  </si>
  <si>
    <t>Dual, Com. Cath</t>
  </si>
  <si>
    <t>BAS40-06Q-13-F</t>
  </si>
  <si>
    <t>Dual, Com. Anode</t>
  </si>
  <si>
    <t>BAS40Q-13-F</t>
  </si>
  <si>
    <t>Single</t>
  </si>
  <si>
    <t>BAS40W-06Q</t>
  </si>
  <si>
    <t>Surface Mount Schottky Barrier Diode</t>
  </si>
  <si>
    <t>SOT323</t>
  </si>
  <si>
    <t>BAS40WQ</t>
  </si>
  <si>
    <t>BAS70-04Q-13-F</t>
  </si>
  <si>
    <t>BAS70DW-04Q</t>
  </si>
  <si>
    <t>SURFACE MOUNT SCHOTTKY BARRIER DIODE ARRAYS</t>
  </si>
  <si>
    <t>Dual-Dual, Series (Alt.)</t>
  </si>
  <si>
    <t>SOT363</t>
  </si>
  <si>
    <t>BAS70DW-05Q-7-F</t>
  </si>
  <si>
    <t>Dual-Dual, Com. Cath</t>
  </si>
  <si>
    <t>BAS70Q</t>
  </si>
  <si>
    <t>BAS70TWQ</t>
  </si>
  <si>
    <t>Triple, Isolated</t>
  </si>
  <si>
    <t>BAS70W-04Q-7-F</t>
  </si>
  <si>
    <t>BAS70W-05Q</t>
  </si>
  <si>
    <t>BAS70W-06Q</t>
  </si>
  <si>
    <t>BAS70WQ</t>
  </si>
  <si>
    <t>BAT46WQ</t>
  </si>
  <si>
    <t>SOD123</t>
  </si>
  <si>
    <t>BAT54AQ</t>
  </si>
  <si>
    <t>BAT54AWQ</t>
  </si>
  <si>
    <t>BAT54CQ</t>
  </si>
  <si>
    <t>BAT54CWQ</t>
  </si>
  <si>
    <t>BAT54LPQ</t>
  </si>
  <si>
    <t>N/A</t>
  </si>
  <si>
    <t>X1-DFN1006-2</t>
  </si>
  <si>
    <t>BAT54Q</t>
  </si>
  <si>
    <t>BAT54SDWQ</t>
  </si>
  <si>
    <t>BAT54SQ</t>
  </si>
  <si>
    <t>BAT54STQ</t>
  </si>
  <si>
    <t>SOT523</t>
  </si>
  <si>
    <t>BAT54SWQ</t>
  </si>
  <si>
    <t>BAT54TQ</t>
  </si>
  <si>
    <t>BAT54TWQ</t>
  </si>
  <si>
    <t>SURFACE MOUNT SCHOTTKY BARRIER</t>
  </si>
  <si>
    <t>BAT54WQ</t>
  </si>
  <si>
    <t>BAT54WSQ-7-F</t>
  </si>
  <si>
    <t>SOD323</t>
  </si>
  <si>
    <t>BAT64AQ</t>
  </si>
  <si>
    <t>Surface-Mount Schottky Barrier Diode</t>
  </si>
  <si>
    <t>BAT64CQ</t>
  </si>
  <si>
    <t>BAT64Q</t>
  </si>
  <si>
    <t>BAT64SQ</t>
  </si>
  <si>
    <t>BAT64T5Q</t>
  </si>
  <si>
    <t>SOD523</t>
  </si>
  <si>
    <t>SBR0240LPWQ</t>
  </si>
  <si>
    <t>0.2A Surface Mount Super Barrier Rectifier</t>
  </si>
  <si>
    <t>X1-DFN1006-2 (SWP) (Type C)</t>
  </si>
  <si>
    <t>SD103AWSQ</t>
  </si>
  <si>
    <t>SD103BWSQ</t>
  </si>
  <si>
    <t>SDM02U30LP3Q</t>
  </si>
  <si>
    <t>ULTRA-SMALL SURFACE MOUNT SCHOTTKY DIODE</t>
  </si>
  <si>
    <t>X3-DFN0603-2</t>
  </si>
  <si>
    <t>SDM03U40Q</t>
  </si>
  <si>
    <t>SDM20N40AQ</t>
  </si>
  <si>
    <t>Schottky</t>
  </si>
  <si>
    <t>SDM20U30LPQ</t>
  </si>
  <si>
    <t>SDM20U30Q</t>
  </si>
  <si>
    <t>SDM20U40Q</t>
  </si>
  <si>
    <t>SDM40E20LAQ</t>
  </si>
  <si>
    <t>DUAL SURFACE MOUNT SCHOTTKY BARRIER DIODE</t>
  </si>
  <si>
    <t>SDM40E20LSQ</t>
  </si>
  <si>
    <t>ZHCS350Q</t>
  </si>
  <si>
    <t>40V SURFACE MOUNT SCHOTTKY BARRIER DIODE</t>
  </si>
  <si>
    <t>ZHCS400Q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</si>
</sst>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AS40-04Q-13-F" TargetMode="External"/><Relationship Id="rId_hyperlink_2" Type="http://schemas.openxmlformats.org/officeDocument/2006/relationships/hyperlink" Target="https://www.diodes.com/part/view/BAS40-05Q-13-F" TargetMode="External"/><Relationship Id="rId_hyperlink_3" Type="http://schemas.openxmlformats.org/officeDocument/2006/relationships/hyperlink" Target="https://www.diodes.com/part/view/BAS40-06Q-13-F" TargetMode="External"/><Relationship Id="rId_hyperlink_4" Type="http://schemas.openxmlformats.org/officeDocument/2006/relationships/hyperlink" Target="https://www.diodes.com/part/view/BAS40Q-13-F" TargetMode="External"/><Relationship Id="rId_hyperlink_5" Type="http://schemas.openxmlformats.org/officeDocument/2006/relationships/hyperlink" Target="https://www.diodes.com/part/view/BAS40W-06Q" TargetMode="External"/><Relationship Id="rId_hyperlink_6" Type="http://schemas.openxmlformats.org/officeDocument/2006/relationships/hyperlink" Target="https://www.diodes.com/part/view/BAS40WQ" TargetMode="External"/><Relationship Id="rId_hyperlink_7" Type="http://schemas.openxmlformats.org/officeDocument/2006/relationships/hyperlink" Target="https://www.diodes.com/part/view/BAS70-04Q-13-F" TargetMode="External"/><Relationship Id="rId_hyperlink_8" Type="http://schemas.openxmlformats.org/officeDocument/2006/relationships/hyperlink" Target="https://www.diodes.com/part/view/BAS70DW-04Q" TargetMode="External"/><Relationship Id="rId_hyperlink_9" Type="http://schemas.openxmlformats.org/officeDocument/2006/relationships/hyperlink" Target="https://www.diodes.com/part/view/BAS70DW-05Q-7-F" TargetMode="External"/><Relationship Id="rId_hyperlink_10" Type="http://schemas.openxmlformats.org/officeDocument/2006/relationships/hyperlink" Target="https://www.diodes.com/part/view/BAS70Q" TargetMode="External"/><Relationship Id="rId_hyperlink_11" Type="http://schemas.openxmlformats.org/officeDocument/2006/relationships/hyperlink" Target="https://www.diodes.com/part/view/BAS70TWQ" TargetMode="External"/><Relationship Id="rId_hyperlink_12" Type="http://schemas.openxmlformats.org/officeDocument/2006/relationships/hyperlink" Target="https://www.diodes.com/part/view/BAS70W-04Q-7-F" TargetMode="External"/><Relationship Id="rId_hyperlink_13" Type="http://schemas.openxmlformats.org/officeDocument/2006/relationships/hyperlink" Target="https://www.diodes.com/part/view/BAS70W-05Q" TargetMode="External"/><Relationship Id="rId_hyperlink_14" Type="http://schemas.openxmlformats.org/officeDocument/2006/relationships/hyperlink" Target="https://www.diodes.com/part/view/BAS70W-06Q" TargetMode="External"/><Relationship Id="rId_hyperlink_15" Type="http://schemas.openxmlformats.org/officeDocument/2006/relationships/hyperlink" Target="https://www.diodes.com/part/view/BAS70WQ" TargetMode="External"/><Relationship Id="rId_hyperlink_16" Type="http://schemas.openxmlformats.org/officeDocument/2006/relationships/hyperlink" Target="https://www.diodes.com/part/view/BAT46WQ" TargetMode="External"/><Relationship Id="rId_hyperlink_17" Type="http://schemas.openxmlformats.org/officeDocument/2006/relationships/hyperlink" Target="https://www.diodes.com/part/view/BAT54AQ" TargetMode="External"/><Relationship Id="rId_hyperlink_18" Type="http://schemas.openxmlformats.org/officeDocument/2006/relationships/hyperlink" Target="https://www.diodes.com/part/view/BAT54AWQ" TargetMode="External"/><Relationship Id="rId_hyperlink_19" Type="http://schemas.openxmlformats.org/officeDocument/2006/relationships/hyperlink" Target="https://www.diodes.com/part/view/BAT54CQ" TargetMode="External"/><Relationship Id="rId_hyperlink_20" Type="http://schemas.openxmlformats.org/officeDocument/2006/relationships/hyperlink" Target="https://www.diodes.com/part/view/BAT54CWQ" TargetMode="External"/><Relationship Id="rId_hyperlink_21" Type="http://schemas.openxmlformats.org/officeDocument/2006/relationships/hyperlink" Target="https://www.diodes.com/part/view/BAT54LPQ" TargetMode="External"/><Relationship Id="rId_hyperlink_22" Type="http://schemas.openxmlformats.org/officeDocument/2006/relationships/hyperlink" Target="https://www.diodes.com/part/view/BAT54Q" TargetMode="External"/><Relationship Id="rId_hyperlink_23" Type="http://schemas.openxmlformats.org/officeDocument/2006/relationships/hyperlink" Target="https://www.diodes.com/part/view/BAT54SDWQ" TargetMode="External"/><Relationship Id="rId_hyperlink_24" Type="http://schemas.openxmlformats.org/officeDocument/2006/relationships/hyperlink" Target="https://www.diodes.com/part/view/BAT54SQ" TargetMode="External"/><Relationship Id="rId_hyperlink_25" Type="http://schemas.openxmlformats.org/officeDocument/2006/relationships/hyperlink" Target="https://www.diodes.com/part/view/BAT54STQ" TargetMode="External"/><Relationship Id="rId_hyperlink_26" Type="http://schemas.openxmlformats.org/officeDocument/2006/relationships/hyperlink" Target="https://www.diodes.com/part/view/BAT54SWQ" TargetMode="External"/><Relationship Id="rId_hyperlink_27" Type="http://schemas.openxmlformats.org/officeDocument/2006/relationships/hyperlink" Target="https://www.diodes.com/part/view/BAT54TQ" TargetMode="External"/><Relationship Id="rId_hyperlink_28" Type="http://schemas.openxmlformats.org/officeDocument/2006/relationships/hyperlink" Target="https://www.diodes.com/part/view/BAT54TWQ" TargetMode="External"/><Relationship Id="rId_hyperlink_29" Type="http://schemas.openxmlformats.org/officeDocument/2006/relationships/hyperlink" Target="https://www.diodes.com/part/view/BAT54WQ" TargetMode="External"/><Relationship Id="rId_hyperlink_30" Type="http://schemas.openxmlformats.org/officeDocument/2006/relationships/hyperlink" Target="https://www.diodes.com/part/view/BAT54WSQ-7-F" TargetMode="External"/><Relationship Id="rId_hyperlink_31" Type="http://schemas.openxmlformats.org/officeDocument/2006/relationships/hyperlink" Target="https://www.diodes.com/part/view/BAT64AQ" TargetMode="External"/><Relationship Id="rId_hyperlink_32" Type="http://schemas.openxmlformats.org/officeDocument/2006/relationships/hyperlink" Target="https://www.diodes.com/part/view/BAT64CQ" TargetMode="External"/><Relationship Id="rId_hyperlink_33" Type="http://schemas.openxmlformats.org/officeDocument/2006/relationships/hyperlink" Target="https://www.diodes.com/part/view/BAT64Q" TargetMode="External"/><Relationship Id="rId_hyperlink_34" Type="http://schemas.openxmlformats.org/officeDocument/2006/relationships/hyperlink" Target="https://www.diodes.com/part/view/BAT64SQ" TargetMode="External"/><Relationship Id="rId_hyperlink_35" Type="http://schemas.openxmlformats.org/officeDocument/2006/relationships/hyperlink" Target="https://www.diodes.com/part/view/BAT64T5Q" TargetMode="External"/><Relationship Id="rId_hyperlink_36" Type="http://schemas.openxmlformats.org/officeDocument/2006/relationships/hyperlink" Target="https://www.diodes.com/part/view/SBR0240LPWQ" TargetMode="External"/><Relationship Id="rId_hyperlink_37" Type="http://schemas.openxmlformats.org/officeDocument/2006/relationships/hyperlink" Target="https://www.diodes.com/part/view/SD103AWSQ" TargetMode="External"/><Relationship Id="rId_hyperlink_38" Type="http://schemas.openxmlformats.org/officeDocument/2006/relationships/hyperlink" Target="https://www.diodes.com/part/view/SD103BWSQ" TargetMode="External"/><Relationship Id="rId_hyperlink_39" Type="http://schemas.openxmlformats.org/officeDocument/2006/relationships/hyperlink" Target="https://www.diodes.com/part/view/SDM02U30LP3Q" TargetMode="External"/><Relationship Id="rId_hyperlink_40" Type="http://schemas.openxmlformats.org/officeDocument/2006/relationships/hyperlink" Target="https://www.diodes.com/part/view/SDM03U40Q" TargetMode="External"/><Relationship Id="rId_hyperlink_41" Type="http://schemas.openxmlformats.org/officeDocument/2006/relationships/hyperlink" Target="https://www.diodes.com/part/view/SDM20N40AQ" TargetMode="External"/><Relationship Id="rId_hyperlink_42" Type="http://schemas.openxmlformats.org/officeDocument/2006/relationships/hyperlink" Target="https://www.diodes.com/part/view/SDM20U30LPQ" TargetMode="External"/><Relationship Id="rId_hyperlink_43" Type="http://schemas.openxmlformats.org/officeDocument/2006/relationships/hyperlink" Target="https://www.diodes.com/part/view/SDM20U30Q" TargetMode="External"/><Relationship Id="rId_hyperlink_44" Type="http://schemas.openxmlformats.org/officeDocument/2006/relationships/hyperlink" Target="https://www.diodes.com/part/view/SDM20U40Q" TargetMode="External"/><Relationship Id="rId_hyperlink_45" Type="http://schemas.openxmlformats.org/officeDocument/2006/relationships/hyperlink" Target="https://www.diodes.com/part/view/SDM40E20LAQ" TargetMode="External"/><Relationship Id="rId_hyperlink_46" Type="http://schemas.openxmlformats.org/officeDocument/2006/relationships/hyperlink" Target="https://www.diodes.com/part/view/SDM40E20LSQ" TargetMode="External"/><Relationship Id="rId_hyperlink_47" Type="http://schemas.openxmlformats.org/officeDocument/2006/relationships/hyperlink" Target="https://www.diodes.com/part/view/ZHCS350Q" TargetMode="External"/><Relationship Id="rId_hyperlink_48" Type="http://schemas.openxmlformats.org/officeDocument/2006/relationships/hyperlink" Target="https://www.diodes.com/part/view/ZHCS400Q" TargetMode="External"/><Relationship Id="rId_hyperlink_49" Type="http://schemas.openxmlformats.org/officeDocument/2006/relationships/hyperlink" Target="https://www.diodes.com/assets/Datasheets/BAS40_-04_-05_-06.pdf" TargetMode="External"/><Relationship Id="rId_hyperlink_50" Type="http://schemas.openxmlformats.org/officeDocument/2006/relationships/hyperlink" Target="https://www.diodes.com/assets/Datasheets/BAS40_-04_-05_-06.pdf" TargetMode="External"/><Relationship Id="rId_hyperlink_51" Type="http://schemas.openxmlformats.org/officeDocument/2006/relationships/hyperlink" Target="https://www.diodes.com/assets/Datasheets/BAS40_-04_-05_-06.pdf" TargetMode="External"/><Relationship Id="rId_hyperlink_52" Type="http://schemas.openxmlformats.org/officeDocument/2006/relationships/hyperlink" Target="https://www.diodes.com/assets/Datasheets/BAS40_-04_-05_-06.pdf" TargetMode="External"/><Relationship Id="rId_hyperlink_53" Type="http://schemas.openxmlformats.org/officeDocument/2006/relationships/hyperlink" Target="https://www.diodes.com/assets/Datasheets/BAS40W-06Q.pdf" TargetMode="External"/><Relationship Id="rId_hyperlink_54" Type="http://schemas.openxmlformats.org/officeDocument/2006/relationships/hyperlink" Target="https://www.diodes.com/assets/Datasheets/BAS40WQ.pdf" TargetMode="External"/><Relationship Id="rId_hyperlink_55" Type="http://schemas.openxmlformats.org/officeDocument/2006/relationships/hyperlink" Target="https://www.diodes.com/assets/Datasheets/BAS70_-04_-05_-06.pdf" TargetMode="External"/><Relationship Id="rId_hyperlink_56" Type="http://schemas.openxmlformats.org/officeDocument/2006/relationships/hyperlink" Target="https://www.diodes.com/assets/Datasheets/BAS70TWQ_BAS70DW-04Q.pdf" TargetMode="External"/><Relationship Id="rId_hyperlink_57" Type="http://schemas.openxmlformats.org/officeDocument/2006/relationships/hyperlink" Target="https://www.diodes.com/assets/Datasheets/BAS70TW_DW-04_DW-05_DW-06_BRW.pdf" TargetMode="External"/><Relationship Id="rId_hyperlink_58" Type="http://schemas.openxmlformats.org/officeDocument/2006/relationships/hyperlink" Target="https://www.diodes.com/assets/Datasheets/BAS70Q.pdf" TargetMode="External"/><Relationship Id="rId_hyperlink_59" Type="http://schemas.openxmlformats.org/officeDocument/2006/relationships/hyperlink" Target="https://www.diodes.com/assets/Datasheets/BAS70TWQ_BAS70DW-04Q.pdf" TargetMode="External"/><Relationship Id="rId_hyperlink_60" Type="http://schemas.openxmlformats.org/officeDocument/2006/relationships/hyperlink" Target="https://www.diodes.com/assets/Datasheets/BAS70WQ_-04Q_-05Q_-06Q.pdf" TargetMode="External"/><Relationship Id="rId_hyperlink_61" Type="http://schemas.openxmlformats.org/officeDocument/2006/relationships/hyperlink" Target="https://www.diodes.com/assets/Datasheets/BAS70WQ_-04Q_-05Q_-06Q.pdf" TargetMode="External"/><Relationship Id="rId_hyperlink_62" Type="http://schemas.openxmlformats.org/officeDocument/2006/relationships/hyperlink" Target="https://www.diodes.com/assets/Datasheets/BAS70WQ_-04Q_-05Q_-06Q.pdf" TargetMode="External"/><Relationship Id="rId_hyperlink_63" Type="http://schemas.openxmlformats.org/officeDocument/2006/relationships/hyperlink" Target="https://www.diodes.com/assets/Datasheets/BAS70WQ_-04Q_-05Q_-06Q.pdf" TargetMode="External"/><Relationship Id="rId_hyperlink_64" Type="http://schemas.openxmlformats.org/officeDocument/2006/relationships/hyperlink" Target="https://www.diodes.com/assets/Datasheets/BAT46WQ.pdf" TargetMode="External"/><Relationship Id="rId_hyperlink_65" Type="http://schemas.openxmlformats.org/officeDocument/2006/relationships/hyperlink" Target="https://www.diodes.com/assets/Datasheets/BAT54Q_AQ_CQ_SQ.pdf" TargetMode="External"/><Relationship Id="rId_hyperlink_66" Type="http://schemas.openxmlformats.org/officeDocument/2006/relationships/hyperlink" Target="https://www.diodes.com/assets/Datasheets/BAT54WQ/AWQ/CWQ/SWQ.pdf" TargetMode="External"/><Relationship Id="rId_hyperlink_67" Type="http://schemas.openxmlformats.org/officeDocument/2006/relationships/hyperlink" Target="https://www.diodes.com/assets/Datasheets/BAT54Q_AQ_CQ_SQ.pdf" TargetMode="External"/><Relationship Id="rId_hyperlink_68" Type="http://schemas.openxmlformats.org/officeDocument/2006/relationships/hyperlink" Target="https://www.diodes.com/assets/Datasheets/BAT54WQ/AWQ/CWQ/SWQ.pdf" TargetMode="External"/><Relationship Id="rId_hyperlink_69" Type="http://schemas.openxmlformats.org/officeDocument/2006/relationships/hyperlink" Target="https://www.diodes.com/assets/Datasheets/BAT54LPQ.pdf" TargetMode="External"/><Relationship Id="rId_hyperlink_70" Type="http://schemas.openxmlformats.org/officeDocument/2006/relationships/hyperlink" Target="https://www.diodes.com/assets/Datasheets/BAT54Q_AQ_CQ_SQ.pdf" TargetMode="External"/><Relationship Id="rId_hyperlink_71" Type="http://schemas.openxmlformats.org/officeDocument/2006/relationships/hyperlink" Target="https://www.diodes.com/assets/Datasheets/BAT54SDWQ-TWQ.pdf" TargetMode="External"/><Relationship Id="rId_hyperlink_72" Type="http://schemas.openxmlformats.org/officeDocument/2006/relationships/hyperlink" Target="https://www.diodes.com/assets/Datasheets/BAT54Q_AQ_CQ_SQ.pdf" TargetMode="External"/><Relationship Id="rId_hyperlink_73" Type="http://schemas.openxmlformats.org/officeDocument/2006/relationships/hyperlink" Target="https://www.diodes.com/assets/Datasheets/BAT54TQ-STQ.pdf" TargetMode="External"/><Relationship Id="rId_hyperlink_74" Type="http://schemas.openxmlformats.org/officeDocument/2006/relationships/hyperlink" Target="https://www.diodes.com/assets/Datasheets/BAT54WQ/AWQ/CWQ/SWQ.pdf" TargetMode="External"/><Relationship Id="rId_hyperlink_75" Type="http://schemas.openxmlformats.org/officeDocument/2006/relationships/hyperlink" Target="https://www.diodes.com/assets/Datasheets/BAT54TQ-STQ.pdf" TargetMode="External"/><Relationship Id="rId_hyperlink_76" Type="http://schemas.openxmlformats.org/officeDocument/2006/relationships/hyperlink" Target="https://www.diodes.com/assets/Datasheets/BAT54SDWQ-TWQ.pdf" TargetMode="External"/><Relationship Id="rId_hyperlink_77" Type="http://schemas.openxmlformats.org/officeDocument/2006/relationships/hyperlink" Target="https://www.diodes.com/assets/Datasheets/BAT54WQ/AWQ/CWQ/SWQ.pdf" TargetMode="External"/><Relationship Id="rId_hyperlink_78" Type="http://schemas.openxmlformats.org/officeDocument/2006/relationships/hyperlink" Target="https://www.diodes.com/assets/Datasheets/BAT54WS.pdf" TargetMode="External"/><Relationship Id="rId_hyperlink_79" Type="http://schemas.openxmlformats.org/officeDocument/2006/relationships/hyperlink" Target="https://www.diodes.com/assets/Datasheets/DS45354.pdf" TargetMode="External"/><Relationship Id="rId_hyperlink_80" Type="http://schemas.openxmlformats.org/officeDocument/2006/relationships/hyperlink" Target="https://www.diodes.com/assets/Datasheets/DS45354.pdf" TargetMode="External"/><Relationship Id="rId_hyperlink_81" Type="http://schemas.openxmlformats.org/officeDocument/2006/relationships/hyperlink" Target="https://www.diodes.com/assets/Datasheets/DS45354.pdf" TargetMode="External"/><Relationship Id="rId_hyperlink_82" Type="http://schemas.openxmlformats.org/officeDocument/2006/relationships/hyperlink" Target="https://www.diodes.com/assets/Datasheets/DS45354.pdf" TargetMode="External"/><Relationship Id="rId_hyperlink_83" Type="http://schemas.openxmlformats.org/officeDocument/2006/relationships/hyperlink" Target="https://www.diodes.com/assets/Datasheets/BAT64T5Q.pdf" TargetMode="External"/><Relationship Id="rId_hyperlink_84" Type="http://schemas.openxmlformats.org/officeDocument/2006/relationships/hyperlink" Target="https://www.diodes.com/assets/Datasheets/SBR0240LPWQ.pdf" TargetMode="External"/><Relationship Id="rId_hyperlink_85" Type="http://schemas.openxmlformats.org/officeDocument/2006/relationships/hyperlink" Target="https://www.diodes.com/assets/Datasheets/SD103AWSQ_SD103BWSQ.pdf" TargetMode="External"/><Relationship Id="rId_hyperlink_86" Type="http://schemas.openxmlformats.org/officeDocument/2006/relationships/hyperlink" Target="https://www.diodes.com/assets/Datasheets/SD103AWSQ_SD103BWSQ.pdf" TargetMode="External"/><Relationship Id="rId_hyperlink_87" Type="http://schemas.openxmlformats.org/officeDocument/2006/relationships/hyperlink" Target="https://www.diodes.com/assets/Datasheets/SDM02U30LP3Q.pdf" TargetMode="External"/><Relationship Id="rId_hyperlink_88" Type="http://schemas.openxmlformats.org/officeDocument/2006/relationships/hyperlink" Target="https://www.diodes.com/assets/Datasheets/SDM03U40Q.pdf" TargetMode="External"/><Relationship Id="rId_hyperlink_89" Type="http://schemas.openxmlformats.org/officeDocument/2006/relationships/hyperlink" Target="https://www.diodes.com/assets/Datasheets/SDM20N40AQ.pdf" TargetMode="External"/><Relationship Id="rId_hyperlink_90" Type="http://schemas.openxmlformats.org/officeDocument/2006/relationships/hyperlink" Target="https://www.diodes.com/assets/Datasheets/SDM20U30LPQ.pdf" TargetMode="External"/><Relationship Id="rId_hyperlink_91" Type="http://schemas.openxmlformats.org/officeDocument/2006/relationships/hyperlink" Target="https://www.diodes.com/assets/Datasheets/SDM20U30Q.pdf" TargetMode="External"/><Relationship Id="rId_hyperlink_92" Type="http://schemas.openxmlformats.org/officeDocument/2006/relationships/hyperlink" Target="https://www.diodes.com/assets/Datasheets/SDM20U40Q.pdf" TargetMode="External"/><Relationship Id="rId_hyperlink_93" Type="http://schemas.openxmlformats.org/officeDocument/2006/relationships/hyperlink" Target="https://www.diodes.com/assets/Datasheets/SDM40E20LSQ-AQ.pdf" TargetMode="External"/><Relationship Id="rId_hyperlink_94" Type="http://schemas.openxmlformats.org/officeDocument/2006/relationships/hyperlink" Target="https://www.diodes.com/assets/Datasheets/SDM40E20LSQ-AQ.pdf" TargetMode="External"/><Relationship Id="rId_hyperlink_95" Type="http://schemas.openxmlformats.org/officeDocument/2006/relationships/hyperlink" Target="https://www.diodes.com/assets/Datasheets/ZHCS350Q.pdf" TargetMode="External"/><Relationship Id="rId_hyperlink_96" Type="http://schemas.openxmlformats.org/officeDocument/2006/relationships/hyperlink" Target="https://www.diodes.com/assets/Datasheets/ZHCS400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51.714" bestFit="true" customWidth="true" style="0"/>
    <col min="5" max="5" width="18.591" bestFit="true" customWidth="true" style="0"/>
    <col min="6" max="6" width="52.761" bestFit="true" customWidth="true" style="0"/>
    <col min="7" max="7" width="29.326" bestFit="true" customWidth="true" style="0"/>
    <col min="8" max="8" width="22.257" bestFit="true" customWidth="true" style="0"/>
    <col min="9" max="9" width="48.048" bestFit="true" customWidth="true" style="0"/>
    <col min="10" max="10" width="44.644" bestFit="true" customWidth="true" style="0"/>
    <col min="11" max="11" width="32.73" bestFit="true" customWidth="true" style="0"/>
    <col min="12" max="12" width="12.83" bestFit="true" customWidth="true" style="0"/>
    <col min="13" max="13" width="38.622" bestFit="true" customWidth="true" style="0"/>
    <col min="14" max="14" width="12.83" bestFit="true" customWidth="true" style="0"/>
    <col min="15" max="15" width="32.73" bestFit="true" customWidth="true" style="0"/>
    <col min="16" max="16" width="32.861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Continuous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TOT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Hyperlink("https://www.diodes.com/assets/Datasheets/BAS40_-04_-05_-06.pdf")</f>
        <v>https://www.diodes.com/assets/Datasheets/BAS40_-04_-05_-06.pdf</v>
      </c>
      <c r="C2" t="str">
        <f>Hyperlink("https://www.diodes.com/part/view/BAS40-04Q-13-F","BAS40-04Q-13-F")</f>
        <v>BAS40-04Q-13-F</v>
      </c>
      <c r="D2" t="s">
        <v>17</v>
      </c>
      <c r="E2" t="s">
        <v>18</v>
      </c>
      <c r="F2" t="s">
        <v>19</v>
      </c>
      <c r="G2" t="s">
        <v>20</v>
      </c>
      <c r="H2">
        <v>350</v>
      </c>
      <c r="I2">
        <v>40</v>
      </c>
      <c r="J2">
        <v>200</v>
      </c>
      <c r="K2">
        <v>0.38</v>
      </c>
      <c r="L2">
        <v>1</v>
      </c>
      <c r="M2">
        <v>0.2</v>
      </c>
      <c r="N2">
        <v>30</v>
      </c>
      <c r="O2">
        <v>5</v>
      </c>
      <c r="P2" t="s">
        <v>21</v>
      </c>
    </row>
    <row r="3" spans="1:16">
      <c r="A3" t="s">
        <v>22</v>
      </c>
      <c r="B3" s="2" t="str">
        <f>Hyperlink("https://www.diodes.com/assets/Datasheets/BAS40_-04_-05_-06.pdf")</f>
        <v>https://www.diodes.com/assets/Datasheets/BAS40_-04_-05_-06.pdf</v>
      </c>
      <c r="C3" t="str">
        <f>Hyperlink("https://www.diodes.com/part/view/BAS40-05Q-13-F","BAS40-05Q-13-F")</f>
        <v>BAS40-05Q-13-F</v>
      </c>
      <c r="D3" t="s">
        <v>17</v>
      </c>
      <c r="E3" t="s">
        <v>18</v>
      </c>
      <c r="F3" t="s">
        <v>19</v>
      </c>
      <c r="G3" t="s">
        <v>23</v>
      </c>
      <c r="H3">
        <v>350</v>
      </c>
      <c r="I3">
        <v>40</v>
      </c>
      <c r="J3">
        <v>200</v>
      </c>
      <c r="K3">
        <v>0.38</v>
      </c>
      <c r="L3">
        <v>1</v>
      </c>
      <c r="M3">
        <v>0.2</v>
      </c>
      <c r="N3">
        <v>30</v>
      </c>
      <c r="O3">
        <v>5</v>
      </c>
      <c r="P3" t="s">
        <v>21</v>
      </c>
    </row>
    <row r="4" spans="1:16">
      <c r="A4" t="s">
        <v>24</v>
      </c>
      <c r="B4" s="2" t="str">
        <f>Hyperlink("https://www.diodes.com/assets/Datasheets/BAS40_-04_-05_-06.pdf")</f>
        <v>https://www.diodes.com/assets/Datasheets/BAS40_-04_-05_-06.pdf</v>
      </c>
      <c r="C4" t="str">
        <f>Hyperlink("https://www.diodes.com/part/view/BAS40-06Q-13-F","BAS40-06Q-13-F")</f>
        <v>BAS40-06Q-13-F</v>
      </c>
      <c r="D4" t="s">
        <v>17</v>
      </c>
      <c r="E4" t="s">
        <v>18</v>
      </c>
      <c r="F4" t="s">
        <v>19</v>
      </c>
      <c r="G4" t="s">
        <v>25</v>
      </c>
      <c r="H4">
        <v>350</v>
      </c>
      <c r="I4">
        <v>40</v>
      </c>
      <c r="J4">
        <v>200</v>
      </c>
      <c r="K4">
        <v>0.38</v>
      </c>
      <c r="L4">
        <v>1</v>
      </c>
      <c r="M4">
        <v>0.2</v>
      </c>
      <c r="N4">
        <v>30</v>
      </c>
      <c r="O4">
        <v>5</v>
      </c>
      <c r="P4" t="s">
        <v>21</v>
      </c>
    </row>
    <row r="5" spans="1:16">
      <c r="A5" t="s">
        <v>26</v>
      </c>
      <c r="B5" s="2" t="str">
        <f>Hyperlink("https://www.diodes.com/assets/Datasheets/BAS40_-04_-05_-06.pdf")</f>
        <v>https://www.diodes.com/assets/Datasheets/BAS40_-04_-05_-06.pdf</v>
      </c>
      <c r="C5" t="str">
        <f>Hyperlink("https://www.diodes.com/part/view/BAS40Q-13-F","BAS40Q-13-F")</f>
        <v>BAS40Q-13-F</v>
      </c>
      <c r="D5" t="s">
        <v>17</v>
      </c>
      <c r="E5" t="s">
        <v>18</v>
      </c>
      <c r="F5" t="s">
        <v>19</v>
      </c>
      <c r="G5" t="s">
        <v>27</v>
      </c>
      <c r="H5">
        <v>350</v>
      </c>
      <c r="I5">
        <v>40</v>
      </c>
      <c r="J5">
        <v>200</v>
      </c>
      <c r="K5">
        <v>0.38</v>
      </c>
      <c r="L5">
        <v>1</v>
      </c>
      <c r="M5">
        <v>0.2</v>
      </c>
      <c r="N5">
        <v>30</v>
      </c>
      <c r="O5">
        <v>5</v>
      </c>
      <c r="P5" t="s">
        <v>21</v>
      </c>
    </row>
    <row r="6" spans="1:16">
      <c r="A6" t="s">
        <v>28</v>
      </c>
      <c r="B6" s="2" t="str">
        <f>Hyperlink("https://www.diodes.com/assets/Datasheets/BAS40W-06Q.pdf")</f>
        <v>https://www.diodes.com/assets/Datasheets/BAS40W-06Q.pdf</v>
      </c>
      <c r="C6" t="str">
        <f>Hyperlink("https://www.diodes.com/part/view/BAS40W-06Q","BAS40W-06Q")</f>
        <v>BAS40W-06Q</v>
      </c>
      <c r="D6" t="s">
        <v>29</v>
      </c>
      <c r="E6" t="s">
        <v>18</v>
      </c>
      <c r="F6" t="s">
        <v>19</v>
      </c>
      <c r="G6" t="s">
        <v>25</v>
      </c>
      <c r="H6">
        <v>200</v>
      </c>
      <c r="I6">
        <v>40</v>
      </c>
      <c r="J6">
        <v>200</v>
      </c>
      <c r="K6">
        <v>0.38</v>
      </c>
      <c r="L6">
        <v>1</v>
      </c>
      <c r="M6">
        <v>0.2</v>
      </c>
      <c r="N6">
        <v>30</v>
      </c>
      <c r="O6">
        <v>5</v>
      </c>
      <c r="P6" t="s">
        <v>30</v>
      </c>
    </row>
    <row r="7" spans="1:16">
      <c r="A7" t="s">
        <v>31</v>
      </c>
      <c r="B7" s="2" t="str">
        <f>Hyperlink("https://www.diodes.com/assets/Datasheets/BAS40WQ.pdf")</f>
        <v>https://www.diodes.com/assets/Datasheets/BAS40WQ.pdf</v>
      </c>
      <c r="C7" t="str">
        <f>Hyperlink("https://www.diodes.com/part/view/BAS40WQ","BAS40WQ")</f>
        <v>BAS40WQ</v>
      </c>
      <c r="D7" t="s">
        <v>17</v>
      </c>
      <c r="E7" t="s">
        <v>18</v>
      </c>
      <c r="F7" t="s">
        <v>19</v>
      </c>
      <c r="G7" t="s">
        <v>27</v>
      </c>
      <c r="H7">
        <v>330</v>
      </c>
      <c r="I7">
        <v>40</v>
      </c>
      <c r="J7">
        <v>200</v>
      </c>
      <c r="K7">
        <v>0.38</v>
      </c>
      <c r="L7">
        <v>1</v>
      </c>
      <c r="M7">
        <v>0.2</v>
      </c>
      <c r="N7">
        <v>30</v>
      </c>
      <c r="O7">
        <v>5</v>
      </c>
      <c r="P7" t="s">
        <v>30</v>
      </c>
    </row>
    <row r="8" spans="1:16">
      <c r="A8" t="s">
        <v>32</v>
      </c>
      <c r="B8" s="2" t="str">
        <f>Hyperlink("https://www.diodes.com/assets/Datasheets/BAS70_-04_-05_-06.pdf")</f>
        <v>https://www.diodes.com/assets/Datasheets/BAS70_-04_-05_-06.pdf</v>
      </c>
      <c r="C8" t="str">
        <f>Hyperlink("https://www.diodes.com/part/view/BAS70-04Q-13-F","BAS70-04Q-13-F")</f>
        <v>BAS70-04Q-13-F</v>
      </c>
      <c r="D8" t="s">
        <v>17</v>
      </c>
      <c r="E8" t="s">
        <v>18</v>
      </c>
      <c r="F8" t="s">
        <v>19</v>
      </c>
      <c r="G8" t="s">
        <v>20</v>
      </c>
      <c r="H8">
        <v>200</v>
      </c>
      <c r="I8">
        <v>70</v>
      </c>
      <c r="J8">
        <v>70</v>
      </c>
      <c r="K8">
        <v>0.41</v>
      </c>
      <c r="L8">
        <v>1</v>
      </c>
      <c r="M8">
        <v>0.1</v>
      </c>
      <c r="N8">
        <v>50</v>
      </c>
      <c r="O8">
        <v>2</v>
      </c>
      <c r="P8" t="s">
        <v>21</v>
      </c>
    </row>
    <row r="9" spans="1:16">
      <c r="A9" t="s">
        <v>33</v>
      </c>
      <c r="B9" s="2" t="str">
        <f>Hyperlink("https://www.diodes.com/assets/Datasheets/BAS70TWQ_BAS70DW-04Q.pdf")</f>
        <v>https://www.diodes.com/assets/Datasheets/BAS70TWQ_BAS70DW-04Q.pdf</v>
      </c>
      <c r="C9" t="str">
        <f>Hyperlink("https://www.diodes.com/part/view/BAS70DW-04Q","BAS70DW-04Q")</f>
        <v>BAS70DW-04Q</v>
      </c>
      <c r="D9" t="s">
        <v>34</v>
      </c>
      <c r="E9" t="s">
        <v>18</v>
      </c>
      <c r="F9" t="s">
        <v>19</v>
      </c>
      <c r="G9" t="s">
        <v>35</v>
      </c>
      <c r="H9">
        <v>200</v>
      </c>
      <c r="I9">
        <v>70</v>
      </c>
      <c r="J9">
        <v>70</v>
      </c>
      <c r="K9">
        <v>0.41</v>
      </c>
      <c r="L9">
        <v>1</v>
      </c>
      <c r="M9">
        <v>0.1</v>
      </c>
      <c r="N9">
        <v>50</v>
      </c>
      <c r="O9">
        <v>2</v>
      </c>
      <c r="P9" t="s">
        <v>36</v>
      </c>
    </row>
    <row r="10" spans="1:16">
      <c r="A10" t="s">
        <v>37</v>
      </c>
      <c r="B10" s="2" t="str">
        <f>Hyperlink("https://www.diodes.com/assets/Datasheets/BAS70TW_DW-04_DW-05_DW-06_BRW.pdf")</f>
        <v>https://www.diodes.com/assets/Datasheets/BAS70TW_DW-04_DW-05_DW-06_BRW.pdf</v>
      </c>
      <c r="C10" t="str">
        <f>Hyperlink("https://www.diodes.com/part/view/BAS70DW-05Q-7-F","BAS70DW-05Q-7-F")</f>
        <v>BAS70DW-05Q-7-F</v>
      </c>
      <c r="D10" t="s">
        <v>34</v>
      </c>
      <c r="E10" t="s">
        <v>18</v>
      </c>
      <c r="F10" t="s">
        <v>19</v>
      </c>
      <c r="G10" t="s">
        <v>38</v>
      </c>
      <c r="H10">
        <v>200</v>
      </c>
      <c r="I10">
        <v>70</v>
      </c>
      <c r="J10">
        <v>70</v>
      </c>
      <c r="K10">
        <v>0.41</v>
      </c>
      <c r="L10">
        <v>1</v>
      </c>
      <c r="M10">
        <v>0.1</v>
      </c>
      <c r="N10">
        <v>50</v>
      </c>
      <c r="O10">
        <v>2</v>
      </c>
      <c r="P10" t="s">
        <v>36</v>
      </c>
    </row>
    <row r="11" spans="1:16">
      <c r="A11" t="s">
        <v>39</v>
      </c>
      <c r="B11" s="2" t="str">
        <f>Hyperlink("https://www.diodes.com/assets/Datasheets/BAS70Q.pdf")</f>
        <v>https://www.diodes.com/assets/Datasheets/BAS70Q.pdf</v>
      </c>
      <c r="C11" t="str">
        <f>Hyperlink("https://www.diodes.com/part/view/BAS70Q","BAS70Q")</f>
        <v>BAS70Q</v>
      </c>
      <c r="D11" t="s">
        <v>17</v>
      </c>
      <c r="E11" t="s">
        <v>18</v>
      </c>
      <c r="F11" t="s">
        <v>19</v>
      </c>
      <c r="G11" t="s">
        <v>27</v>
      </c>
      <c r="H11">
        <v>200</v>
      </c>
      <c r="I11">
        <v>70</v>
      </c>
      <c r="J11">
        <v>70</v>
      </c>
      <c r="K11">
        <v>0.41</v>
      </c>
      <c r="L11">
        <v>1</v>
      </c>
      <c r="M11">
        <v>0.1</v>
      </c>
      <c r="N11">
        <v>50</v>
      </c>
      <c r="O11">
        <v>2</v>
      </c>
      <c r="P11" t="s">
        <v>21</v>
      </c>
    </row>
    <row r="12" spans="1:16">
      <c r="A12" t="s">
        <v>40</v>
      </c>
      <c r="B12" s="2" t="str">
        <f>Hyperlink("https://www.diodes.com/assets/Datasheets/BAS70TWQ_BAS70DW-04Q.pdf")</f>
        <v>https://www.diodes.com/assets/Datasheets/BAS70TWQ_BAS70DW-04Q.pdf</v>
      </c>
      <c r="C12" t="str">
        <f>Hyperlink("https://www.diodes.com/part/view/BAS70TWQ","BAS70TWQ")</f>
        <v>BAS70TWQ</v>
      </c>
      <c r="D12" t="s">
        <v>34</v>
      </c>
      <c r="E12" t="s">
        <v>18</v>
      </c>
      <c r="F12" t="s">
        <v>19</v>
      </c>
      <c r="G12" t="s">
        <v>41</v>
      </c>
      <c r="H12">
        <v>200</v>
      </c>
      <c r="I12">
        <v>70</v>
      </c>
      <c r="J12">
        <v>70</v>
      </c>
      <c r="K12">
        <v>0.41</v>
      </c>
      <c r="L12">
        <v>1</v>
      </c>
      <c r="M12">
        <v>0.1</v>
      </c>
      <c r="N12">
        <v>50</v>
      </c>
      <c r="O12">
        <v>2</v>
      </c>
      <c r="P12" t="s">
        <v>36</v>
      </c>
    </row>
    <row r="13" spans="1:16">
      <c r="A13" t="s">
        <v>42</v>
      </c>
      <c r="B13" s="2" t="str">
        <f>Hyperlink("https://www.diodes.com/assets/Datasheets/BAS70WQ_-04Q_-05Q_-06Q.pdf")</f>
        <v>https://www.diodes.com/assets/Datasheets/BAS70WQ_-04Q_-05Q_-06Q.pdf</v>
      </c>
      <c r="C13" t="str">
        <f>Hyperlink("https://www.diodes.com/part/view/BAS70W-04Q-7-F","BAS70W-04Q-7-F")</f>
        <v>BAS70W-04Q-7-F</v>
      </c>
      <c r="D13" t="s">
        <v>17</v>
      </c>
      <c r="E13" t="s">
        <v>18</v>
      </c>
      <c r="F13" t="s">
        <v>19</v>
      </c>
      <c r="G13" t="s">
        <v>20</v>
      </c>
      <c r="H13">
        <v>200</v>
      </c>
      <c r="I13">
        <v>70</v>
      </c>
      <c r="J13">
        <v>70</v>
      </c>
      <c r="K13">
        <v>0.41</v>
      </c>
      <c r="L13">
        <v>1</v>
      </c>
      <c r="M13">
        <v>0.1</v>
      </c>
      <c r="N13">
        <v>50</v>
      </c>
      <c r="P13" t="s">
        <v>30</v>
      </c>
    </row>
    <row r="14" spans="1:16">
      <c r="A14" t="s">
        <v>43</v>
      </c>
      <c r="B14" s="2" t="str">
        <f>Hyperlink("https://www.diodes.com/assets/Datasheets/BAS70WQ_-04Q_-05Q_-06Q.pdf")</f>
        <v>https://www.diodes.com/assets/Datasheets/BAS70WQ_-04Q_-05Q_-06Q.pdf</v>
      </c>
      <c r="C14" t="str">
        <f>Hyperlink("https://www.diodes.com/part/view/BAS70W-05Q","BAS70W-05Q")</f>
        <v>BAS70W-05Q</v>
      </c>
      <c r="D14" t="s">
        <v>17</v>
      </c>
      <c r="E14" t="s">
        <v>18</v>
      </c>
      <c r="F14" t="s">
        <v>19</v>
      </c>
      <c r="G14" t="s">
        <v>23</v>
      </c>
      <c r="H14">
        <v>200</v>
      </c>
      <c r="I14">
        <v>70</v>
      </c>
      <c r="J14">
        <v>70</v>
      </c>
      <c r="K14">
        <v>0.41</v>
      </c>
      <c r="L14">
        <v>1</v>
      </c>
      <c r="M14">
        <v>0.1</v>
      </c>
      <c r="N14">
        <v>50</v>
      </c>
      <c r="O14">
        <v>2</v>
      </c>
      <c r="P14" t="s">
        <v>30</v>
      </c>
    </row>
    <row r="15" spans="1:16">
      <c r="A15" t="s">
        <v>44</v>
      </c>
      <c r="B15" s="2" t="str">
        <f>Hyperlink("https://www.diodes.com/assets/Datasheets/BAS70WQ_-04Q_-05Q_-06Q.pdf")</f>
        <v>https://www.diodes.com/assets/Datasheets/BAS70WQ_-04Q_-05Q_-06Q.pdf</v>
      </c>
      <c r="C15" t="str">
        <f>Hyperlink("https://www.diodes.com/part/view/BAS70W-06Q","BAS70W-06Q")</f>
        <v>BAS70W-06Q</v>
      </c>
      <c r="E15" t="s">
        <v>18</v>
      </c>
      <c r="F15" t="s">
        <v>19</v>
      </c>
      <c r="G15" t="s">
        <v>25</v>
      </c>
      <c r="H15">
        <v>200</v>
      </c>
      <c r="I15">
        <v>70</v>
      </c>
      <c r="J15">
        <v>70</v>
      </c>
      <c r="K15">
        <v>0.41</v>
      </c>
      <c r="L15">
        <v>1</v>
      </c>
      <c r="M15">
        <v>0.1</v>
      </c>
      <c r="N15">
        <v>50</v>
      </c>
      <c r="O15">
        <v>2</v>
      </c>
      <c r="P15" t="s">
        <v>30</v>
      </c>
    </row>
    <row r="16" spans="1:16">
      <c r="A16" t="s">
        <v>45</v>
      </c>
      <c r="B16" s="2" t="str">
        <f>Hyperlink("https://www.diodes.com/assets/Datasheets/BAS70WQ_-04Q_-05Q_-06Q.pdf")</f>
        <v>https://www.diodes.com/assets/Datasheets/BAS70WQ_-04Q_-05Q_-06Q.pdf</v>
      </c>
      <c r="C16" t="str">
        <f>Hyperlink("https://www.diodes.com/part/view/BAS70WQ","BAS70WQ")</f>
        <v>BAS70WQ</v>
      </c>
      <c r="D16" t="s">
        <v>17</v>
      </c>
      <c r="E16" t="s">
        <v>18</v>
      </c>
      <c r="F16" t="s">
        <v>19</v>
      </c>
      <c r="G16" t="s">
        <v>27</v>
      </c>
      <c r="H16">
        <v>200</v>
      </c>
      <c r="I16">
        <v>70</v>
      </c>
      <c r="J16">
        <v>100</v>
      </c>
      <c r="K16">
        <v>0.41</v>
      </c>
      <c r="L16">
        <v>1</v>
      </c>
      <c r="M16">
        <v>0.1</v>
      </c>
      <c r="N16">
        <v>50</v>
      </c>
      <c r="O16">
        <v>2</v>
      </c>
      <c r="P16" t="s">
        <v>30</v>
      </c>
    </row>
    <row r="17" spans="1:16">
      <c r="A17" t="s">
        <v>46</v>
      </c>
      <c r="B17" s="2" t="str">
        <f>Hyperlink("https://www.diodes.com/assets/Datasheets/BAT46WQ.pdf")</f>
        <v>https://www.diodes.com/assets/Datasheets/BAT46WQ.pdf</v>
      </c>
      <c r="C17" t="str">
        <f>Hyperlink("https://www.diodes.com/part/view/BAT46WQ","BAT46WQ")</f>
        <v>BAT46WQ</v>
      </c>
      <c r="D17" t="s">
        <v>17</v>
      </c>
      <c r="E17" t="s">
        <v>18</v>
      </c>
      <c r="F17" t="s">
        <v>19</v>
      </c>
      <c r="G17" t="s">
        <v>27</v>
      </c>
      <c r="H17">
        <v>200</v>
      </c>
      <c r="I17">
        <v>100</v>
      </c>
      <c r="J17">
        <v>150</v>
      </c>
      <c r="K17">
        <v>0.45</v>
      </c>
      <c r="L17">
        <v>10</v>
      </c>
      <c r="M17">
        <v>2</v>
      </c>
      <c r="N17">
        <v>75</v>
      </c>
      <c r="O17">
        <v>12</v>
      </c>
      <c r="P17" t="s">
        <v>47</v>
      </c>
    </row>
    <row r="18" spans="1:16">
      <c r="A18" t="s">
        <v>48</v>
      </c>
      <c r="B18" s="2" t="str">
        <f>Hyperlink("https://www.diodes.com/assets/Datasheets/BAT54Q_AQ_CQ_SQ.pdf")</f>
        <v>https://www.diodes.com/assets/Datasheets/BAT54Q_AQ_CQ_SQ.pdf</v>
      </c>
      <c r="C18" t="str">
        <f>Hyperlink("https://www.diodes.com/part/view/BAT54AQ","BAT54AQ")</f>
        <v>BAT54AQ</v>
      </c>
      <c r="D18" t="s">
        <v>17</v>
      </c>
      <c r="E18" t="s">
        <v>18</v>
      </c>
      <c r="F18" t="s">
        <v>19</v>
      </c>
      <c r="G18" t="s">
        <v>25</v>
      </c>
      <c r="H18">
        <v>330</v>
      </c>
      <c r="I18">
        <v>30</v>
      </c>
      <c r="J18">
        <v>200</v>
      </c>
      <c r="K18">
        <v>0.32</v>
      </c>
      <c r="L18">
        <v>1</v>
      </c>
      <c r="M18">
        <v>2</v>
      </c>
      <c r="N18">
        <v>25</v>
      </c>
      <c r="O18">
        <v>10</v>
      </c>
      <c r="P18" t="s">
        <v>21</v>
      </c>
    </row>
    <row r="19" spans="1:16">
      <c r="A19" t="s">
        <v>49</v>
      </c>
      <c r="B19" s="2" t="str">
        <f>Hyperlink("https://www.diodes.com/assets/Datasheets/BAT54WQ/AWQ/CWQ/SWQ.pdf")</f>
        <v>https://www.diodes.com/assets/Datasheets/BAT54WQ/AWQ/CWQ/SWQ.pdf</v>
      </c>
      <c r="C19" t="str">
        <f>Hyperlink("https://www.diodes.com/part/view/BAT54AWQ","BAT54AWQ")</f>
        <v>BAT54AWQ</v>
      </c>
      <c r="D19" t="s">
        <v>17</v>
      </c>
      <c r="E19" t="s">
        <v>18</v>
      </c>
      <c r="F19" t="s">
        <v>19</v>
      </c>
      <c r="G19" t="s">
        <v>25</v>
      </c>
      <c r="H19">
        <v>200</v>
      </c>
      <c r="I19">
        <v>30</v>
      </c>
      <c r="J19">
        <v>200</v>
      </c>
      <c r="K19">
        <v>0.32</v>
      </c>
      <c r="L19">
        <v>1</v>
      </c>
      <c r="M19">
        <v>2</v>
      </c>
      <c r="N19">
        <v>25</v>
      </c>
      <c r="O19">
        <v>10</v>
      </c>
      <c r="P19" t="s">
        <v>30</v>
      </c>
    </row>
    <row r="20" spans="1:16">
      <c r="A20" t="s">
        <v>50</v>
      </c>
      <c r="B20" s="2" t="str">
        <f>Hyperlink("https://www.diodes.com/assets/Datasheets/BAT54Q_AQ_CQ_SQ.pdf")</f>
        <v>https://www.diodes.com/assets/Datasheets/BAT54Q_AQ_CQ_SQ.pdf</v>
      </c>
      <c r="C20" t="str">
        <f>Hyperlink("https://www.diodes.com/part/view/BAT54CQ","BAT54CQ")</f>
        <v>BAT54CQ</v>
      </c>
      <c r="D20" t="s">
        <v>17</v>
      </c>
      <c r="E20" t="s">
        <v>18</v>
      </c>
      <c r="F20" t="s">
        <v>19</v>
      </c>
      <c r="G20" t="s">
        <v>23</v>
      </c>
      <c r="H20">
        <v>330</v>
      </c>
      <c r="I20">
        <v>30</v>
      </c>
      <c r="J20">
        <v>200</v>
      </c>
      <c r="K20">
        <v>0.32</v>
      </c>
      <c r="L20">
        <v>1</v>
      </c>
      <c r="M20">
        <v>2</v>
      </c>
      <c r="N20">
        <v>25</v>
      </c>
      <c r="O20">
        <v>10</v>
      </c>
      <c r="P20" t="s">
        <v>21</v>
      </c>
    </row>
    <row r="21" spans="1:16">
      <c r="A21" t="s">
        <v>51</v>
      </c>
      <c r="B21" s="2" t="str">
        <f>Hyperlink("https://www.diodes.com/assets/Datasheets/BAT54WQ/AWQ/CWQ/SWQ.pdf")</f>
        <v>https://www.diodes.com/assets/Datasheets/BAT54WQ/AWQ/CWQ/SWQ.pdf</v>
      </c>
      <c r="C21" t="str">
        <f>Hyperlink("https://www.diodes.com/part/view/BAT54CWQ","BAT54CWQ")</f>
        <v>BAT54CWQ</v>
      </c>
      <c r="D21" t="s">
        <v>17</v>
      </c>
      <c r="E21" t="s">
        <v>18</v>
      </c>
      <c r="F21" t="s">
        <v>19</v>
      </c>
      <c r="G21" t="s">
        <v>23</v>
      </c>
      <c r="H21">
        <v>200</v>
      </c>
      <c r="I21">
        <v>30</v>
      </c>
      <c r="J21">
        <v>200</v>
      </c>
      <c r="K21">
        <v>0.32</v>
      </c>
      <c r="L21">
        <v>1</v>
      </c>
      <c r="M21">
        <v>2</v>
      </c>
      <c r="N21">
        <v>25</v>
      </c>
      <c r="O21">
        <v>10</v>
      </c>
      <c r="P21" t="s">
        <v>30</v>
      </c>
    </row>
    <row r="22" spans="1:16">
      <c r="A22" t="s">
        <v>52</v>
      </c>
      <c r="B22" s="2" t="str">
        <f>Hyperlink("https://www.diodes.com/assets/Datasheets/BAT54LPQ.pdf")</f>
        <v>https://www.diodes.com/assets/Datasheets/BAT54LPQ.pdf</v>
      </c>
      <c r="C22" t="str">
        <f>Hyperlink("https://www.diodes.com/part/view/BAT54LPQ","BAT54LPQ")</f>
        <v>BAT54LPQ</v>
      </c>
      <c r="D22" t="s">
        <v>17</v>
      </c>
      <c r="E22" t="s">
        <v>18</v>
      </c>
      <c r="F22" t="s">
        <v>19</v>
      </c>
      <c r="G22" t="s">
        <v>27</v>
      </c>
      <c r="H22">
        <v>250</v>
      </c>
      <c r="I22">
        <v>30</v>
      </c>
      <c r="J22">
        <v>200</v>
      </c>
      <c r="K22">
        <v>0.32</v>
      </c>
      <c r="L22">
        <v>1</v>
      </c>
      <c r="M22">
        <v>2</v>
      </c>
      <c r="N22">
        <v>25</v>
      </c>
      <c r="O22" t="s">
        <v>53</v>
      </c>
      <c r="P22" t="s">
        <v>54</v>
      </c>
    </row>
    <row r="23" spans="1:16">
      <c r="A23" t="s">
        <v>55</v>
      </c>
      <c r="B23" s="2" t="str">
        <f>Hyperlink("https://www.diodes.com/assets/Datasheets/BAT54Q_AQ_CQ_SQ.pdf")</f>
        <v>https://www.diodes.com/assets/Datasheets/BAT54Q_AQ_CQ_SQ.pdf</v>
      </c>
      <c r="C23" t="str">
        <f>Hyperlink("https://www.diodes.com/part/view/BAT54Q","BAT54Q")</f>
        <v>BAT54Q</v>
      </c>
      <c r="D23" t="s">
        <v>17</v>
      </c>
      <c r="E23" t="s">
        <v>18</v>
      </c>
      <c r="F23" t="s">
        <v>19</v>
      </c>
      <c r="G23" t="s">
        <v>27</v>
      </c>
      <c r="H23">
        <v>330</v>
      </c>
      <c r="I23">
        <v>30</v>
      </c>
      <c r="J23">
        <v>200</v>
      </c>
      <c r="K23">
        <v>0.32</v>
      </c>
      <c r="L23">
        <v>1</v>
      </c>
      <c r="M23">
        <v>2</v>
      </c>
      <c r="N23">
        <v>25</v>
      </c>
      <c r="O23">
        <v>10</v>
      </c>
      <c r="P23" t="s">
        <v>21</v>
      </c>
    </row>
    <row r="24" spans="1:16">
      <c r="A24" t="s">
        <v>56</v>
      </c>
      <c r="B24" s="2" t="str">
        <f>Hyperlink("https://www.diodes.com/assets/Datasheets/BAT54SDWQ-TWQ.pdf")</f>
        <v>https://www.diodes.com/assets/Datasheets/BAT54SDWQ-TWQ.pdf</v>
      </c>
      <c r="C24" t="str">
        <f>Hyperlink("https://www.diodes.com/part/view/BAT54SDWQ","BAT54SDWQ")</f>
        <v>BAT54SDWQ</v>
      </c>
      <c r="D24" t="s">
        <v>34</v>
      </c>
      <c r="E24" t="s">
        <v>18</v>
      </c>
      <c r="F24" t="s">
        <v>19</v>
      </c>
      <c r="G24" t="s">
        <v>35</v>
      </c>
      <c r="H24">
        <v>200</v>
      </c>
      <c r="I24">
        <v>30</v>
      </c>
      <c r="J24">
        <v>200</v>
      </c>
      <c r="K24">
        <v>0.32</v>
      </c>
      <c r="L24">
        <v>1</v>
      </c>
      <c r="M24">
        <v>2</v>
      </c>
      <c r="N24">
        <v>25</v>
      </c>
      <c r="O24">
        <v>10</v>
      </c>
      <c r="P24" t="s">
        <v>36</v>
      </c>
    </row>
    <row r="25" spans="1:16">
      <c r="A25" t="s">
        <v>57</v>
      </c>
      <c r="B25" s="2" t="str">
        <f>Hyperlink("https://www.diodes.com/assets/Datasheets/BAT54Q_AQ_CQ_SQ.pdf")</f>
        <v>https://www.diodes.com/assets/Datasheets/BAT54Q_AQ_CQ_SQ.pdf</v>
      </c>
      <c r="C25" t="str">
        <f>Hyperlink("https://www.diodes.com/part/view/BAT54SQ","BAT54SQ")</f>
        <v>BAT54SQ</v>
      </c>
      <c r="D25" t="s">
        <v>17</v>
      </c>
      <c r="E25" t="s">
        <v>18</v>
      </c>
      <c r="F25" t="s">
        <v>19</v>
      </c>
      <c r="G25" t="s">
        <v>20</v>
      </c>
      <c r="H25">
        <v>200</v>
      </c>
      <c r="I25">
        <v>30</v>
      </c>
      <c r="J25">
        <v>200</v>
      </c>
      <c r="K25">
        <v>0.32</v>
      </c>
      <c r="L25">
        <v>1</v>
      </c>
      <c r="M25">
        <v>2</v>
      </c>
      <c r="N25">
        <v>25</v>
      </c>
      <c r="O25">
        <v>10</v>
      </c>
      <c r="P25" t="s">
        <v>21</v>
      </c>
    </row>
    <row r="26" spans="1:16">
      <c r="A26" t="s">
        <v>58</v>
      </c>
      <c r="B26" s="2" t="str">
        <f>Hyperlink("https://www.diodes.com/assets/Datasheets/BAT54TQ-STQ.pdf")</f>
        <v>https://www.diodes.com/assets/Datasheets/BAT54TQ-STQ.pdf</v>
      </c>
      <c r="C26" t="str">
        <f>Hyperlink("https://www.diodes.com/part/view/BAT54STQ","BAT54STQ")</f>
        <v>BAT54STQ</v>
      </c>
      <c r="D26" t="s">
        <v>17</v>
      </c>
      <c r="E26" t="s">
        <v>18</v>
      </c>
      <c r="F26" t="s">
        <v>19</v>
      </c>
      <c r="G26" t="s">
        <v>20</v>
      </c>
      <c r="H26">
        <v>200</v>
      </c>
      <c r="I26">
        <v>30</v>
      </c>
      <c r="J26">
        <v>200</v>
      </c>
      <c r="K26">
        <v>0.32</v>
      </c>
      <c r="L26">
        <v>1</v>
      </c>
      <c r="M26">
        <v>2</v>
      </c>
      <c r="N26">
        <v>25</v>
      </c>
      <c r="O26">
        <v>10</v>
      </c>
      <c r="P26" t="s">
        <v>59</v>
      </c>
    </row>
    <row r="27" spans="1:16">
      <c r="A27" t="s">
        <v>60</v>
      </c>
      <c r="B27" s="2" t="str">
        <f>Hyperlink("https://www.diodes.com/assets/Datasheets/BAT54WQ/AWQ/CWQ/SWQ.pdf")</f>
        <v>https://www.diodes.com/assets/Datasheets/BAT54WQ/AWQ/CWQ/SWQ.pdf</v>
      </c>
      <c r="C27" t="str">
        <f>Hyperlink("https://www.diodes.com/part/view/BAT54SWQ","BAT54SWQ")</f>
        <v>BAT54SWQ</v>
      </c>
      <c r="D27" t="s">
        <v>17</v>
      </c>
      <c r="E27" t="s">
        <v>18</v>
      </c>
      <c r="F27" t="s">
        <v>19</v>
      </c>
      <c r="G27" t="s">
        <v>20</v>
      </c>
      <c r="H27">
        <v>200</v>
      </c>
      <c r="I27">
        <v>30</v>
      </c>
      <c r="J27">
        <v>200</v>
      </c>
      <c r="K27">
        <v>0.32</v>
      </c>
      <c r="L27">
        <v>1</v>
      </c>
      <c r="M27">
        <v>2</v>
      </c>
      <c r="N27">
        <v>25</v>
      </c>
      <c r="O27">
        <v>10</v>
      </c>
      <c r="P27" t="s">
        <v>30</v>
      </c>
    </row>
    <row r="28" spans="1:16">
      <c r="A28" t="s">
        <v>61</v>
      </c>
      <c r="B28" s="2" t="str">
        <f>Hyperlink("https://www.diodes.com/assets/Datasheets/BAT54TQ-STQ.pdf")</f>
        <v>https://www.diodes.com/assets/Datasheets/BAT54TQ-STQ.pdf</v>
      </c>
      <c r="C28" t="str">
        <f>Hyperlink("https://www.diodes.com/part/view/BAT54TQ","BAT54TQ")</f>
        <v>BAT54TQ</v>
      </c>
      <c r="D28" t="s">
        <v>17</v>
      </c>
      <c r="E28" t="s">
        <v>18</v>
      </c>
      <c r="F28" t="s">
        <v>19</v>
      </c>
      <c r="G28" t="s">
        <v>27</v>
      </c>
      <c r="H28">
        <v>200</v>
      </c>
      <c r="I28">
        <v>30</v>
      </c>
      <c r="J28">
        <v>200</v>
      </c>
      <c r="K28">
        <v>0.32</v>
      </c>
      <c r="L28">
        <v>1</v>
      </c>
      <c r="M28">
        <v>2</v>
      </c>
      <c r="N28">
        <v>25</v>
      </c>
      <c r="O28">
        <v>10</v>
      </c>
      <c r="P28" t="s">
        <v>59</v>
      </c>
    </row>
    <row r="29" spans="1:16">
      <c r="A29" t="s">
        <v>62</v>
      </c>
      <c r="B29" s="2" t="str">
        <f>Hyperlink("https://www.diodes.com/assets/Datasheets/BAT54SDWQ-TWQ.pdf")</f>
        <v>https://www.diodes.com/assets/Datasheets/BAT54SDWQ-TWQ.pdf</v>
      </c>
      <c r="C29" t="str">
        <f>Hyperlink("https://www.diodes.com/part/view/BAT54TWQ","BAT54TWQ")</f>
        <v>BAT54TWQ</v>
      </c>
      <c r="D29" t="s">
        <v>63</v>
      </c>
      <c r="E29" t="s">
        <v>18</v>
      </c>
      <c r="F29" t="s">
        <v>19</v>
      </c>
      <c r="G29" t="s">
        <v>41</v>
      </c>
      <c r="H29">
        <v>200</v>
      </c>
      <c r="I29">
        <v>30</v>
      </c>
      <c r="J29">
        <v>200</v>
      </c>
      <c r="K29">
        <v>0.32</v>
      </c>
      <c r="L29">
        <v>1</v>
      </c>
      <c r="M29">
        <v>2</v>
      </c>
      <c r="N29">
        <v>25</v>
      </c>
      <c r="O29">
        <v>10</v>
      </c>
      <c r="P29" t="s">
        <v>36</v>
      </c>
    </row>
    <row r="30" spans="1:16">
      <c r="A30" t="s">
        <v>64</v>
      </c>
      <c r="B30" s="2" t="str">
        <f>Hyperlink("https://www.diodes.com/assets/Datasheets/BAT54WQ/AWQ/CWQ/SWQ.pdf")</f>
        <v>https://www.diodes.com/assets/Datasheets/BAT54WQ/AWQ/CWQ/SWQ.pdf</v>
      </c>
      <c r="C30" t="str">
        <f>Hyperlink("https://www.diodes.com/part/view/BAT54WQ","BAT54WQ")</f>
        <v>BAT54WQ</v>
      </c>
      <c r="D30" t="s">
        <v>17</v>
      </c>
      <c r="E30" t="s">
        <v>18</v>
      </c>
      <c r="F30" t="s">
        <v>19</v>
      </c>
      <c r="G30" t="s">
        <v>27</v>
      </c>
      <c r="H30">
        <v>200</v>
      </c>
      <c r="I30">
        <v>30</v>
      </c>
      <c r="J30">
        <v>200</v>
      </c>
      <c r="K30">
        <v>0.32</v>
      </c>
      <c r="L30">
        <v>1</v>
      </c>
      <c r="M30">
        <v>2</v>
      </c>
      <c r="N30">
        <v>25</v>
      </c>
      <c r="O30">
        <v>10</v>
      </c>
      <c r="P30" t="s">
        <v>30</v>
      </c>
    </row>
    <row r="31" spans="1:16">
      <c r="A31" t="s">
        <v>65</v>
      </c>
      <c r="B31" s="2" t="str">
        <f>Hyperlink("https://www.diodes.com/assets/Datasheets/BAT54WS.pdf")</f>
        <v>https://www.diodes.com/assets/Datasheets/BAT54WS.pdf</v>
      </c>
      <c r="C31" t="str">
        <f>Hyperlink("https://www.diodes.com/part/view/BAT54WSQ-7-F","BAT54WSQ-7-F")</f>
        <v>BAT54WSQ-7-F</v>
      </c>
      <c r="D31" t="s">
        <v>17</v>
      </c>
      <c r="E31" t="s">
        <v>18</v>
      </c>
      <c r="F31" t="s">
        <v>19</v>
      </c>
      <c r="G31" t="s">
        <v>27</v>
      </c>
      <c r="H31">
        <v>200</v>
      </c>
      <c r="I31">
        <v>30</v>
      </c>
      <c r="J31">
        <v>200</v>
      </c>
      <c r="K31">
        <v>0.32</v>
      </c>
      <c r="L31">
        <v>1</v>
      </c>
      <c r="M31">
        <v>2</v>
      </c>
      <c r="N31">
        <v>25</v>
      </c>
      <c r="O31">
        <v>10</v>
      </c>
      <c r="P31" t="s">
        <v>66</v>
      </c>
    </row>
    <row r="32" spans="1:16">
      <c r="A32" t="s">
        <v>67</v>
      </c>
      <c r="B32" s="2" t="str">
        <f>Hyperlink("https://www.diodes.com/assets/Datasheets/DS45354.pdf")</f>
        <v>https://www.diodes.com/assets/Datasheets/DS45354.pdf</v>
      </c>
      <c r="C32" t="str">
        <f>Hyperlink("https://www.diodes.com/part/view/BAT64AQ","BAT64AQ")</f>
        <v>BAT64AQ</v>
      </c>
      <c r="D32" t="s">
        <v>68</v>
      </c>
      <c r="E32" t="s">
        <v>18</v>
      </c>
      <c r="F32" t="s">
        <v>19</v>
      </c>
      <c r="G32" t="s">
        <v>27</v>
      </c>
      <c r="H32">
        <v>250</v>
      </c>
      <c r="I32">
        <v>40</v>
      </c>
      <c r="K32">
        <v>0.75</v>
      </c>
      <c r="L32">
        <v>0.1</v>
      </c>
      <c r="M32">
        <v>2</v>
      </c>
      <c r="N32">
        <v>40</v>
      </c>
      <c r="P32" t="s">
        <v>21</v>
      </c>
    </row>
    <row r="33" spans="1:16">
      <c r="A33" t="s">
        <v>69</v>
      </c>
      <c r="B33" s="2" t="str">
        <f>Hyperlink("https://www.diodes.com/assets/Datasheets/DS45354.pdf")</f>
        <v>https://www.diodes.com/assets/Datasheets/DS45354.pdf</v>
      </c>
      <c r="C33" t="str">
        <f>Hyperlink("https://www.diodes.com/part/view/BAT64CQ","BAT64CQ")</f>
        <v>BAT64CQ</v>
      </c>
      <c r="D33" t="s">
        <v>68</v>
      </c>
      <c r="E33" t="s">
        <v>18</v>
      </c>
      <c r="F33" t="s">
        <v>19</v>
      </c>
      <c r="G33" t="s">
        <v>27</v>
      </c>
      <c r="H33">
        <v>250</v>
      </c>
      <c r="I33">
        <v>40</v>
      </c>
      <c r="K33">
        <v>0.75</v>
      </c>
      <c r="L33">
        <v>0.1</v>
      </c>
      <c r="M33">
        <v>2</v>
      </c>
      <c r="N33">
        <v>40</v>
      </c>
      <c r="P33" t="s">
        <v>21</v>
      </c>
    </row>
    <row r="34" spans="1:16">
      <c r="A34" t="s">
        <v>70</v>
      </c>
      <c r="B34" s="2" t="str">
        <f>Hyperlink("https://www.diodes.com/assets/Datasheets/DS45354.pdf")</f>
        <v>https://www.diodes.com/assets/Datasheets/DS45354.pdf</v>
      </c>
      <c r="C34" t="str">
        <f>Hyperlink("https://www.diodes.com/part/view/BAT64Q","BAT64Q")</f>
        <v>BAT64Q</v>
      </c>
      <c r="D34" t="s">
        <v>68</v>
      </c>
      <c r="E34" t="s">
        <v>18</v>
      </c>
      <c r="F34" t="s">
        <v>19</v>
      </c>
      <c r="G34" t="s">
        <v>27</v>
      </c>
      <c r="H34">
        <v>250</v>
      </c>
      <c r="I34">
        <v>40</v>
      </c>
      <c r="K34">
        <v>0.75</v>
      </c>
      <c r="L34">
        <v>0.1</v>
      </c>
      <c r="M34">
        <v>2</v>
      </c>
      <c r="N34">
        <v>40</v>
      </c>
      <c r="P34" t="s">
        <v>21</v>
      </c>
    </row>
    <row r="35" spans="1:16">
      <c r="A35" t="s">
        <v>71</v>
      </c>
      <c r="B35" s="2" t="str">
        <f>Hyperlink("https://www.diodes.com/assets/Datasheets/DS45354.pdf")</f>
        <v>https://www.diodes.com/assets/Datasheets/DS45354.pdf</v>
      </c>
      <c r="C35" t="str">
        <f>Hyperlink("https://www.diodes.com/part/view/BAT64SQ","BAT64SQ")</f>
        <v>BAT64SQ</v>
      </c>
      <c r="D35" t="s">
        <v>68</v>
      </c>
      <c r="E35" t="s">
        <v>18</v>
      </c>
      <c r="F35" t="s">
        <v>19</v>
      </c>
      <c r="G35" t="s">
        <v>27</v>
      </c>
      <c r="H35">
        <v>250</v>
      </c>
      <c r="I35">
        <v>40</v>
      </c>
      <c r="K35">
        <v>0.75</v>
      </c>
      <c r="L35">
        <v>0.1</v>
      </c>
      <c r="M35">
        <v>2</v>
      </c>
      <c r="N35">
        <v>40</v>
      </c>
      <c r="P35" t="s">
        <v>21</v>
      </c>
    </row>
    <row r="36" spans="1:16">
      <c r="A36" t="s">
        <v>72</v>
      </c>
      <c r="B36" s="2" t="str">
        <f>Hyperlink("https://www.diodes.com/assets/Datasheets/BAT64T5Q.pdf")</f>
        <v>https://www.diodes.com/assets/Datasheets/BAT64T5Q.pdf</v>
      </c>
      <c r="C36" t="str">
        <f>Hyperlink("https://www.diodes.com/part/view/BAT64T5Q","BAT64T5Q")</f>
        <v>BAT64T5Q</v>
      </c>
      <c r="D36" t="s">
        <v>17</v>
      </c>
      <c r="E36" t="s">
        <v>18</v>
      </c>
      <c r="F36" t="s">
        <v>19</v>
      </c>
      <c r="G36" t="s">
        <v>27</v>
      </c>
      <c r="H36">
        <v>250</v>
      </c>
      <c r="I36">
        <v>40</v>
      </c>
      <c r="J36">
        <v>250</v>
      </c>
      <c r="K36">
        <v>0.725</v>
      </c>
      <c r="L36">
        <v>100</v>
      </c>
      <c r="M36">
        <v>2</v>
      </c>
      <c r="N36">
        <v>40</v>
      </c>
      <c r="O36" t="s">
        <v>53</v>
      </c>
      <c r="P36" t="s">
        <v>73</v>
      </c>
    </row>
    <row r="37" spans="1:16">
      <c r="A37" t="s">
        <v>74</v>
      </c>
      <c r="B37" s="2" t="str">
        <f>Hyperlink("https://www.diodes.com/assets/Datasheets/SBR0240LPWQ.pdf")</f>
        <v>https://www.diodes.com/assets/Datasheets/SBR0240LPWQ.pdf</v>
      </c>
      <c r="C37" t="str">
        <f>Hyperlink("https://www.diodes.com/part/view/SBR0240LPWQ","SBR0240LPWQ")</f>
        <v>SBR0240LPWQ</v>
      </c>
      <c r="D37" t="s">
        <v>75</v>
      </c>
      <c r="E37" t="s">
        <v>18</v>
      </c>
      <c r="F37" t="s">
        <v>19</v>
      </c>
      <c r="G37" t="s">
        <v>27</v>
      </c>
      <c r="H37">
        <v>500</v>
      </c>
      <c r="I37">
        <v>40</v>
      </c>
      <c r="J37">
        <v>200</v>
      </c>
      <c r="K37">
        <v>0.59</v>
      </c>
      <c r="L37">
        <v>200</v>
      </c>
      <c r="M37">
        <v>10</v>
      </c>
      <c r="N37">
        <v>40</v>
      </c>
      <c r="O37" t="s">
        <v>53</v>
      </c>
      <c r="P37" t="s">
        <v>76</v>
      </c>
    </row>
    <row r="38" spans="1:16">
      <c r="A38" t="s">
        <v>77</v>
      </c>
      <c r="B38" s="2" t="str">
        <f>Hyperlink("https://www.diodes.com/assets/Datasheets/SD103AWSQ_SD103BWSQ.pdf")</f>
        <v>https://www.diodes.com/assets/Datasheets/SD103AWSQ_SD103BWSQ.pdf</v>
      </c>
      <c r="C38" t="str">
        <f>Hyperlink("https://www.diodes.com/part/view/SD103AWSQ","SD103AWSQ")</f>
        <v>SD103AWSQ</v>
      </c>
      <c r="D38" t="s">
        <v>17</v>
      </c>
      <c r="E38" t="s">
        <v>18</v>
      </c>
      <c r="F38" t="s">
        <v>19</v>
      </c>
      <c r="G38" t="s">
        <v>27</v>
      </c>
      <c r="H38">
        <v>200</v>
      </c>
      <c r="I38">
        <v>40</v>
      </c>
      <c r="J38">
        <v>350</v>
      </c>
      <c r="K38">
        <v>0.37</v>
      </c>
      <c r="L38">
        <v>20</v>
      </c>
      <c r="M38">
        <v>5</v>
      </c>
      <c r="N38">
        <v>40</v>
      </c>
      <c r="O38">
        <v>35</v>
      </c>
      <c r="P38" t="s">
        <v>66</v>
      </c>
    </row>
    <row r="39" spans="1:16">
      <c r="A39" t="s">
        <v>78</v>
      </c>
      <c r="B39" s="2" t="str">
        <f>Hyperlink("https://www.diodes.com/assets/Datasheets/SD103AWSQ_SD103BWSQ.pdf")</f>
        <v>https://www.diodes.com/assets/Datasheets/SD103AWSQ_SD103BWSQ.pdf</v>
      </c>
      <c r="C39" t="str">
        <f>Hyperlink("https://www.diodes.com/part/view/SD103BWSQ","SD103BWSQ")</f>
        <v>SD103BWSQ</v>
      </c>
      <c r="D39" t="s">
        <v>17</v>
      </c>
      <c r="E39" t="s">
        <v>18</v>
      </c>
      <c r="F39" t="s">
        <v>19</v>
      </c>
      <c r="G39" t="s">
        <v>27</v>
      </c>
      <c r="H39">
        <v>200</v>
      </c>
      <c r="I39">
        <v>30</v>
      </c>
      <c r="J39">
        <v>350</v>
      </c>
      <c r="K39">
        <v>0.37</v>
      </c>
      <c r="L39">
        <v>20</v>
      </c>
      <c r="M39">
        <v>5</v>
      </c>
      <c r="N39">
        <v>30</v>
      </c>
      <c r="O39">
        <v>35</v>
      </c>
      <c r="P39" t="s">
        <v>66</v>
      </c>
    </row>
    <row r="40" spans="1:16">
      <c r="A40" t="s">
        <v>79</v>
      </c>
      <c r="B40" s="2" t="str">
        <f>Hyperlink("https://www.diodes.com/assets/Datasheets/SDM02U30LP3Q.pdf")</f>
        <v>https://www.diodes.com/assets/Datasheets/SDM02U30LP3Q.pdf</v>
      </c>
      <c r="C40" t="str">
        <f>Hyperlink("https://www.diodes.com/part/view/SDM02U30LP3Q","SDM02U30LP3Q")</f>
        <v>SDM02U30LP3Q</v>
      </c>
      <c r="D40" t="s">
        <v>80</v>
      </c>
      <c r="E40" t="s">
        <v>18</v>
      </c>
      <c r="F40" t="s">
        <v>19</v>
      </c>
      <c r="G40" t="s">
        <v>27</v>
      </c>
      <c r="H40">
        <v>250</v>
      </c>
      <c r="I40">
        <v>30</v>
      </c>
      <c r="J40">
        <v>100</v>
      </c>
      <c r="K40">
        <v>0.37</v>
      </c>
      <c r="L40">
        <v>0.01</v>
      </c>
      <c r="M40">
        <v>7</v>
      </c>
      <c r="N40">
        <v>10</v>
      </c>
      <c r="O40">
        <v>2.6</v>
      </c>
      <c r="P40" t="s">
        <v>81</v>
      </c>
    </row>
    <row r="41" spans="1:16">
      <c r="A41" t="s">
        <v>82</v>
      </c>
      <c r="B41" s="2" t="str">
        <f>Hyperlink("https://www.diodes.com/assets/Datasheets/SDM03U40Q.pdf")</f>
        <v>https://www.diodes.com/assets/Datasheets/SDM03U40Q.pdf</v>
      </c>
      <c r="C41" t="str">
        <f>Hyperlink("https://www.diodes.com/part/view/SDM03U40Q","SDM03U40Q")</f>
        <v>SDM03U40Q</v>
      </c>
      <c r="D41" t="s">
        <v>17</v>
      </c>
      <c r="E41" t="s">
        <v>18</v>
      </c>
      <c r="F41" t="s">
        <v>19</v>
      </c>
      <c r="G41" t="s">
        <v>27</v>
      </c>
      <c r="H41">
        <v>150</v>
      </c>
      <c r="I41">
        <v>40</v>
      </c>
      <c r="J41">
        <v>30</v>
      </c>
      <c r="K41">
        <v>0.37</v>
      </c>
      <c r="L41">
        <v>1</v>
      </c>
      <c r="M41">
        <v>0.5</v>
      </c>
      <c r="N41">
        <v>30</v>
      </c>
      <c r="P41" t="s">
        <v>73</v>
      </c>
    </row>
    <row r="42" spans="1:16">
      <c r="A42" t="s">
        <v>83</v>
      </c>
      <c r="B42" s="2" t="str">
        <f>Hyperlink("https://www.diodes.com/assets/Datasheets/SDM20N40AQ.pdf")</f>
        <v>https://www.diodes.com/assets/Datasheets/SDM20N40AQ.pdf</v>
      </c>
      <c r="C42" t="str">
        <f>Hyperlink("https://www.diodes.com/part/view/SDM20N40AQ","SDM20N40AQ")</f>
        <v>SDM20N40AQ</v>
      </c>
      <c r="D42" t="s">
        <v>84</v>
      </c>
      <c r="E42" t="s">
        <v>18</v>
      </c>
      <c r="F42" t="s">
        <v>19</v>
      </c>
      <c r="G42" t="s">
        <v>25</v>
      </c>
      <c r="I42">
        <v>40</v>
      </c>
      <c r="J42">
        <v>200</v>
      </c>
      <c r="K42">
        <v>0.55</v>
      </c>
      <c r="L42">
        <v>200</v>
      </c>
      <c r="M42">
        <v>15</v>
      </c>
      <c r="N42">
        <v>30</v>
      </c>
      <c r="P42" t="s">
        <v>21</v>
      </c>
    </row>
    <row r="43" spans="1:16">
      <c r="A43" t="s">
        <v>85</v>
      </c>
      <c r="B43" s="2" t="str">
        <f>Hyperlink("https://www.diodes.com/assets/Datasheets/SDM20U30LPQ.pdf")</f>
        <v>https://www.diodes.com/assets/Datasheets/SDM20U30LPQ.pdf</v>
      </c>
      <c r="C43" t="str">
        <f>Hyperlink("https://www.diodes.com/part/view/SDM20U30LPQ","SDM20U30LPQ")</f>
        <v>SDM20U30LPQ</v>
      </c>
      <c r="D43" t="s">
        <v>17</v>
      </c>
      <c r="E43" t="s">
        <v>18</v>
      </c>
      <c r="F43" t="s">
        <v>19</v>
      </c>
      <c r="G43" t="s">
        <v>27</v>
      </c>
      <c r="H43">
        <v>250</v>
      </c>
      <c r="I43">
        <v>30</v>
      </c>
      <c r="J43">
        <v>200</v>
      </c>
      <c r="K43">
        <v>0.35</v>
      </c>
      <c r="L43">
        <v>20</v>
      </c>
      <c r="M43">
        <v>30</v>
      </c>
      <c r="N43">
        <v>10</v>
      </c>
      <c r="O43">
        <v>20</v>
      </c>
      <c r="P43" t="s">
        <v>54</v>
      </c>
    </row>
    <row r="44" spans="1:16">
      <c r="A44" t="s">
        <v>86</v>
      </c>
      <c r="B44" s="2" t="str">
        <f>Hyperlink("https://www.diodes.com/assets/Datasheets/SDM20U30Q.pdf")</f>
        <v>https://www.diodes.com/assets/Datasheets/SDM20U30Q.pdf</v>
      </c>
      <c r="C44" t="str">
        <f>Hyperlink("https://www.diodes.com/part/view/SDM20U30Q","SDM20U30Q")</f>
        <v>SDM20U30Q</v>
      </c>
      <c r="D44" t="s">
        <v>17</v>
      </c>
      <c r="E44" t="s">
        <v>18</v>
      </c>
      <c r="F44" t="s">
        <v>19</v>
      </c>
      <c r="G44" t="s">
        <v>27</v>
      </c>
      <c r="I44">
        <v>30</v>
      </c>
      <c r="J44">
        <v>200</v>
      </c>
      <c r="K44">
        <v>0.35</v>
      </c>
      <c r="L44">
        <v>20</v>
      </c>
      <c r="M44">
        <v>150</v>
      </c>
      <c r="N44">
        <v>30</v>
      </c>
      <c r="O44" t="s">
        <v>53</v>
      </c>
      <c r="P44" t="s">
        <v>73</v>
      </c>
    </row>
    <row r="45" spans="1:16">
      <c r="A45" t="s">
        <v>87</v>
      </c>
      <c r="B45" s="2" t="str">
        <f>Hyperlink("https://www.diodes.com/assets/Datasheets/SDM20U40Q.pdf")</f>
        <v>https://www.diodes.com/assets/Datasheets/SDM20U40Q.pdf</v>
      </c>
      <c r="C45" t="str">
        <f>Hyperlink("https://www.diodes.com/part/view/SDM20U40Q","SDM20U40Q")</f>
        <v>SDM20U40Q</v>
      </c>
      <c r="D45" t="s">
        <v>17</v>
      </c>
      <c r="E45" t="s">
        <v>18</v>
      </c>
      <c r="F45" t="s">
        <v>19</v>
      </c>
      <c r="G45" t="s">
        <v>27</v>
      </c>
      <c r="H45">
        <v>150</v>
      </c>
      <c r="I45">
        <v>40</v>
      </c>
      <c r="J45">
        <v>250</v>
      </c>
      <c r="K45">
        <v>0.37</v>
      </c>
      <c r="L45">
        <v>20</v>
      </c>
      <c r="M45">
        <v>5</v>
      </c>
      <c r="N45">
        <v>30</v>
      </c>
      <c r="O45">
        <v>50</v>
      </c>
      <c r="P45" t="s">
        <v>73</v>
      </c>
    </row>
    <row r="46" spans="1:16">
      <c r="A46" t="s">
        <v>88</v>
      </c>
      <c r="B46" s="2" t="str">
        <f>Hyperlink("https://www.diodes.com/assets/Datasheets/SDM40E20LSQ-AQ.pdf")</f>
        <v>https://www.diodes.com/assets/Datasheets/SDM40E20LSQ-AQ.pdf</v>
      </c>
      <c r="C46" t="str">
        <f>Hyperlink("https://www.diodes.com/part/view/SDM40E20LAQ","SDM40E20LAQ")</f>
        <v>SDM40E20LAQ</v>
      </c>
      <c r="D46" t="s">
        <v>89</v>
      </c>
      <c r="E46" t="s">
        <v>18</v>
      </c>
      <c r="F46" t="s">
        <v>19</v>
      </c>
      <c r="G46" t="s">
        <v>25</v>
      </c>
      <c r="H46">
        <v>300</v>
      </c>
      <c r="I46">
        <v>20</v>
      </c>
      <c r="J46">
        <v>400</v>
      </c>
      <c r="K46">
        <v>0.43</v>
      </c>
      <c r="L46">
        <v>500</v>
      </c>
      <c r="M46">
        <v>250</v>
      </c>
      <c r="N46">
        <v>20</v>
      </c>
      <c r="O46">
        <v>120</v>
      </c>
      <c r="P46" t="s">
        <v>21</v>
      </c>
    </row>
    <row r="47" spans="1:16">
      <c r="A47" t="s">
        <v>90</v>
      </c>
      <c r="B47" s="2" t="str">
        <f>Hyperlink("https://www.diodes.com/assets/Datasheets/SDM40E20LSQ-AQ.pdf")</f>
        <v>https://www.diodes.com/assets/Datasheets/SDM40E20LSQ-AQ.pdf</v>
      </c>
      <c r="C47" t="str">
        <f>Hyperlink("https://www.diodes.com/part/view/SDM40E20LSQ","SDM40E20LSQ")</f>
        <v>SDM40E20LSQ</v>
      </c>
      <c r="D47" t="s">
        <v>89</v>
      </c>
      <c r="E47" t="s">
        <v>18</v>
      </c>
      <c r="F47" t="s">
        <v>19</v>
      </c>
      <c r="G47" t="s">
        <v>20</v>
      </c>
      <c r="H47">
        <v>300</v>
      </c>
      <c r="I47">
        <v>20</v>
      </c>
      <c r="J47">
        <v>400</v>
      </c>
      <c r="K47">
        <v>0.43</v>
      </c>
      <c r="L47">
        <v>500</v>
      </c>
      <c r="M47">
        <v>250</v>
      </c>
      <c r="N47">
        <v>20</v>
      </c>
      <c r="O47">
        <v>120</v>
      </c>
      <c r="P47" t="s">
        <v>21</v>
      </c>
    </row>
    <row r="48" spans="1:16">
      <c r="A48" t="s">
        <v>91</v>
      </c>
      <c r="B48" s="2" t="str">
        <f>Hyperlink("https://www.diodes.com/assets/Datasheets/ZHCS350Q.pdf")</f>
        <v>https://www.diodes.com/assets/Datasheets/ZHCS350Q.pdf</v>
      </c>
      <c r="C48" t="str">
        <f>Hyperlink("https://www.diodes.com/part/view/ZHCS350Q","ZHCS350Q")</f>
        <v>ZHCS350Q</v>
      </c>
      <c r="D48" t="s">
        <v>92</v>
      </c>
      <c r="E48" t="s">
        <v>18</v>
      </c>
      <c r="F48" t="s">
        <v>19</v>
      </c>
      <c r="G48" t="s">
        <v>27</v>
      </c>
      <c r="H48">
        <v>370</v>
      </c>
      <c r="I48">
        <v>40</v>
      </c>
      <c r="J48">
        <v>350</v>
      </c>
      <c r="K48">
        <v>0.81</v>
      </c>
      <c r="L48">
        <v>350</v>
      </c>
      <c r="M48">
        <v>12</v>
      </c>
      <c r="N48">
        <v>30</v>
      </c>
      <c r="O48">
        <v>3.3</v>
      </c>
      <c r="P48" t="s">
        <v>73</v>
      </c>
    </row>
    <row r="49" spans="1:16">
      <c r="A49" t="s">
        <v>93</v>
      </c>
      <c r="B49" s="2" t="str">
        <f>Hyperlink("https://www.diodes.com/assets/Datasheets/ZHCS400Q.pdf")</f>
        <v>https://www.diodes.com/assets/Datasheets/ZHCS400Q.pdf</v>
      </c>
      <c r="C49" t="str">
        <f>Hyperlink("https://www.diodes.com/part/view/ZHCS400Q","ZHCS400Q")</f>
        <v>ZHCS400Q</v>
      </c>
      <c r="D49" t="s">
        <v>92</v>
      </c>
      <c r="E49" t="s">
        <v>18</v>
      </c>
      <c r="F49" t="s">
        <v>19</v>
      </c>
      <c r="G49" t="s">
        <v>27</v>
      </c>
      <c r="H49">
        <v>250</v>
      </c>
      <c r="I49">
        <v>40</v>
      </c>
      <c r="J49">
        <v>400</v>
      </c>
      <c r="K49">
        <v>0.5</v>
      </c>
      <c r="L49">
        <v>400</v>
      </c>
      <c r="M49">
        <v>40</v>
      </c>
      <c r="N49">
        <v>30</v>
      </c>
      <c r="O49">
        <v>20</v>
      </c>
      <c r="P49" t="s">
        <v>66</v>
      </c>
    </row>
  </sheetData>
  <autoFilter ref="A1:P49"/>
  <hyperlinks>
    <hyperlink ref="C2" r:id="rId_hyperlink_1" tooltip="BAS40-04Q-13-F" display="BAS40-04Q-13-F"/>
    <hyperlink ref="C3" r:id="rId_hyperlink_2" tooltip="BAS40-05Q-13-F" display="BAS40-05Q-13-F"/>
    <hyperlink ref="C4" r:id="rId_hyperlink_3" tooltip="BAS40-06Q-13-F" display="BAS40-06Q-13-F"/>
    <hyperlink ref="C5" r:id="rId_hyperlink_4" tooltip="BAS40Q-13-F" display="BAS40Q-13-F"/>
    <hyperlink ref="C6" r:id="rId_hyperlink_5" tooltip="BAS40W-06Q" display="BAS40W-06Q"/>
    <hyperlink ref="C7" r:id="rId_hyperlink_6" tooltip="BAS40WQ" display="BAS40WQ"/>
    <hyperlink ref="C8" r:id="rId_hyperlink_7" tooltip="BAS70-04Q-13-F" display="BAS70-04Q-13-F"/>
    <hyperlink ref="C9" r:id="rId_hyperlink_8" tooltip="BAS70DW-04Q" display="BAS70DW-04Q"/>
    <hyperlink ref="C10" r:id="rId_hyperlink_9" tooltip="BAS70DW-05Q-7-F" display="BAS70DW-05Q-7-F"/>
    <hyperlink ref="C11" r:id="rId_hyperlink_10" tooltip="BAS70Q" display="BAS70Q"/>
    <hyperlink ref="C12" r:id="rId_hyperlink_11" tooltip="BAS70TWQ" display="BAS70TWQ"/>
    <hyperlink ref="C13" r:id="rId_hyperlink_12" tooltip="BAS70W-04Q-7-F" display="BAS70W-04Q-7-F"/>
    <hyperlink ref="C14" r:id="rId_hyperlink_13" tooltip="BAS70W-05Q" display="BAS70W-05Q"/>
    <hyperlink ref="C15" r:id="rId_hyperlink_14" tooltip="BAS70W-06Q" display="BAS70W-06Q"/>
    <hyperlink ref="C16" r:id="rId_hyperlink_15" tooltip="BAS70WQ" display="BAS70WQ"/>
    <hyperlink ref="C17" r:id="rId_hyperlink_16" tooltip="BAT46WQ" display="BAT46WQ"/>
    <hyperlink ref="C18" r:id="rId_hyperlink_17" tooltip="BAT54AQ" display="BAT54AQ"/>
    <hyperlink ref="C19" r:id="rId_hyperlink_18" tooltip="BAT54AWQ" display="BAT54AWQ"/>
    <hyperlink ref="C20" r:id="rId_hyperlink_19" tooltip="BAT54CQ" display="BAT54CQ"/>
    <hyperlink ref="C21" r:id="rId_hyperlink_20" tooltip="BAT54CWQ" display="BAT54CWQ"/>
    <hyperlink ref="C22" r:id="rId_hyperlink_21" tooltip="BAT54LPQ" display="BAT54LPQ"/>
    <hyperlink ref="C23" r:id="rId_hyperlink_22" tooltip="BAT54Q" display="BAT54Q"/>
    <hyperlink ref="C24" r:id="rId_hyperlink_23" tooltip="BAT54SDWQ" display="BAT54SDWQ"/>
    <hyperlink ref="C25" r:id="rId_hyperlink_24" tooltip="BAT54SQ" display="BAT54SQ"/>
    <hyperlink ref="C26" r:id="rId_hyperlink_25" tooltip="BAT54STQ" display="BAT54STQ"/>
    <hyperlink ref="C27" r:id="rId_hyperlink_26" tooltip="BAT54SWQ" display="BAT54SWQ"/>
    <hyperlink ref="C28" r:id="rId_hyperlink_27" tooltip="BAT54TQ" display="BAT54TQ"/>
    <hyperlink ref="C29" r:id="rId_hyperlink_28" tooltip="BAT54TWQ" display="BAT54TWQ"/>
    <hyperlink ref="C30" r:id="rId_hyperlink_29" tooltip="BAT54WQ" display="BAT54WQ"/>
    <hyperlink ref="C31" r:id="rId_hyperlink_30" tooltip="BAT54WSQ-7-F" display="BAT54WSQ-7-F"/>
    <hyperlink ref="C32" r:id="rId_hyperlink_31" tooltip="BAT64AQ" display="BAT64AQ"/>
    <hyperlink ref="C33" r:id="rId_hyperlink_32" tooltip="BAT64CQ" display="BAT64CQ"/>
    <hyperlink ref="C34" r:id="rId_hyperlink_33" tooltip="BAT64Q" display="BAT64Q"/>
    <hyperlink ref="C35" r:id="rId_hyperlink_34" tooltip="BAT64SQ" display="BAT64SQ"/>
    <hyperlink ref="C36" r:id="rId_hyperlink_35" tooltip="BAT64T5Q" display="BAT64T5Q"/>
    <hyperlink ref="C37" r:id="rId_hyperlink_36" tooltip="SBR0240LPWQ" display="SBR0240LPWQ"/>
    <hyperlink ref="C38" r:id="rId_hyperlink_37" tooltip="SD103AWSQ" display="SD103AWSQ"/>
    <hyperlink ref="C39" r:id="rId_hyperlink_38" tooltip="SD103BWSQ" display="SD103BWSQ"/>
    <hyperlink ref="C40" r:id="rId_hyperlink_39" tooltip="SDM02U30LP3Q" display="SDM02U30LP3Q"/>
    <hyperlink ref="C41" r:id="rId_hyperlink_40" tooltip="SDM03U40Q" display="SDM03U40Q"/>
    <hyperlink ref="C42" r:id="rId_hyperlink_41" tooltip="SDM20N40AQ" display="SDM20N40AQ"/>
    <hyperlink ref="C43" r:id="rId_hyperlink_42" tooltip="SDM20U30LPQ" display="SDM20U30LPQ"/>
    <hyperlink ref="C44" r:id="rId_hyperlink_43" tooltip="SDM20U30Q" display="SDM20U30Q"/>
    <hyperlink ref="C45" r:id="rId_hyperlink_44" tooltip="SDM20U40Q" display="SDM20U40Q"/>
    <hyperlink ref="C46" r:id="rId_hyperlink_45" tooltip="SDM40E20LAQ" display="SDM40E20LAQ"/>
    <hyperlink ref="C47" r:id="rId_hyperlink_46" tooltip="SDM40E20LSQ" display="SDM40E20LSQ"/>
    <hyperlink ref="C48" r:id="rId_hyperlink_47" tooltip="ZHCS350Q" display="ZHCS350Q"/>
    <hyperlink ref="C49" r:id="rId_hyperlink_48" tooltip="ZHCS400Q" display="ZHCS400Q"/>
    <hyperlink ref="B2" r:id="rId_hyperlink_49" tooltip="https://www.diodes.com/assets/Datasheets/BAS40_-04_-05_-06.pdf" display="https://www.diodes.com/assets/Datasheets/BAS40_-04_-05_-06.pdf"/>
    <hyperlink ref="B3" r:id="rId_hyperlink_50" tooltip="https://www.diodes.com/assets/Datasheets/BAS40_-04_-05_-06.pdf" display="https://www.diodes.com/assets/Datasheets/BAS40_-04_-05_-06.pdf"/>
    <hyperlink ref="B4" r:id="rId_hyperlink_51" tooltip="https://www.diodes.com/assets/Datasheets/BAS40_-04_-05_-06.pdf" display="https://www.diodes.com/assets/Datasheets/BAS40_-04_-05_-06.pdf"/>
    <hyperlink ref="B5" r:id="rId_hyperlink_52" tooltip="https://www.diodes.com/assets/Datasheets/BAS40_-04_-05_-06.pdf" display="https://www.diodes.com/assets/Datasheets/BAS40_-04_-05_-06.pdf"/>
    <hyperlink ref="B6" r:id="rId_hyperlink_53" tooltip="https://www.diodes.com/assets/Datasheets/BAS40W-06Q.pdf" display="https://www.diodes.com/assets/Datasheets/BAS40W-06Q.pdf"/>
    <hyperlink ref="B7" r:id="rId_hyperlink_54" tooltip="https://www.diodes.com/assets/Datasheets/BAS40WQ.pdf" display="https://www.diodes.com/assets/Datasheets/BAS40WQ.pdf"/>
    <hyperlink ref="B8" r:id="rId_hyperlink_55" tooltip="https://www.diodes.com/assets/Datasheets/BAS70_-04_-05_-06.pdf" display="https://www.diodes.com/assets/Datasheets/BAS70_-04_-05_-06.pdf"/>
    <hyperlink ref="B9" r:id="rId_hyperlink_56" tooltip="https://www.diodes.com/assets/Datasheets/BAS70TWQ_BAS70DW-04Q.pdf" display="https://www.diodes.com/assets/Datasheets/BAS70TWQ_BAS70DW-04Q.pdf"/>
    <hyperlink ref="B10" r:id="rId_hyperlink_57" tooltip="https://www.diodes.com/assets/Datasheets/BAS70TW_DW-04_DW-05_DW-06_BRW.pdf" display="https://www.diodes.com/assets/Datasheets/BAS70TW_DW-04_DW-05_DW-06_BRW.pdf"/>
    <hyperlink ref="B11" r:id="rId_hyperlink_58" tooltip="https://www.diodes.com/assets/Datasheets/BAS70Q.pdf" display="https://www.diodes.com/assets/Datasheets/BAS70Q.pdf"/>
    <hyperlink ref="B12" r:id="rId_hyperlink_59" tooltip="https://www.diodes.com/assets/Datasheets/BAS70TWQ_BAS70DW-04Q.pdf" display="https://www.diodes.com/assets/Datasheets/BAS70TWQ_BAS70DW-04Q.pdf"/>
    <hyperlink ref="B13" r:id="rId_hyperlink_60" tooltip="https://www.diodes.com/assets/Datasheets/BAS70WQ_-04Q_-05Q_-06Q.pdf" display="https://www.diodes.com/assets/Datasheets/BAS70WQ_-04Q_-05Q_-06Q.pdf"/>
    <hyperlink ref="B14" r:id="rId_hyperlink_61" tooltip="https://www.diodes.com/assets/Datasheets/BAS70WQ_-04Q_-05Q_-06Q.pdf" display="https://www.diodes.com/assets/Datasheets/BAS70WQ_-04Q_-05Q_-06Q.pdf"/>
    <hyperlink ref="B15" r:id="rId_hyperlink_62" tooltip="https://www.diodes.com/assets/Datasheets/BAS70WQ_-04Q_-05Q_-06Q.pdf" display="https://www.diodes.com/assets/Datasheets/BAS70WQ_-04Q_-05Q_-06Q.pdf"/>
    <hyperlink ref="B16" r:id="rId_hyperlink_63" tooltip="https://www.diodes.com/assets/Datasheets/BAS70WQ_-04Q_-05Q_-06Q.pdf" display="https://www.diodes.com/assets/Datasheets/BAS70WQ_-04Q_-05Q_-06Q.pdf"/>
    <hyperlink ref="B17" r:id="rId_hyperlink_64" tooltip="https://www.diodes.com/assets/Datasheets/BAT46WQ.pdf" display="https://www.diodes.com/assets/Datasheets/BAT46WQ.pdf"/>
    <hyperlink ref="B18" r:id="rId_hyperlink_65" tooltip="https://www.diodes.com/assets/Datasheets/BAT54Q_AQ_CQ_SQ.pdf" display="https://www.diodes.com/assets/Datasheets/BAT54Q_AQ_CQ_SQ.pdf"/>
    <hyperlink ref="B19" r:id="rId_hyperlink_66" tooltip="https://www.diodes.com/assets/Datasheets/BAT54WQ/AWQ/CWQ/SWQ.pdf" display="https://www.diodes.com/assets/Datasheets/BAT54WQ/AWQ/CWQ/SWQ.pdf"/>
    <hyperlink ref="B20" r:id="rId_hyperlink_67" tooltip="https://www.diodes.com/assets/Datasheets/BAT54Q_AQ_CQ_SQ.pdf" display="https://www.diodes.com/assets/Datasheets/BAT54Q_AQ_CQ_SQ.pdf"/>
    <hyperlink ref="B21" r:id="rId_hyperlink_68" tooltip="https://www.diodes.com/assets/Datasheets/BAT54WQ/AWQ/CWQ/SWQ.pdf" display="https://www.diodes.com/assets/Datasheets/BAT54WQ/AWQ/CWQ/SWQ.pdf"/>
    <hyperlink ref="B22" r:id="rId_hyperlink_69" tooltip="https://www.diodes.com/assets/Datasheets/BAT54LPQ.pdf" display="https://www.diodes.com/assets/Datasheets/BAT54LPQ.pdf"/>
    <hyperlink ref="B23" r:id="rId_hyperlink_70" tooltip="https://www.diodes.com/assets/Datasheets/BAT54Q_AQ_CQ_SQ.pdf" display="https://www.diodes.com/assets/Datasheets/BAT54Q_AQ_CQ_SQ.pdf"/>
    <hyperlink ref="B24" r:id="rId_hyperlink_71" tooltip="https://www.diodes.com/assets/Datasheets/BAT54SDWQ-TWQ.pdf" display="https://www.diodes.com/assets/Datasheets/BAT54SDWQ-TWQ.pdf"/>
    <hyperlink ref="B25" r:id="rId_hyperlink_72" tooltip="https://www.diodes.com/assets/Datasheets/BAT54Q_AQ_CQ_SQ.pdf" display="https://www.diodes.com/assets/Datasheets/BAT54Q_AQ_CQ_SQ.pdf"/>
    <hyperlink ref="B26" r:id="rId_hyperlink_73" tooltip="https://www.diodes.com/assets/Datasheets/BAT54TQ-STQ.pdf" display="https://www.diodes.com/assets/Datasheets/BAT54TQ-STQ.pdf"/>
    <hyperlink ref="B27" r:id="rId_hyperlink_74" tooltip="https://www.diodes.com/assets/Datasheets/BAT54WQ/AWQ/CWQ/SWQ.pdf" display="https://www.diodes.com/assets/Datasheets/BAT54WQ/AWQ/CWQ/SWQ.pdf"/>
    <hyperlink ref="B28" r:id="rId_hyperlink_75" tooltip="https://www.diodes.com/assets/Datasheets/BAT54TQ-STQ.pdf" display="https://www.diodes.com/assets/Datasheets/BAT54TQ-STQ.pdf"/>
    <hyperlink ref="B29" r:id="rId_hyperlink_76" tooltip="https://www.diodes.com/assets/Datasheets/BAT54SDWQ-TWQ.pdf" display="https://www.diodes.com/assets/Datasheets/BAT54SDWQ-TWQ.pdf"/>
    <hyperlink ref="B30" r:id="rId_hyperlink_77" tooltip="https://www.diodes.com/assets/Datasheets/BAT54WQ/AWQ/CWQ/SWQ.pdf" display="https://www.diodes.com/assets/Datasheets/BAT54WQ/AWQ/CWQ/SWQ.pdf"/>
    <hyperlink ref="B31" r:id="rId_hyperlink_78" tooltip="https://www.diodes.com/assets/Datasheets/BAT54WS.pdf" display="https://www.diodes.com/assets/Datasheets/BAT54WS.pdf"/>
    <hyperlink ref="B32" r:id="rId_hyperlink_79" tooltip="https://www.diodes.com/assets/Datasheets/DS45354.pdf" display="https://www.diodes.com/assets/Datasheets/DS45354.pdf"/>
    <hyperlink ref="B33" r:id="rId_hyperlink_80" tooltip="https://www.diodes.com/assets/Datasheets/DS45354.pdf" display="https://www.diodes.com/assets/Datasheets/DS45354.pdf"/>
    <hyperlink ref="B34" r:id="rId_hyperlink_81" tooltip="https://www.diodes.com/assets/Datasheets/DS45354.pdf" display="https://www.diodes.com/assets/Datasheets/DS45354.pdf"/>
    <hyperlink ref="B35" r:id="rId_hyperlink_82" tooltip="https://www.diodes.com/assets/Datasheets/DS45354.pdf" display="https://www.diodes.com/assets/Datasheets/DS45354.pdf"/>
    <hyperlink ref="B36" r:id="rId_hyperlink_83" tooltip="https://www.diodes.com/assets/Datasheets/BAT64T5Q.pdf" display="https://www.diodes.com/assets/Datasheets/BAT64T5Q.pdf"/>
    <hyperlink ref="B37" r:id="rId_hyperlink_84" tooltip="https://www.diodes.com/assets/Datasheets/SBR0240LPWQ.pdf" display="https://www.diodes.com/assets/Datasheets/SBR0240LPWQ.pdf"/>
    <hyperlink ref="B38" r:id="rId_hyperlink_85" tooltip="https://www.diodes.com/assets/Datasheets/SD103AWSQ_SD103BWSQ.pdf" display="https://www.diodes.com/assets/Datasheets/SD103AWSQ_SD103BWSQ.pdf"/>
    <hyperlink ref="B39" r:id="rId_hyperlink_86" tooltip="https://www.diodes.com/assets/Datasheets/SD103AWSQ_SD103BWSQ.pdf" display="https://www.diodes.com/assets/Datasheets/SD103AWSQ_SD103BWSQ.pdf"/>
    <hyperlink ref="B40" r:id="rId_hyperlink_87" tooltip="https://www.diodes.com/assets/Datasheets/SDM02U30LP3Q.pdf" display="https://www.diodes.com/assets/Datasheets/SDM02U30LP3Q.pdf"/>
    <hyperlink ref="B41" r:id="rId_hyperlink_88" tooltip="https://www.diodes.com/assets/Datasheets/SDM03U40Q.pdf" display="https://www.diodes.com/assets/Datasheets/SDM03U40Q.pdf"/>
    <hyperlink ref="B42" r:id="rId_hyperlink_89" tooltip="https://www.diodes.com/assets/Datasheets/SDM20N40AQ.pdf" display="https://www.diodes.com/assets/Datasheets/SDM20N40AQ.pdf"/>
    <hyperlink ref="B43" r:id="rId_hyperlink_90" tooltip="https://www.diodes.com/assets/Datasheets/SDM20U30LPQ.pdf" display="https://www.diodes.com/assets/Datasheets/SDM20U30LPQ.pdf"/>
    <hyperlink ref="B44" r:id="rId_hyperlink_91" tooltip="https://www.diodes.com/assets/Datasheets/SDM20U30Q.pdf" display="https://www.diodes.com/assets/Datasheets/SDM20U30Q.pdf"/>
    <hyperlink ref="B45" r:id="rId_hyperlink_92" tooltip="https://www.diodes.com/assets/Datasheets/SDM20U40Q.pdf" display="https://www.diodes.com/assets/Datasheets/SDM20U40Q.pdf"/>
    <hyperlink ref="B46" r:id="rId_hyperlink_93" tooltip="https://www.diodes.com/assets/Datasheets/SDM40E20LSQ-AQ.pdf" display="https://www.diodes.com/assets/Datasheets/SDM40E20LSQ-AQ.pdf"/>
    <hyperlink ref="B47" r:id="rId_hyperlink_94" tooltip="https://www.diodes.com/assets/Datasheets/SDM40E20LSQ-AQ.pdf" display="https://www.diodes.com/assets/Datasheets/SDM40E20LSQ-AQ.pdf"/>
    <hyperlink ref="B48" r:id="rId_hyperlink_95" tooltip="https://www.diodes.com/assets/Datasheets/ZHCS350Q.pdf" display="https://www.diodes.com/assets/Datasheets/ZHCS350Q.pdf"/>
    <hyperlink ref="B49" r:id="rId_hyperlink_96" tooltip="https://www.diodes.com/assets/Datasheets/ZHCS400Q.pdf" display="https://www.diodes.com/assets/Datasheets/ZHCS400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2024-06-14T17:42:28-05:00</dcterms:created>
  <dcterms:modified xsi:type="dcterms:W3CDTF">2024-06-14T17:42:28-05:00</dcterms:modified>
  <dc:title>Untitled Spreadsheet</dc:title>
  <dc:description/>
  <dc:subject/>
  <cp:keywords/>
  <cp:category/>
</cp:coreProperties>
</file>