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'Worksheet'!$A$1:$R$106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<sst xmlns="http://schemas.openxmlformats.org/spreadsheetml/2006/main" uniqueCount="177">
  <si>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</si>
  <si>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</si>
  <si>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</si>
  <si>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</si>
  <si>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</si>
  <si>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</si>
  <si>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</si>
  <si>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</si>
  <si>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</si>
  <si>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</si>
  <si>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</si>
  <si>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</si>
  <si>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</si>
  <si>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</si>
  <si>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</si>
  <si>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</si>
  <si>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</si>
  <si>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t>Packages</t>
  </si>
  <si>
    <t>1N4001G</t>
  </si>
  <si>
    <t>standard rectifier</t>
  </si>
  <si>
    <t>Standard</t>
  </si>
  <si>
    <t>No</t>
  </si>
  <si>
    <t>1A GLASS PASSIVATED RECTIFIER</t>
  </si>
  <si>
    <t>Single</t>
  </si>
  <si>
    <t>DO-41 (Plastic)</t>
  </si>
  <si>
    <t>1N4002G</t>
  </si>
  <si>
    <t>1N4003G</t>
  </si>
  <si>
    <t>1N4004G</t>
  </si>
  <si>
    <t>1N4005G</t>
  </si>
  <si>
    <t>1N4006G</t>
  </si>
  <si>
    <t>1N4006G(LS)</t>
  </si>
  <si>
    <t>1.0A GLASS PASSIVATED RECTIFIERS</t>
  </si>
  <si>
    <t>Standard Recovery Rectifier</t>
  </si>
  <si>
    <t>DO-41 (LS)</t>
  </si>
  <si>
    <t>1N4007G</t>
  </si>
  <si>
    <t>1N5400G</t>
  </si>
  <si>
    <t>3A GLASS PASSIVATED RECTIFIER</t>
  </si>
  <si>
    <t>DO-201AD</t>
  </si>
  <si>
    <t>1N5401G</t>
  </si>
  <si>
    <t>1N5402G</t>
  </si>
  <si>
    <t>1N5404G</t>
  </si>
  <si>
    <t>1N5406G</t>
  </si>
  <si>
    <t>1N5407G</t>
  </si>
  <si>
    <t>1N5407G(LS)</t>
  </si>
  <si>
    <t>LSC</t>
  </si>
  <si>
    <t>1N5408G</t>
  </si>
  <si>
    <t>AFS1ME(LS)</t>
  </si>
  <si>
    <t>SURFACE MOUNT GLASS PASSIVATED RECTIFIER</t>
  </si>
  <si>
    <t>Yes</t>
  </si>
  <si>
    <t>1A SURFACE MOUNT GLASS PASSIVATED RECTIFIER</t>
  </si>
  <si>
    <t>DO-219AA (LS), DO-219AA</t>
  </si>
  <si>
    <t>DFLR1200</t>
  </si>
  <si>
    <t>N/A</t>
  </si>
  <si>
    <t>PowerDI123</t>
  </si>
  <si>
    <t>DFLR1400</t>
  </si>
  <si>
    <t>DFLR1600</t>
  </si>
  <si>
    <t>FS1ME</t>
  </si>
  <si>
    <t>1.0A SURFACE MOUNT GLASS PASSIVATED RECTIFIER</t>
  </si>
  <si>
    <t>DO-219AA</t>
  </si>
  <si>
    <t>FS1ME(LS)</t>
  </si>
  <si>
    <t>F1A (LS), DO-219AA</t>
  </si>
  <si>
    <t>FS1MED</t>
  </si>
  <si>
    <t>1.0A SURFACE MOUNT STANDARD RECOVERY RECTIFIER</t>
  </si>
  <si>
    <t>FS2MED</t>
  </si>
  <si>
    <t>2.0A SURFACE MOUNT STANDARD RECOVERY RECTIFIER</t>
  </si>
  <si>
    <t>2.0A SURFACE MOUNT GLASS PASSIVATED RECTIFIER</t>
  </si>
  <si>
    <t>PDR3G</t>
  </si>
  <si>
    <t>PowerDI5</t>
  </si>
  <si>
    <t>PDR5G</t>
  </si>
  <si>
    <t>5A GLASS PASSIVATED RECTIFIER</t>
  </si>
  <si>
    <t>S10CMHQ</t>
  </si>
  <si>
    <t>10.0A Standard Recovery Rectifier</t>
  </si>
  <si>
    <t>Automotive</t>
  </si>
  <si>
    <t>SMC</t>
  </si>
  <si>
    <t>S10JC</t>
  </si>
  <si>
    <t>10.0A SURFACE MOUNT GLASS PASSIVATED RECTIFIER</t>
  </si>
  <si>
    <t>10A SURFACE MOUNT GLASS PASSIVATED RECTIFIER</t>
  </si>
  <si>
    <t>S10KC</t>
  </si>
  <si>
    <t>S10MC</t>
  </si>
  <si>
    <t>S1A</t>
  </si>
  <si>
    <t>SMA</t>
  </si>
  <si>
    <t>S1AB</t>
  </si>
  <si>
    <t>SMB</t>
  </si>
  <si>
    <t>S1B</t>
  </si>
  <si>
    <t>S1BB</t>
  </si>
  <si>
    <t>S1D</t>
  </si>
  <si>
    <t>S1DB</t>
  </si>
  <si>
    <t>S1G</t>
  </si>
  <si>
    <t>S1GB</t>
  </si>
  <si>
    <t>S1J</t>
  </si>
  <si>
    <t>S1JB</t>
  </si>
  <si>
    <t>S1K</t>
  </si>
  <si>
    <t>S1KB</t>
  </si>
  <si>
    <t>S1KP1M</t>
  </si>
  <si>
    <t>Standard Rectifier</t>
  </si>
  <si>
    <t>S1M</t>
  </si>
  <si>
    <t>S1MB</t>
  </si>
  <si>
    <t>S1MDF</t>
  </si>
  <si>
    <t>D-FLAT</t>
  </si>
  <si>
    <t>S1MDFQ</t>
  </si>
  <si>
    <t>S1MHQ</t>
  </si>
  <si>
    <t>1.0A Surface-Mount Standard Rectifier</t>
  </si>
  <si>
    <t>S1MSP1M</t>
  </si>
  <si>
    <t>S1MSWFM</t>
  </si>
  <si>
    <t>SOD123F (Type B), SOD123F</t>
  </si>
  <si>
    <t>S1MSWFMQ</t>
  </si>
  <si>
    <t>S1MSWFQ</t>
  </si>
  <si>
    <t>1.0A SURFACE-MOUNT GLASS PASSIVATED RECTIFIER</t>
  </si>
  <si>
    <t>SOD123F (Type B)</t>
  </si>
  <si>
    <t>S1MWFM</t>
  </si>
  <si>
    <t>S1N</t>
  </si>
  <si>
    <t>S1V</t>
  </si>
  <si>
    <t>S2A</t>
  </si>
  <si>
    <t>1.5A SURFACE MOUNT GLASS PASSIVATED RECTIFIER</t>
  </si>
  <si>
    <t>S2AA</t>
  </si>
  <si>
    <t>S2B</t>
  </si>
  <si>
    <t>S2BA</t>
  </si>
  <si>
    <t>S2D</t>
  </si>
  <si>
    <t>S2DA</t>
  </si>
  <si>
    <t>S2G</t>
  </si>
  <si>
    <t>S2GA</t>
  </si>
  <si>
    <t>S2J</t>
  </si>
  <si>
    <t>S2JA</t>
  </si>
  <si>
    <t>S2K</t>
  </si>
  <si>
    <t>S2KA</t>
  </si>
  <si>
    <t>S2KDF</t>
  </si>
  <si>
    <t>S2KDFQ</t>
  </si>
  <si>
    <t>S2M</t>
  </si>
  <si>
    <t>S2MA</t>
  </si>
  <si>
    <t>S2MHQ</t>
  </si>
  <si>
    <t>1.5A Surface-Mount Standard Rectifier</t>
  </si>
  <si>
    <t>S3A</t>
  </si>
  <si>
    <t>3A SURFACE MOUNT GLASS PASSIVATED RECTIFIER</t>
  </si>
  <si>
    <t>SMC, SMA</t>
  </si>
  <si>
    <t>S3AB</t>
  </si>
  <si>
    <t>S3B</t>
  </si>
  <si>
    <t>S3BB</t>
  </si>
  <si>
    <t>S3D</t>
  </si>
  <si>
    <t>S3DB</t>
  </si>
  <si>
    <t>S3G</t>
  </si>
  <si>
    <t>S3GB</t>
  </si>
  <si>
    <t>S3J</t>
  </si>
  <si>
    <t>S3JB</t>
  </si>
  <si>
    <t>S3K</t>
  </si>
  <si>
    <t>S3KB</t>
  </si>
  <si>
    <t>S3M</t>
  </si>
  <si>
    <t>S3MB</t>
  </si>
  <si>
    <t>S3MHQ</t>
  </si>
  <si>
    <t>3.0A Surface-Mount Standard Rectifier</t>
  </si>
  <si>
    <t>S5AC</t>
  </si>
  <si>
    <t>5A SURFACE MOUNT GLASS PASSIVATED RECTIFIER</t>
  </si>
  <si>
    <t>S5BC</t>
  </si>
  <si>
    <t>S5CMHQ</t>
  </si>
  <si>
    <t>5.0A Standard Recovery Rectifier</t>
  </si>
  <si>
    <t>S5DC</t>
  </si>
  <si>
    <t>S5GC</t>
  </si>
  <si>
    <t>S5JB</t>
  </si>
  <si>
    <t>5A SURFACE MOUNT FAST RECOVERY RECTIFIER</t>
  </si>
  <si>
    <t>FAST RECOVERY RECTIFIER</t>
  </si>
  <si>
    <t>S5JC</t>
  </si>
  <si>
    <t>S5KB</t>
  </si>
  <si>
    <t>S5KC</t>
  </si>
  <si>
    <t>S5KP5M</t>
  </si>
  <si>
    <t>5.0A SURFACE MOUNT STANDARD RECOVERY RECTIFIER</t>
  </si>
  <si>
    <t>S5MB</t>
  </si>
  <si>
    <t>S5MC</t>
  </si>
  <si>
    <t>S8CMHQ</t>
  </si>
  <si>
    <t>8.0A Surface-Mount Glass Passivated Rectifier</t>
  </si>
  <si>
    <t>S8KC</t>
  </si>
  <si>
    <t>8A SURFACE MOUNT GLASS PASSIVATED RECTIFIER</t>
  </si>
  <si>
    <t>S8MC</t>
  </si>
  <si>
    <t>S8MCQ</t>
  </si>
  <si>
    <t>8.0A SURFACE MOUNT GLASS PASSIVATED RECTIFIER</t>
  </si>
  <si>
    <t>S8NC</t>
  </si>
  <si>
    <t>SGP1610AC(LS)</t>
  </si>
  <si>
    <t>16.0A GLASS PASSIVATED RECTIFIERS</t>
  </si>
  <si>
    <t>TO220AC (LS), TO220AC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</si>
</sst>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001G.pdf" TargetMode="External"/><Relationship Id="rId_hyperlink_2" Type="http://schemas.openxmlformats.org/officeDocument/2006/relationships/hyperlink" Target="https://www.diodes.com/part/view/1N4001G" TargetMode="External"/><Relationship Id="rId_hyperlink_3" Type="http://schemas.openxmlformats.org/officeDocument/2006/relationships/hyperlink" Target="https://www.diodes.com/datasheet/download/1N4002G.pdf" TargetMode="External"/><Relationship Id="rId_hyperlink_4" Type="http://schemas.openxmlformats.org/officeDocument/2006/relationships/hyperlink" Target="https://www.diodes.com/part/view/1N4002G" TargetMode="External"/><Relationship Id="rId_hyperlink_5" Type="http://schemas.openxmlformats.org/officeDocument/2006/relationships/hyperlink" Target="https://www.diodes.com/datasheet/download/1N4003G.pdf" TargetMode="External"/><Relationship Id="rId_hyperlink_6" Type="http://schemas.openxmlformats.org/officeDocument/2006/relationships/hyperlink" Target="https://www.diodes.com/part/view/1N4003G" TargetMode="External"/><Relationship Id="rId_hyperlink_7" Type="http://schemas.openxmlformats.org/officeDocument/2006/relationships/hyperlink" Target="https://www.diodes.com/datasheet/download/1N4004G.pdf" TargetMode="External"/><Relationship Id="rId_hyperlink_8" Type="http://schemas.openxmlformats.org/officeDocument/2006/relationships/hyperlink" Target="https://www.diodes.com/part/view/1N4004G" TargetMode="External"/><Relationship Id="rId_hyperlink_9" Type="http://schemas.openxmlformats.org/officeDocument/2006/relationships/hyperlink" Target="https://www.diodes.com/datasheet/download/1N4005G.pdf" TargetMode="External"/><Relationship Id="rId_hyperlink_10" Type="http://schemas.openxmlformats.org/officeDocument/2006/relationships/hyperlink" Target="https://www.diodes.com/part/view/1N4005G" TargetMode="External"/><Relationship Id="rId_hyperlink_11" Type="http://schemas.openxmlformats.org/officeDocument/2006/relationships/hyperlink" Target="https://www.diodes.com/datasheet/download/1N4006G.pdf" TargetMode="External"/><Relationship Id="rId_hyperlink_12" Type="http://schemas.openxmlformats.org/officeDocument/2006/relationships/hyperlink" Target="https://www.diodes.com/part/view/1N4006G" TargetMode="External"/><Relationship Id="rId_hyperlink_13" Type="http://schemas.openxmlformats.org/officeDocument/2006/relationships/hyperlink" Target="https://www.diodes.com/part/view/1N4006G%28LS%29" TargetMode="External"/><Relationship Id="rId_hyperlink_14" Type="http://schemas.openxmlformats.org/officeDocument/2006/relationships/hyperlink" Target="https://www.diodes.com/datasheet/download/1N4007G.pdf" TargetMode="External"/><Relationship Id="rId_hyperlink_15" Type="http://schemas.openxmlformats.org/officeDocument/2006/relationships/hyperlink" Target="https://www.diodes.com/part/view/1N4007G" TargetMode="External"/><Relationship Id="rId_hyperlink_16" Type="http://schemas.openxmlformats.org/officeDocument/2006/relationships/hyperlink" Target="https://www.diodes.com/datasheet/download/1N5400G.pdf" TargetMode="External"/><Relationship Id="rId_hyperlink_17" Type="http://schemas.openxmlformats.org/officeDocument/2006/relationships/hyperlink" Target="https://www.diodes.com/part/view/1N5400G" TargetMode="External"/><Relationship Id="rId_hyperlink_18" Type="http://schemas.openxmlformats.org/officeDocument/2006/relationships/hyperlink" Target="https://www.diodes.com/datasheet/download/1N5401G.pdf" TargetMode="External"/><Relationship Id="rId_hyperlink_19" Type="http://schemas.openxmlformats.org/officeDocument/2006/relationships/hyperlink" Target="https://www.diodes.com/part/view/1N5401G" TargetMode="External"/><Relationship Id="rId_hyperlink_20" Type="http://schemas.openxmlformats.org/officeDocument/2006/relationships/hyperlink" Target="https://www.diodes.com/datasheet/download/1N5402G.pdf" TargetMode="External"/><Relationship Id="rId_hyperlink_21" Type="http://schemas.openxmlformats.org/officeDocument/2006/relationships/hyperlink" Target="https://www.diodes.com/part/view/1N5402G" TargetMode="External"/><Relationship Id="rId_hyperlink_22" Type="http://schemas.openxmlformats.org/officeDocument/2006/relationships/hyperlink" Target="https://www.diodes.com/datasheet/download/1N5404G.pdf" TargetMode="External"/><Relationship Id="rId_hyperlink_23" Type="http://schemas.openxmlformats.org/officeDocument/2006/relationships/hyperlink" Target="https://www.diodes.com/part/view/1N5404G" TargetMode="External"/><Relationship Id="rId_hyperlink_24" Type="http://schemas.openxmlformats.org/officeDocument/2006/relationships/hyperlink" Target="https://www.diodes.com/datasheet/download/1N5406G.pdf" TargetMode="External"/><Relationship Id="rId_hyperlink_25" Type="http://schemas.openxmlformats.org/officeDocument/2006/relationships/hyperlink" Target="https://www.diodes.com/part/view/1N5406G" TargetMode="External"/><Relationship Id="rId_hyperlink_26" Type="http://schemas.openxmlformats.org/officeDocument/2006/relationships/hyperlink" Target="https://www.diodes.com/datasheet/download/1N5407G.pdf" TargetMode="External"/><Relationship Id="rId_hyperlink_27" Type="http://schemas.openxmlformats.org/officeDocument/2006/relationships/hyperlink" Target="https://www.diodes.com/part/view/1N5407G" TargetMode="External"/><Relationship Id="rId_hyperlink_28" Type="http://schemas.openxmlformats.org/officeDocument/2006/relationships/hyperlink" Target="https://www.diodes.com/datasheet/download/1N5407G%28LS%29.pdf" TargetMode="External"/><Relationship Id="rId_hyperlink_29" Type="http://schemas.openxmlformats.org/officeDocument/2006/relationships/hyperlink" Target="https://www.diodes.com/part/view/1N5407G%28LS%29" TargetMode="External"/><Relationship Id="rId_hyperlink_30" Type="http://schemas.openxmlformats.org/officeDocument/2006/relationships/hyperlink" Target="https://www.diodes.com/datasheet/download/1N5408G.pdf" TargetMode="External"/><Relationship Id="rId_hyperlink_31" Type="http://schemas.openxmlformats.org/officeDocument/2006/relationships/hyperlink" Target="https://www.diodes.com/part/view/1N5408G" TargetMode="External"/><Relationship Id="rId_hyperlink_32" Type="http://schemas.openxmlformats.org/officeDocument/2006/relationships/hyperlink" Target="https://www.diodes.com/datasheet/download/AFS1ME+%28LS%29.pdf" TargetMode="External"/><Relationship Id="rId_hyperlink_33" Type="http://schemas.openxmlformats.org/officeDocument/2006/relationships/hyperlink" Target="https://www.diodes.com/part/view/AFS1ME%28LS%29" TargetMode="External"/><Relationship Id="rId_hyperlink_34" Type="http://schemas.openxmlformats.org/officeDocument/2006/relationships/hyperlink" Target="https://www.diodes.com/datasheet/download/DFLR1200.pdf" TargetMode="External"/><Relationship Id="rId_hyperlink_35" Type="http://schemas.openxmlformats.org/officeDocument/2006/relationships/hyperlink" Target="https://www.diodes.com/part/view/DFLR1200" TargetMode="External"/><Relationship Id="rId_hyperlink_36" Type="http://schemas.openxmlformats.org/officeDocument/2006/relationships/hyperlink" Target="https://www.diodes.com/datasheet/download/DFLR1400.pdf" TargetMode="External"/><Relationship Id="rId_hyperlink_37" Type="http://schemas.openxmlformats.org/officeDocument/2006/relationships/hyperlink" Target="https://www.diodes.com/part/view/DFLR1400" TargetMode="External"/><Relationship Id="rId_hyperlink_38" Type="http://schemas.openxmlformats.org/officeDocument/2006/relationships/hyperlink" Target="https://www.diodes.com/datasheet/download/DFLR1600.pdf" TargetMode="External"/><Relationship Id="rId_hyperlink_39" Type="http://schemas.openxmlformats.org/officeDocument/2006/relationships/hyperlink" Target="https://www.diodes.com/part/view/DFLR1600" TargetMode="External"/><Relationship Id="rId_hyperlink_40" Type="http://schemas.openxmlformats.org/officeDocument/2006/relationships/hyperlink" Target="https://www.diodes.com/datasheet/download/FS1ME.pdf" TargetMode="External"/><Relationship Id="rId_hyperlink_41" Type="http://schemas.openxmlformats.org/officeDocument/2006/relationships/hyperlink" Target="https://www.diodes.com/part/view/FS1ME" TargetMode="External"/><Relationship Id="rId_hyperlink_42" Type="http://schemas.openxmlformats.org/officeDocument/2006/relationships/hyperlink" Target="https://www.diodes.com/part/view/FS1ME%28LS%29" TargetMode="External"/><Relationship Id="rId_hyperlink_43" Type="http://schemas.openxmlformats.org/officeDocument/2006/relationships/hyperlink" Target="https://www.diodes.com/datasheet/download/FS1MED.pdf" TargetMode="External"/><Relationship Id="rId_hyperlink_44" Type="http://schemas.openxmlformats.org/officeDocument/2006/relationships/hyperlink" Target="https://www.diodes.com/part/view/FS1MED" TargetMode="External"/><Relationship Id="rId_hyperlink_45" Type="http://schemas.openxmlformats.org/officeDocument/2006/relationships/hyperlink" Target="https://www.diodes.com/datasheet/download/FS2MED.pdf" TargetMode="External"/><Relationship Id="rId_hyperlink_46" Type="http://schemas.openxmlformats.org/officeDocument/2006/relationships/hyperlink" Target="https://www.diodes.com/part/view/FS2MED" TargetMode="External"/><Relationship Id="rId_hyperlink_47" Type="http://schemas.openxmlformats.org/officeDocument/2006/relationships/hyperlink" Target="https://www.diodes.com/datasheet/download/PDR3G.pdf" TargetMode="External"/><Relationship Id="rId_hyperlink_48" Type="http://schemas.openxmlformats.org/officeDocument/2006/relationships/hyperlink" Target="https://www.diodes.com/part/view/PDR3G" TargetMode="External"/><Relationship Id="rId_hyperlink_49" Type="http://schemas.openxmlformats.org/officeDocument/2006/relationships/hyperlink" Target="https://www.diodes.com/datasheet/download/PDR5G.pdf" TargetMode="External"/><Relationship Id="rId_hyperlink_50" Type="http://schemas.openxmlformats.org/officeDocument/2006/relationships/hyperlink" Target="https://www.diodes.com/part/view/PDR5G" TargetMode="External"/><Relationship Id="rId_hyperlink_51" Type="http://schemas.openxmlformats.org/officeDocument/2006/relationships/hyperlink" Target="https://www.diodes.com/datasheet/download/S10CMHQ.pdf" TargetMode="External"/><Relationship Id="rId_hyperlink_52" Type="http://schemas.openxmlformats.org/officeDocument/2006/relationships/hyperlink" Target="https://www.diodes.com/part/view/S10CMHQ" TargetMode="External"/><Relationship Id="rId_hyperlink_53" Type="http://schemas.openxmlformats.org/officeDocument/2006/relationships/hyperlink" Target="https://www.diodes.com/part/view/S10JC" TargetMode="External"/><Relationship Id="rId_hyperlink_54" Type="http://schemas.openxmlformats.org/officeDocument/2006/relationships/hyperlink" Target="https://www.diodes.com/part/view/S10KC" TargetMode="External"/><Relationship Id="rId_hyperlink_55" Type="http://schemas.openxmlformats.org/officeDocument/2006/relationships/hyperlink" Target="https://www.diodes.com/part/view/S10MC" TargetMode="External"/><Relationship Id="rId_hyperlink_56" Type="http://schemas.openxmlformats.org/officeDocument/2006/relationships/hyperlink" Target="https://www.diodes.com/datasheet/download/S1A.pdf" TargetMode="External"/><Relationship Id="rId_hyperlink_57" Type="http://schemas.openxmlformats.org/officeDocument/2006/relationships/hyperlink" Target="https://www.diodes.com/part/view/S1A" TargetMode="External"/><Relationship Id="rId_hyperlink_58" Type="http://schemas.openxmlformats.org/officeDocument/2006/relationships/hyperlink" Target="https://www.diodes.com/datasheet/download/S1AB.pdf" TargetMode="External"/><Relationship Id="rId_hyperlink_59" Type="http://schemas.openxmlformats.org/officeDocument/2006/relationships/hyperlink" Target="https://www.diodes.com/part/view/S1AB" TargetMode="External"/><Relationship Id="rId_hyperlink_60" Type="http://schemas.openxmlformats.org/officeDocument/2006/relationships/hyperlink" Target="https://www.diodes.com/datasheet/download/S1B.pdf" TargetMode="External"/><Relationship Id="rId_hyperlink_61" Type="http://schemas.openxmlformats.org/officeDocument/2006/relationships/hyperlink" Target="https://www.diodes.com/part/view/S1B" TargetMode="External"/><Relationship Id="rId_hyperlink_62" Type="http://schemas.openxmlformats.org/officeDocument/2006/relationships/hyperlink" Target="https://www.diodes.com/datasheet/download/S1BB.pdf" TargetMode="External"/><Relationship Id="rId_hyperlink_63" Type="http://schemas.openxmlformats.org/officeDocument/2006/relationships/hyperlink" Target="https://www.diodes.com/part/view/S1BB" TargetMode="External"/><Relationship Id="rId_hyperlink_64" Type="http://schemas.openxmlformats.org/officeDocument/2006/relationships/hyperlink" Target="https://www.diodes.com/datasheet/download/S1D.pdf" TargetMode="External"/><Relationship Id="rId_hyperlink_65" Type="http://schemas.openxmlformats.org/officeDocument/2006/relationships/hyperlink" Target="https://www.diodes.com/part/view/S1D" TargetMode="External"/><Relationship Id="rId_hyperlink_66" Type="http://schemas.openxmlformats.org/officeDocument/2006/relationships/hyperlink" Target="https://www.diodes.com/datasheet/download/S1DB.pdf" TargetMode="External"/><Relationship Id="rId_hyperlink_67" Type="http://schemas.openxmlformats.org/officeDocument/2006/relationships/hyperlink" Target="https://www.diodes.com/part/view/S1DB" TargetMode="External"/><Relationship Id="rId_hyperlink_68" Type="http://schemas.openxmlformats.org/officeDocument/2006/relationships/hyperlink" Target="https://www.diodes.com/datasheet/download/S1G.pdf" TargetMode="External"/><Relationship Id="rId_hyperlink_69" Type="http://schemas.openxmlformats.org/officeDocument/2006/relationships/hyperlink" Target="https://www.diodes.com/part/view/S1G" TargetMode="External"/><Relationship Id="rId_hyperlink_70" Type="http://schemas.openxmlformats.org/officeDocument/2006/relationships/hyperlink" Target="https://www.diodes.com/datasheet/download/S1GB.pdf" TargetMode="External"/><Relationship Id="rId_hyperlink_71" Type="http://schemas.openxmlformats.org/officeDocument/2006/relationships/hyperlink" Target="https://www.diodes.com/part/view/S1GB" TargetMode="External"/><Relationship Id="rId_hyperlink_72" Type="http://schemas.openxmlformats.org/officeDocument/2006/relationships/hyperlink" Target="https://www.diodes.com/datasheet/download/S1J.pdf" TargetMode="External"/><Relationship Id="rId_hyperlink_73" Type="http://schemas.openxmlformats.org/officeDocument/2006/relationships/hyperlink" Target="https://www.diodes.com/part/view/S1J" TargetMode="External"/><Relationship Id="rId_hyperlink_74" Type="http://schemas.openxmlformats.org/officeDocument/2006/relationships/hyperlink" Target="https://www.diodes.com/datasheet/download/S1JB.pdf" TargetMode="External"/><Relationship Id="rId_hyperlink_75" Type="http://schemas.openxmlformats.org/officeDocument/2006/relationships/hyperlink" Target="https://www.diodes.com/part/view/S1JB" TargetMode="External"/><Relationship Id="rId_hyperlink_76" Type="http://schemas.openxmlformats.org/officeDocument/2006/relationships/hyperlink" Target="https://www.diodes.com/datasheet/download/S1K.pdf" TargetMode="External"/><Relationship Id="rId_hyperlink_77" Type="http://schemas.openxmlformats.org/officeDocument/2006/relationships/hyperlink" Target="https://www.diodes.com/part/view/S1K" TargetMode="External"/><Relationship Id="rId_hyperlink_78" Type="http://schemas.openxmlformats.org/officeDocument/2006/relationships/hyperlink" Target="https://www.diodes.com/datasheet/download/S1KB.pdf" TargetMode="External"/><Relationship Id="rId_hyperlink_79" Type="http://schemas.openxmlformats.org/officeDocument/2006/relationships/hyperlink" Target="https://www.diodes.com/part/view/S1KB" TargetMode="External"/><Relationship Id="rId_hyperlink_80" Type="http://schemas.openxmlformats.org/officeDocument/2006/relationships/hyperlink" Target="https://www.diodes.com/datasheet/download/S1KP1M.pdf" TargetMode="External"/><Relationship Id="rId_hyperlink_81" Type="http://schemas.openxmlformats.org/officeDocument/2006/relationships/hyperlink" Target="https://www.diodes.com/part/view/S1KP1M" TargetMode="External"/><Relationship Id="rId_hyperlink_82" Type="http://schemas.openxmlformats.org/officeDocument/2006/relationships/hyperlink" Target="https://www.diodes.com/datasheet/download/S1M.pdf" TargetMode="External"/><Relationship Id="rId_hyperlink_83" Type="http://schemas.openxmlformats.org/officeDocument/2006/relationships/hyperlink" Target="https://www.diodes.com/part/view/S1M" TargetMode="External"/><Relationship Id="rId_hyperlink_84" Type="http://schemas.openxmlformats.org/officeDocument/2006/relationships/hyperlink" Target="https://www.diodes.com/datasheet/download/S1MB.pdf" TargetMode="External"/><Relationship Id="rId_hyperlink_85" Type="http://schemas.openxmlformats.org/officeDocument/2006/relationships/hyperlink" Target="https://www.diodes.com/part/view/S1MB" TargetMode="External"/><Relationship Id="rId_hyperlink_86" Type="http://schemas.openxmlformats.org/officeDocument/2006/relationships/hyperlink" Target="https://www.diodes.com/datasheet/download/S1MDF.pdf" TargetMode="External"/><Relationship Id="rId_hyperlink_87" Type="http://schemas.openxmlformats.org/officeDocument/2006/relationships/hyperlink" Target="https://www.diodes.com/part/view/S1MDF" TargetMode="External"/><Relationship Id="rId_hyperlink_88" Type="http://schemas.openxmlformats.org/officeDocument/2006/relationships/hyperlink" Target="https://www.diodes.com/datasheet/download/S1MDFQ.pdf" TargetMode="External"/><Relationship Id="rId_hyperlink_89" Type="http://schemas.openxmlformats.org/officeDocument/2006/relationships/hyperlink" Target="https://www.diodes.com/part/view/S1MDFQ" TargetMode="External"/><Relationship Id="rId_hyperlink_90" Type="http://schemas.openxmlformats.org/officeDocument/2006/relationships/hyperlink" Target="https://www.diodes.com/datasheet/download/S1MHQ.pdf" TargetMode="External"/><Relationship Id="rId_hyperlink_91" Type="http://schemas.openxmlformats.org/officeDocument/2006/relationships/hyperlink" Target="https://www.diodes.com/part/view/S1MHQ" TargetMode="External"/><Relationship Id="rId_hyperlink_92" Type="http://schemas.openxmlformats.org/officeDocument/2006/relationships/hyperlink" Target="https://www.diodes.com/datasheet/download/S1MSP1M.pdf" TargetMode="External"/><Relationship Id="rId_hyperlink_93" Type="http://schemas.openxmlformats.org/officeDocument/2006/relationships/hyperlink" Target="https://www.diodes.com/part/view/S1MSP1M" TargetMode="External"/><Relationship Id="rId_hyperlink_94" Type="http://schemas.openxmlformats.org/officeDocument/2006/relationships/hyperlink" Target="https://www.diodes.com/datasheet/download/S1MSWFM.pdf" TargetMode="External"/><Relationship Id="rId_hyperlink_95" Type="http://schemas.openxmlformats.org/officeDocument/2006/relationships/hyperlink" Target="https://www.diodes.com/part/view/S1MSWFM" TargetMode="External"/><Relationship Id="rId_hyperlink_96" Type="http://schemas.openxmlformats.org/officeDocument/2006/relationships/hyperlink" Target="https://www.diodes.com/datasheet/download/S1MSWFMQ.pdf" TargetMode="External"/><Relationship Id="rId_hyperlink_97" Type="http://schemas.openxmlformats.org/officeDocument/2006/relationships/hyperlink" Target="https://www.diodes.com/part/view/S1MSWFMQ" TargetMode="External"/><Relationship Id="rId_hyperlink_98" Type="http://schemas.openxmlformats.org/officeDocument/2006/relationships/hyperlink" Target="https://www.diodes.com/datasheet/download/S1MSWFQ.pdf" TargetMode="External"/><Relationship Id="rId_hyperlink_99" Type="http://schemas.openxmlformats.org/officeDocument/2006/relationships/hyperlink" Target="https://www.diodes.com/part/view/S1MSWFQ" TargetMode="External"/><Relationship Id="rId_hyperlink_100" Type="http://schemas.openxmlformats.org/officeDocument/2006/relationships/hyperlink" Target="https://www.diodes.com/datasheet/download/S1MWFM.pdf" TargetMode="External"/><Relationship Id="rId_hyperlink_101" Type="http://schemas.openxmlformats.org/officeDocument/2006/relationships/hyperlink" Target="https://www.diodes.com/part/view/S1MWFM" TargetMode="External"/><Relationship Id="rId_hyperlink_102" Type="http://schemas.openxmlformats.org/officeDocument/2006/relationships/hyperlink" Target="https://www.diodes.com/datasheet/download/S1N.pdf" TargetMode="External"/><Relationship Id="rId_hyperlink_103" Type="http://schemas.openxmlformats.org/officeDocument/2006/relationships/hyperlink" Target="https://www.diodes.com/part/view/S1N" TargetMode="External"/><Relationship Id="rId_hyperlink_104" Type="http://schemas.openxmlformats.org/officeDocument/2006/relationships/hyperlink" Target="https://www.diodes.com/datasheet/download/S1V.pdf" TargetMode="External"/><Relationship Id="rId_hyperlink_105" Type="http://schemas.openxmlformats.org/officeDocument/2006/relationships/hyperlink" Target="https://www.diodes.com/part/view/S1V" TargetMode="External"/><Relationship Id="rId_hyperlink_106" Type="http://schemas.openxmlformats.org/officeDocument/2006/relationships/hyperlink" Target="https://www.diodes.com/datasheet/download/S2A.pdf" TargetMode="External"/><Relationship Id="rId_hyperlink_107" Type="http://schemas.openxmlformats.org/officeDocument/2006/relationships/hyperlink" Target="https://www.diodes.com/part/view/S2A" TargetMode="External"/><Relationship Id="rId_hyperlink_108" Type="http://schemas.openxmlformats.org/officeDocument/2006/relationships/hyperlink" Target="https://www.diodes.com/datasheet/download/S2AA.pdf" TargetMode="External"/><Relationship Id="rId_hyperlink_109" Type="http://schemas.openxmlformats.org/officeDocument/2006/relationships/hyperlink" Target="https://www.diodes.com/part/view/S2AA" TargetMode="External"/><Relationship Id="rId_hyperlink_110" Type="http://schemas.openxmlformats.org/officeDocument/2006/relationships/hyperlink" Target="https://www.diodes.com/datasheet/download/S2B.pdf" TargetMode="External"/><Relationship Id="rId_hyperlink_111" Type="http://schemas.openxmlformats.org/officeDocument/2006/relationships/hyperlink" Target="https://www.diodes.com/part/view/S2B" TargetMode="External"/><Relationship Id="rId_hyperlink_112" Type="http://schemas.openxmlformats.org/officeDocument/2006/relationships/hyperlink" Target="https://www.diodes.com/datasheet/download/S2BA.pdf" TargetMode="External"/><Relationship Id="rId_hyperlink_113" Type="http://schemas.openxmlformats.org/officeDocument/2006/relationships/hyperlink" Target="https://www.diodes.com/part/view/S2BA" TargetMode="External"/><Relationship Id="rId_hyperlink_114" Type="http://schemas.openxmlformats.org/officeDocument/2006/relationships/hyperlink" Target="https://www.diodes.com/datasheet/download/S2D.pdf" TargetMode="External"/><Relationship Id="rId_hyperlink_115" Type="http://schemas.openxmlformats.org/officeDocument/2006/relationships/hyperlink" Target="https://www.diodes.com/part/view/S2D" TargetMode="External"/><Relationship Id="rId_hyperlink_116" Type="http://schemas.openxmlformats.org/officeDocument/2006/relationships/hyperlink" Target="https://www.diodes.com/datasheet/download/S2DA.pdf" TargetMode="External"/><Relationship Id="rId_hyperlink_117" Type="http://schemas.openxmlformats.org/officeDocument/2006/relationships/hyperlink" Target="https://www.diodes.com/part/view/S2DA" TargetMode="External"/><Relationship Id="rId_hyperlink_118" Type="http://schemas.openxmlformats.org/officeDocument/2006/relationships/hyperlink" Target="https://www.diodes.com/datasheet/download/S2G.pdf" TargetMode="External"/><Relationship Id="rId_hyperlink_119" Type="http://schemas.openxmlformats.org/officeDocument/2006/relationships/hyperlink" Target="https://www.diodes.com/part/view/S2G" TargetMode="External"/><Relationship Id="rId_hyperlink_120" Type="http://schemas.openxmlformats.org/officeDocument/2006/relationships/hyperlink" Target="https://www.diodes.com/datasheet/download/S2GA.pdf" TargetMode="External"/><Relationship Id="rId_hyperlink_121" Type="http://schemas.openxmlformats.org/officeDocument/2006/relationships/hyperlink" Target="https://www.diodes.com/part/view/S2GA" TargetMode="External"/><Relationship Id="rId_hyperlink_122" Type="http://schemas.openxmlformats.org/officeDocument/2006/relationships/hyperlink" Target="https://www.diodes.com/datasheet/download/S2J.pdf" TargetMode="External"/><Relationship Id="rId_hyperlink_123" Type="http://schemas.openxmlformats.org/officeDocument/2006/relationships/hyperlink" Target="https://www.diodes.com/part/view/S2J" TargetMode="External"/><Relationship Id="rId_hyperlink_124" Type="http://schemas.openxmlformats.org/officeDocument/2006/relationships/hyperlink" Target="https://www.diodes.com/datasheet/download/S2JA.pdf" TargetMode="External"/><Relationship Id="rId_hyperlink_125" Type="http://schemas.openxmlformats.org/officeDocument/2006/relationships/hyperlink" Target="https://www.diodes.com/part/view/S2JA" TargetMode="External"/><Relationship Id="rId_hyperlink_126" Type="http://schemas.openxmlformats.org/officeDocument/2006/relationships/hyperlink" Target="https://www.diodes.com/datasheet/download/S2K.pdf" TargetMode="External"/><Relationship Id="rId_hyperlink_127" Type="http://schemas.openxmlformats.org/officeDocument/2006/relationships/hyperlink" Target="https://www.diodes.com/part/view/S2K" TargetMode="External"/><Relationship Id="rId_hyperlink_128" Type="http://schemas.openxmlformats.org/officeDocument/2006/relationships/hyperlink" Target="https://www.diodes.com/datasheet/download/S2KA.pdf" TargetMode="External"/><Relationship Id="rId_hyperlink_129" Type="http://schemas.openxmlformats.org/officeDocument/2006/relationships/hyperlink" Target="https://www.diodes.com/part/view/S2KA" TargetMode="External"/><Relationship Id="rId_hyperlink_130" Type="http://schemas.openxmlformats.org/officeDocument/2006/relationships/hyperlink" Target="https://www.diodes.com/datasheet/download/S2KDF.pdf" TargetMode="External"/><Relationship Id="rId_hyperlink_131" Type="http://schemas.openxmlformats.org/officeDocument/2006/relationships/hyperlink" Target="https://www.diodes.com/part/view/S2KDF" TargetMode="External"/><Relationship Id="rId_hyperlink_132" Type="http://schemas.openxmlformats.org/officeDocument/2006/relationships/hyperlink" Target="https://www.diodes.com/datasheet/download/S2KDFQ.pdf" TargetMode="External"/><Relationship Id="rId_hyperlink_133" Type="http://schemas.openxmlformats.org/officeDocument/2006/relationships/hyperlink" Target="https://www.diodes.com/part/view/S2KDFQ" TargetMode="External"/><Relationship Id="rId_hyperlink_134" Type="http://schemas.openxmlformats.org/officeDocument/2006/relationships/hyperlink" Target="https://www.diodes.com/datasheet/download/S2M.pdf" TargetMode="External"/><Relationship Id="rId_hyperlink_135" Type="http://schemas.openxmlformats.org/officeDocument/2006/relationships/hyperlink" Target="https://www.diodes.com/part/view/S2M" TargetMode="External"/><Relationship Id="rId_hyperlink_136" Type="http://schemas.openxmlformats.org/officeDocument/2006/relationships/hyperlink" Target="https://www.diodes.com/datasheet/download/S2MA.pdf" TargetMode="External"/><Relationship Id="rId_hyperlink_137" Type="http://schemas.openxmlformats.org/officeDocument/2006/relationships/hyperlink" Target="https://www.diodes.com/part/view/S2MA" TargetMode="External"/><Relationship Id="rId_hyperlink_138" Type="http://schemas.openxmlformats.org/officeDocument/2006/relationships/hyperlink" Target="https://www.diodes.com/datasheet/download/S2MHQ.pdf" TargetMode="External"/><Relationship Id="rId_hyperlink_139" Type="http://schemas.openxmlformats.org/officeDocument/2006/relationships/hyperlink" Target="https://www.diodes.com/part/view/S2MHQ" TargetMode="External"/><Relationship Id="rId_hyperlink_140" Type="http://schemas.openxmlformats.org/officeDocument/2006/relationships/hyperlink" Target="https://www.diodes.com/datasheet/download/S3A.pdf" TargetMode="External"/><Relationship Id="rId_hyperlink_141" Type="http://schemas.openxmlformats.org/officeDocument/2006/relationships/hyperlink" Target="https://www.diodes.com/part/view/S3A" TargetMode="External"/><Relationship Id="rId_hyperlink_142" Type="http://schemas.openxmlformats.org/officeDocument/2006/relationships/hyperlink" Target="https://www.diodes.com/datasheet/download/S3AB.pdf" TargetMode="External"/><Relationship Id="rId_hyperlink_143" Type="http://schemas.openxmlformats.org/officeDocument/2006/relationships/hyperlink" Target="https://www.diodes.com/part/view/S3AB" TargetMode="External"/><Relationship Id="rId_hyperlink_144" Type="http://schemas.openxmlformats.org/officeDocument/2006/relationships/hyperlink" Target="https://www.diodes.com/datasheet/download/S3B.pdf" TargetMode="External"/><Relationship Id="rId_hyperlink_145" Type="http://schemas.openxmlformats.org/officeDocument/2006/relationships/hyperlink" Target="https://www.diodes.com/part/view/S3B" TargetMode="External"/><Relationship Id="rId_hyperlink_146" Type="http://schemas.openxmlformats.org/officeDocument/2006/relationships/hyperlink" Target="https://www.diodes.com/datasheet/download/S3BB.pdf" TargetMode="External"/><Relationship Id="rId_hyperlink_147" Type="http://schemas.openxmlformats.org/officeDocument/2006/relationships/hyperlink" Target="https://www.diodes.com/part/view/S3BB" TargetMode="External"/><Relationship Id="rId_hyperlink_148" Type="http://schemas.openxmlformats.org/officeDocument/2006/relationships/hyperlink" Target="https://www.diodes.com/datasheet/download/S3D.pdf" TargetMode="External"/><Relationship Id="rId_hyperlink_149" Type="http://schemas.openxmlformats.org/officeDocument/2006/relationships/hyperlink" Target="https://www.diodes.com/part/view/S3D" TargetMode="External"/><Relationship Id="rId_hyperlink_150" Type="http://schemas.openxmlformats.org/officeDocument/2006/relationships/hyperlink" Target="https://www.diodes.com/datasheet/download/S3DB.pdf" TargetMode="External"/><Relationship Id="rId_hyperlink_151" Type="http://schemas.openxmlformats.org/officeDocument/2006/relationships/hyperlink" Target="https://www.diodes.com/part/view/S3DB" TargetMode="External"/><Relationship Id="rId_hyperlink_152" Type="http://schemas.openxmlformats.org/officeDocument/2006/relationships/hyperlink" Target="https://www.diodes.com/datasheet/download/S3G.pdf" TargetMode="External"/><Relationship Id="rId_hyperlink_153" Type="http://schemas.openxmlformats.org/officeDocument/2006/relationships/hyperlink" Target="https://www.diodes.com/part/view/S3G" TargetMode="External"/><Relationship Id="rId_hyperlink_154" Type="http://schemas.openxmlformats.org/officeDocument/2006/relationships/hyperlink" Target="https://www.diodes.com/datasheet/download/S3GB.pdf" TargetMode="External"/><Relationship Id="rId_hyperlink_155" Type="http://schemas.openxmlformats.org/officeDocument/2006/relationships/hyperlink" Target="https://www.diodes.com/part/view/S3GB" TargetMode="External"/><Relationship Id="rId_hyperlink_156" Type="http://schemas.openxmlformats.org/officeDocument/2006/relationships/hyperlink" Target="https://www.diodes.com/datasheet/download/S3J.pdf" TargetMode="External"/><Relationship Id="rId_hyperlink_157" Type="http://schemas.openxmlformats.org/officeDocument/2006/relationships/hyperlink" Target="https://www.diodes.com/part/view/S3J" TargetMode="External"/><Relationship Id="rId_hyperlink_158" Type="http://schemas.openxmlformats.org/officeDocument/2006/relationships/hyperlink" Target="https://www.diodes.com/datasheet/download/S3JB.pdf" TargetMode="External"/><Relationship Id="rId_hyperlink_159" Type="http://schemas.openxmlformats.org/officeDocument/2006/relationships/hyperlink" Target="https://www.diodes.com/part/view/S3JB" TargetMode="External"/><Relationship Id="rId_hyperlink_160" Type="http://schemas.openxmlformats.org/officeDocument/2006/relationships/hyperlink" Target="https://www.diodes.com/datasheet/download/S3K.pdf" TargetMode="External"/><Relationship Id="rId_hyperlink_161" Type="http://schemas.openxmlformats.org/officeDocument/2006/relationships/hyperlink" Target="https://www.diodes.com/part/view/S3K" TargetMode="External"/><Relationship Id="rId_hyperlink_162" Type="http://schemas.openxmlformats.org/officeDocument/2006/relationships/hyperlink" Target="https://www.diodes.com/datasheet/download/S3KB.pdf" TargetMode="External"/><Relationship Id="rId_hyperlink_163" Type="http://schemas.openxmlformats.org/officeDocument/2006/relationships/hyperlink" Target="https://www.diodes.com/part/view/S3KB" TargetMode="External"/><Relationship Id="rId_hyperlink_164" Type="http://schemas.openxmlformats.org/officeDocument/2006/relationships/hyperlink" Target="https://www.diodes.com/datasheet/download/S3M.pdf" TargetMode="External"/><Relationship Id="rId_hyperlink_165" Type="http://schemas.openxmlformats.org/officeDocument/2006/relationships/hyperlink" Target="https://www.diodes.com/part/view/S3M" TargetMode="External"/><Relationship Id="rId_hyperlink_166" Type="http://schemas.openxmlformats.org/officeDocument/2006/relationships/hyperlink" Target="https://www.diodes.com/datasheet/download/S3MB.pdf" TargetMode="External"/><Relationship Id="rId_hyperlink_167" Type="http://schemas.openxmlformats.org/officeDocument/2006/relationships/hyperlink" Target="https://www.diodes.com/part/view/S3MB" TargetMode="External"/><Relationship Id="rId_hyperlink_168" Type="http://schemas.openxmlformats.org/officeDocument/2006/relationships/hyperlink" Target="https://www.diodes.com/datasheet/download/S3MHQ.pdf" TargetMode="External"/><Relationship Id="rId_hyperlink_169" Type="http://schemas.openxmlformats.org/officeDocument/2006/relationships/hyperlink" Target="https://www.diodes.com/part/view/S3MHQ" TargetMode="External"/><Relationship Id="rId_hyperlink_170" Type="http://schemas.openxmlformats.org/officeDocument/2006/relationships/hyperlink" Target="https://www.diodes.com/datasheet/download/S5AC.pdf" TargetMode="External"/><Relationship Id="rId_hyperlink_171" Type="http://schemas.openxmlformats.org/officeDocument/2006/relationships/hyperlink" Target="https://www.diodes.com/part/view/S5AC" TargetMode="External"/><Relationship Id="rId_hyperlink_172" Type="http://schemas.openxmlformats.org/officeDocument/2006/relationships/hyperlink" Target="https://www.diodes.com/datasheet/download/S5AC.pdf" TargetMode="External"/><Relationship Id="rId_hyperlink_173" Type="http://schemas.openxmlformats.org/officeDocument/2006/relationships/hyperlink" Target="https://www.diodes.com/part/view/S5BC" TargetMode="External"/><Relationship Id="rId_hyperlink_174" Type="http://schemas.openxmlformats.org/officeDocument/2006/relationships/hyperlink" Target="https://www.diodes.com/datasheet/download/S5CMHQ.pdf" TargetMode="External"/><Relationship Id="rId_hyperlink_175" Type="http://schemas.openxmlformats.org/officeDocument/2006/relationships/hyperlink" Target="https://www.diodes.com/part/view/S5CMHQ" TargetMode="External"/><Relationship Id="rId_hyperlink_176" Type="http://schemas.openxmlformats.org/officeDocument/2006/relationships/hyperlink" Target="https://www.diodes.com/datasheet/download/S5AC.pdf" TargetMode="External"/><Relationship Id="rId_hyperlink_177" Type="http://schemas.openxmlformats.org/officeDocument/2006/relationships/hyperlink" Target="https://www.diodes.com/part/view/S5DC" TargetMode="External"/><Relationship Id="rId_hyperlink_178" Type="http://schemas.openxmlformats.org/officeDocument/2006/relationships/hyperlink" Target="https://www.diodes.com/datasheet/download/S5AC.pdf" TargetMode="External"/><Relationship Id="rId_hyperlink_179" Type="http://schemas.openxmlformats.org/officeDocument/2006/relationships/hyperlink" Target="https://www.diodes.com/part/view/S5GC" TargetMode="External"/><Relationship Id="rId_hyperlink_180" Type="http://schemas.openxmlformats.org/officeDocument/2006/relationships/hyperlink" Target="https://www.diodes.com/datasheet/download/S5JB-S5MB.pdf" TargetMode="External"/><Relationship Id="rId_hyperlink_181" Type="http://schemas.openxmlformats.org/officeDocument/2006/relationships/hyperlink" Target="https://www.diodes.com/part/view/S5JB" TargetMode="External"/><Relationship Id="rId_hyperlink_182" Type="http://schemas.openxmlformats.org/officeDocument/2006/relationships/hyperlink" Target="https://www.diodes.com/datasheet/download/S5JC.pdf" TargetMode="External"/><Relationship Id="rId_hyperlink_183" Type="http://schemas.openxmlformats.org/officeDocument/2006/relationships/hyperlink" Target="https://www.diodes.com/part/view/S5JC" TargetMode="External"/><Relationship Id="rId_hyperlink_184" Type="http://schemas.openxmlformats.org/officeDocument/2006/relationships/hyperlink" Target="https://www.diodes.com/datasheet/download/S5JB-S5MB.pdf" TargetMode="External"/><Relationship Id="rId_hyperlink_185" Type="http://schemas.openxmlformats.org/officeDocument/2006/relationships/hyperlink" Target="https://www.diodes.com/part/view/S5KB" TargetMode="External"/><Relationship Id="rId_hyperlink_186" Type="http://schemas.openxmlformats.org/officeDocument/2006/relationships/hyperlink" Target="https://www.diodes.com/datasheet/download/S5AC.pdf" TargetMode="External"/><Relationship Id="rId_hyperlink_187" Type="http://schemas.openxmlformats.org/officeDocument/2006/relationships/hyperlink" Target="https://www.diodes.com/part/view/S5KC" TargetMode="External"/><Relationship Id="rId_hyperlink_188" Type="http://schemas.openxmlformats.org/officeDocument/2006/relationships/hyperlink" Target="https://www.diodes.com/datasheet/download/S5KP5M.pdf" TargetMode="External"/><Relationship Id="rId_hyperlink_189" Type="http://schemas.openxmlformats.org/officeDocument/2006/relationships/hyperlink" Target="https://www.diodes.com/part/view/S5KP5M" TargetMode="External"/><Relationship Id="rId_hyperlink_190" Type="http://schemas.openxmlformats.org/officeDocument/2006/relationships/hyperlink" Target="https://www.diodes.com/datasheet/download/S5JB-S5MB.pdf" TargetMode="External"/><Relationship Id="rId_hyperlink_191" Type="http://schemas.openxmlformats.org/officeDocument/2006/relationships/hyperlink" Target="https://www.diodes.com/part/view/S5MB" TargetMode="External"/><Relationship Id="rId_hyperlink_192" Type="http://schemas.openxmlformats.org/officeDocument/2006/relationships/hyperlink" Target="https://www.diodes.com/datasheet/download/S5AC.pdf" TargetMode="External"/><Relationship Id="rId_hyperlink_193" Type="http://schemas.openxmlformats.org/officeDocument/2006/relationships/hyperlink" Target="https://www.diodes.com/part/view/S5MC" TargetMode="External"/><Relationship Id="rId_hyperlink_194" Type="http://schemas.openxmlformats.org/officeDocument/2006/relationships/hyperlink" Target="https://www.diodes.com/datasheet/download/S8CMHQ.pdf" TargetMode="External"/><Relationship Id="rId_hyperlink_195" Type="http://schemas.openxmlformats.org/officeDocument/2006/relationships/hyperlink" Target="https://www.diodes.com/part/view/S8CMHQ" TargetMode="External"/><Relationship Id="rId_hyperlink_196" Type="http://schemas.openxmlformats.org/officeDocument/2006/relationships/hyperlink" Target="https://www.diodes.com/datasheet/download/S8KC.pdf" TargetMode="External"/><Relationship Id="rId_hyperlink_197" Type="http://schemas.openxmlformats.org/officeDocument/2006/relationships/hyperlink" Target="https://www.diodes.com/part/view/S8KC" TargetMode="External"/><Relationship Id="rId_hyperlink_198" Type="http://schemas.openxmlformats.org/officeDocument/2006/relationships/hyperlink" Target="https://www.diodes.com/datasheet/download/S8KC.pdf" TargetMode="External"/><Relationship Id="rId_hyperlink_199" Type="http://schemas.openxmlformats.org/officeDocument/2006/relationships/hyperlink" Target="https://www.diodes.com/part/view/S8MC" TargetMode="External"/><Relationship Id="rId_hyperlink_200" Type="http://schemas.openxmlformats.org/officeDocument/2006/relationships/hyperlink" Target="https://www.diodes.com/datasheet/download/S8MCQ.pdf" TargetMode="External"/><Relationship Id="rId_hyperlink_201" Type="http://schemas.openxmlformats.org/officeDocument/2006/relationships/hyperlink" Target="https://www.diodes.com/part/view/S8MCQ" TargetMode="External"/><Relationship Id="rId_hyperlink_202" Type="http://schemas.openxmlformats.org/officeDocument/2006/relationships/hyperlink" Target="https://www.diodes.com/datasheet/download/S8NC.pdf" TargetMode="External"/><Relationship Id="rId_hyperlink_203" Type="http://schemas.openxmlformats.org/officeDocument/2006/relationships/hyperlink" Target="https://www.diodes.com/part/view/S8NC" TargetMode="External"/><Relationship Id="rId_hyperlink_204" Type="http://schemas.openxmlformats.org/officeDocument/2006/relationships/hyperlink" Target="https://www.diodes.com/datasheet/download/SGP1610AC%28LS%29.pdf" TargetMode="External"/><Relationship Id="rId_hyperlink_205" Type="http://schemas.openxmlformats.org/officeDocument/2006/relationships/hyperlink" Target="https://www.diodes.com/part/view/SGP1610A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0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Hyperlink("https://www.diodes.com/datasheet/download/1N4001G.pdf")</f>
        <v>https://www.diodes.com/datasheet/download/1N4001G.pdf</v>
      </c>
      <c r="C2" t="str">
        <f>Hyperlink("https://www.diodes.com/part/view/1N4001G","1N4001G")</f>
        <v>1N4001G</v>
      </c>
      <c r="D2" t="s">
        <v>19</v>
      </c>
      <c r="E2" t="s">
        <v>20</v>
      </c>
      <c r="F2">
        <v>8</v>
      </c>
      <c r="G2" t="s">
        <v>21</v>
      </c>
      <c r="H2" t="s">
        <v>22</v>
      </c>
      <c r="I2" t="s">
        <v>23</v>
      </c>
      <c r="J2">
        <v>1</v>
      </c>
      <c r="K2">
        <v>30</v>
      </c>
      <c r="L2">
        <v>50</v>
      </c>
      <c r="M2">
        <v>1</v>
      </c>
      <c r="N2">
        <v>1</v>
      </c>
      <c r="O2">
        <v>5</v>
      </c>
      <c r="P2">
        <v>50</v>
      </c>
      <c r="Q2">
        <v>2000</v>
      </c>
      <c r="R2" t="s">
        <v>24</v>
      </c>
    </row>
    <row r="3" spans="1:18">
      <c r="A3" t="s">
        <v>25</v>
      </c>
      <c r="B3" s="2" t="str">
        <f>Hyperlink("https://www.diodes.com/datasheet/download/1N4002G.pdf")</f>
        <v>https://www.diodes.com/datasheet/download/1N4002G.pdf</v>
      </c>
      <c r="C3" t="str">
        <f>Hyperlink("https://www.diodes.com/part/view/1N4002G","1N4002G")</f>
        <v>1N4002G</v>
      </c>
      <c r="D3" t="s">
        <v>19</v>
      </c>
      <c r="E3" t="s">
        <v>20</v>
      </c>
      <c r="F3">
        <v>8</v>
      </c>
      <c r="G3" t="s">
        <v>21</v>
      </c>
      <c r="H3" t="s">
        <v>22</v>
      </c>
      <c r="I3" t="s">
        <v>23</v>
      </c>
      <c r="J3">
        <v>1</v>
      </c>
      <c r="K3">
        <v>30</v>
      </c>
      <c r="L3">
        <v>100</v>
      </c>
      <c r="M3">
        <v>1</v>
      </c>
      <c r="N3">
        <v>1</v>
      </c>
      <c r="O3">
        <v>5</v>
      </c>
      <c r="P3">
        <v>100</v>
      </c>
      <c r="Q3">
        <v>2000</v>
      </c>
      <c r="R3" t="s">
        <v>24</v>
      </c>
    </row>
    <row r="4" spans="1:18">
      <c r="A4" t="s">
        <v>26</v>
      </c>
      <c r="B4" s="2" t="str">
        <f>Hyperlink("https://www.diodes.com/datasheet/download/1N4003G.pdf")</f>
        <v>https://www.diodes.com/datasheet/download/1N4003G.pdf</v>
      </c>
      <c r="C4" t="str">
        <f>Hyperlink("https://www.diodes.com/part/view/1N4003G","1N4003G")</f>
        <v>1N4003G</v>
      </c>
      <c r="D4" t="s">
        <v>19</v>
      </c>
      <c r="E4" t="s">
        <v>20</v>
      </c>
      <c r="F4">
        <v>8</v>
      </c>
      <c r="G4" t="s">
        <v>21</v>
      </c>
      <c r="H4" t="s">
        <v>22</v>
      </c>
      <c r="I4" t="s">
        <v>23</v>
      </c>
      <c r="J4">
        <v>1</v>
      </c>
      <c r="K4">
        <v>30</v>
      </c>
      <c r="L4">
        <v>200</v>
      </c>
      <c r="M4">
        <v>1</v>
      </c>
      <c r="N4">
        <v>1</v>
      </c>
      <c r="O4">
        <v>5</v>
      </c>
      <c r="P4">
        <v>200</v>
      </c>
      <c r="Q4">
        <v>2000</v>
      </c>
      <c r="R4" t="s">
        <v>24</v>
      </c>
    </row>
    <row r="5" spans="1:18">
      <c r="A5" t="s">
        <v>27</v>
      </c>
      <c r="B5" s="2" t="str">
        <f>Hyperlink("https://www.diodes.com/datasheet/download/1N4004G.pdf")</f>
        <v>https://www.diodes.com/datasheet/download/1N4004G.pdf</v>
      </c>
      <c r="C5" t="str">
        <f>Hyperlink("https://www.diodes.com/part/view/1N4004G","1N4004G")</f>
        <v>1N4004G</v>
      </c>
      <c r="D5" t="s">
        <v>19</v>
      </c>
      <c r="E5" t="s">
        <v>20</v>
      </c>
      <c r="F5">
        <v>8</v>
      </c>
      <c r="G5" t="s">
        <v>21</v>
      </c>
      <c r="H5" t="s">
        <v>22</v>
      </c>
      <c r="I5" t="s">
        <v>23</v>
      </c>
      <c r="J5">
        <v>1</v>
      </c>
      <c r="K5">
        <v>30</v>
      </c>
      <c r="L5">
        <v>400</v>
      </c>
      <c r="M5">
        <v>1</v>
      </c>
      <c r="N5">
        <v>1</v>
      </c>
      <c r="O5">
        <v>5</v>
      </c>
      <c r="P5">
        <v>400</v>
      </c>
      <c r="Q5">
        <v>2000</v>
      </c>
      <c r="R5" t="s">
        <v>24</v>
      </c>
    </row>
    <row r="6" spans="1:18">
      <c r="A6" t="s">
        <v>28</v>
      </c>
      <c r="B6" s="2" t="str">
        <f>Hyperlink("https://www.diodes.com/datasheet/download/1N4005G.pdf")</f>
        <v>https://www.diodes.com/datasheet/download/1N4005G.pdf</v>
      </c>
      <c r="C6" t="str">
        <f>Hyperlink("https://www.diodes.com/part/view/1N4005G","1N4005G")</f>
        <v>1N4005G</v>
      </c>
      <c r="D6" t="s">
        <v>19</v>
      </c>
      <c r="E6" t="s">
        <v>20</v>
      </c>
      <c r="F6">
        <v>8</v>
      </c>
      <c r="G6" t="s">
        <v>21</v>
      </c>
      <c r="H6" t="s">
        <v>22</v>
      </c>
      <c r="I6" t="s">
        <v>23</v>
      </c>
      <c r="J6">
        <v>1</v>
      </c>
      <c r="K6">
        <v>30</v>
      </c>
      <c r="L6">
        <v>600</v>
      </c>
      <c r="M6">
        <v>1</v>
      </c>
      <c r="N6">
        <v>1</v>
      </c>
      <c r="O6">
        <v>5</v>
      </c>
      <c r="P6">
        <v>600</v>
      </c>
      <c r="Q6">
        <v>2000</v>
      </c>
      <c r="R6" t="s">
        <v>24</v>
      </c>
    </row>
    <row r="7" spans="1:18">
      <c r="A7" t="s">
        <v>29</v>
      </c>
      <c r="B7" s="2" t="str">
        <f>Hyperlink("https://www.diodes.com/datasheet/download/1N4006G.pdf")</f>
        <v>https://www.diodes.com/datasheet/download/1N4006G.pdf</v>
      </c>
      <c r="C7" t="str">
        <f>Hyperlink("https://www.diodes.com/part/view/1N4006G","1N4006G")</f>
        <v>1N4006G</v>
      </c>
      <c r="D7" t="s">
        <v>19</v>
      </c>
      <c r="E7" t="s">
        <v>20</v>
      </c>
      <c r="F7">
        <v>8</v>
      </c>
      <c r="G7" t="s">
        <v>21</v>
      </c>
      <c r="H7" t="s">
        <v>22</v>
      </c>
      <c r="I7" t="s">
        <v>23</v>
      </c>
      <c r="J7">
        <v>1</v>
      </c>
      <c r="K7">
        <v>30</v>
      </c>
      <c r="L7">
        <v>800</v>
      </c>
      <c r="M7">
        <v>1</v>
      </c>
      <c r="N7">
        <v>1</v>
      </c>
      <c r="O7">
        <v>5</v>
      </c>
      <c r="P7">
        <v>800</v>
      </c>
      <c r="Q7">
        <v>2000</v>
      </c>
      <c r="R7" t="s">
        <v>24</v>
      </c>
    </row>
    <row r="8" spans="1:18">
      <c r="A8" t="s">
        <v>30</v>
      </c>
      <c r="B8" s="2" t="e">
        <v>#N/A</v>
      </c>
      <c r="C8" t="str">
        <f>Hyperlink("https://www.diodes.com/part/view/1N4006G%28LS%29","1N4006G(LS)")</f>
        <v>1N4006G(LS)</v>
      </c>
      <c r="D8" t="s">
        <v>31</v>
      </c>
      <c r="E8" t="s">
        <v>20</v>
      </c>
      <c r="F8">
        <v>10</v>
      </c>
      <c r="G8" t="s">
        <v>21</v>
      </c>
      <c r="H8" t="s">
        <v>32</v>
      </c>
      <c r="I8" t="s">
        <v>23</v>
      </c>
      <c r="J8">
        <v>1</v>
      </c>
      <c r="K8">
        <v>30</v>
      </c>
      <c r="L8">
        <v>800</v>
      </c>
      <c r="M8">
        <v>1.1</v>
      </c>
      <c r="N8">
        <v>1</v>
      </c>
      <c r="O8">
        <v>5</v>
      </c>
      <c r="P8">
        <v>800</v>
      </c>
      <c r="R8" t="s">
        <v>33</v>
      </c>
    </row>
    <row r="9" spans="1:18">
      <c r="A9" t="s">
        <v>34</v>
      </c>
      <c r="B9" s="2" t="str">
        <f>Hyperlink("https://www.diodes.com/datasheet/download/1N4007G.pdf")</f>
        <v>https://www.diodes.com/datasheet/download/1N4007G.pdf</v>
      </c>
      <c r="C9" t="str">
        <f>Hyperlink("https://www.diodes.com/part/view/1N4007G","1N4007G")</f>
        <v>1N4007G</v>
      </c>
      <c r="D9" t="s">
        <v>19</v>
      </c>
      <c r="E9" t="s">
        <v>20</v>
      </c>
      <c r="F9">
        <v>8</v>
      </c>
      <c r="G9" t="s">
        <v>21</v>
      </c>
      <c r="H9" t="s">
        <v>22</v>
      </c>
      <c r="I9" t="s">
        <v>23</v>
      </c>
      <c r="J9">
        <v>1</v>
      </c>
      <c r="K9">
        <v>30</v>
      </c>
      <c r="L9">
        <v>1000</v>
      </c>
      <c r="M9">
        <v>1</v>
      </c>
      <c r="N9">
        <v>1</v>
      </c>
      <c r="O9">
        <v>5</v>
      </c>
      <c r="P9">
        <v>1000</v>
      </c>
      <c r="Q9">
        <v>2000</v>
      </c>
      <c r="R9" t="s">
        <v>24</v>
      </c>
    </row>
    <row r="10" spans="1:18">
      <c r="A10" t="s">
        <v>35</v>
      </c>
      <c r="B10" s="2" t="str">
        <f>Hyperlink("https://www.diodes.com/datasheet/download/1N5400G.pdf")</f>
        <v>https://www.diodes.com/datasheet/download/1N5400G.pdf</v>
      </c>
      <c r="C10" t="str">
        <f>Hyperlink("https://www.diodes.com/part/view/1N5400G","1N5400G")</f>
        <v>1N5400G</v>
      </c>
      <c r="D10" t="s">
        <v>19</v>
      </c>
      <c r="E10" t="s">
        <v>20</v>
      </c>
      <c r="F10">
        <v>40</v>
      </c>
      <c r="G10" t="s">
        <v>21</v>
      </c>
      <c r="H10" t="s">
        <v>36</v>
      </c>
      <c r="I10" t="s">
        <v>23</v>
      </c>
      <c r="J10">
        <v>3</v>
      </c>
      <c r="K10">
        <v>125</v>
      </c>
      <c r="L10">
        <v>50</v>
      </c>
      <c r="M10">
        <v>1.1</v>
      </c>
      <c r="N10">
        <v>3</v>
      </c>
      <c r="O10">
        <v>5</v>
      </c>
      <c r="P10">
        <v>50</v>
      </c>
      <c r="Q10">
        <v>2000</v>
      </c>
      <c r="R10" t="s">
        <v>37</v>
      </c>
    </row>
    <row r="11" spans="1:18">
      <c r="A11" t="s">
        <v>38</v>
      </c>
      <c r="B11" s="2" t="str">
        <f>Hyperlink("https://www.diodes.com/datasheet/download/1N5401G.pdf")</f>
        <v>https://www.diodes.com/datasheet/download/1N5401G.pdf</v>
      </c>
      <c r="C11" t="str">
        <f>Hyperlink("https://www.diodes.com/part/view/1N5401G","1N5401G")</f>
        <v>1N5401G</v>
      </c>
      <c r="D11" t="s">
        <v>19</v>
      </c>
      <c r="E11" t="s">
        <v>20</v>
      </c>
      <c r="F11">
        <v>40</v>
      </c>
      <c r="G11" t="s">
        <v>21</v>
      </c>
      <c r="H11" t="s">
        <v>36</v>
      </c>
      <c r="I11" t="s">
        <v>23</v>
      </c>
      <c r="J11">
        <v>3</v>
      </c>
      <c r="K11">
        <v>125</v>
      </c>
      <c r="L11">
        <v>100</v>
      </c>
      <c r="M11">
        <v>1.1</v>
      </c>
      <c r="N11">
        <v>3</v>
      </c>
      <c r="O11">
        <v>5</v>
      </c>
      <c r="P11">
        <v>100</v>
      </c>
      <c r="Q11">
        <v>2000</v>
      </c>
      <c r="R11" t="s">
        <v>37</v>
      </c>
    </row>
    <row r="12" spans="1:18">
      <c r="A12" t="s">
        <v>39</v>
      </c>
      <c r="B12" s="2" t="str">
        <f>Hyperlink("https://www.diodes.com/datasheet/download/1N5402G.pdf")</f>
        <v>https://www.diodes.com/datasheet/download/1N5402G.pdf</v>
      </c>
      <c r="C12" t="str">
        <f>Hyperlink("https://www.diodes.com/part/view/1N5402G","1N5402G")</f>
        <v>1N5402G</v>
      </c>
      <c r="D12" t="s">
        <v>19</v>
      </c>
      <c r="E12" t="s">
        <v>20</v>
      </c>
      <c r="F12">
        <v>40</v>
      </c>
      <c r="G12" t="s">
        <v>21</v>
      </c>
      <c r="H12" t="s">
        <v>36</v>
      </c>
      <c r="I12" t="s">
        <v>23</v>
      </c>
      <c r="J12">
        <v>3</v>
      </c>
      <c r="K12">
        <v>125</v>
      </c>
      <c r="L12">
        <v>200</v>
      </c>
      <c r="M12">
        <v>1.1</v>
      </c>
      <c r="N12">
        <v>3</v>
      </c>
      <c r="O12">
        <v>5</v>
      </c>
      <c r="P12">
        <v>200</v>
      </c>
      <c r="Q12">
        <v>2000</v>
      </c>
      <c r="R12" t="s">
        <v>37</v>
      </c>
    </row>
    <row r="13" spans="1:18">
      <c r="A13" t="s">
        <v>40</v>
      </c>
      <c r="B13" s="2" t="str">
        <f>Hyperlink("https://www.diodes.com/datasheet/download/1N5404G.pdf")</f>
        <v>https://www.diodes.com/datasheet/download/1N5404G.pdf</v>
      </c>
      <c r="C13" t="str">
        <f>Hyperlink("https://www.diodes.com/part/view/1N5404G","1N5404G")</f>
        <v>1N5404G</v>
      </c>
      <c r="D13" t="s">
        <v>19</v>
      </c>
      <c r="E13" t="s">
        <v>20</v>
      </c>
      <c r="F13">
        <v>40</v>
      </c>
      <c r="G13" t="s">
        <v>21</v>
      </c>
      <c r="H13" t="s">
        <v>36</v>
      </c>
      <c r="I13" t="s">
        <v>23</v>
      </c>
      <c r="J13">
        <v>3</v>
      </c>
      <c r="K13">
        <v>125</v>
      </c>
      <c r="L13">
        <v>400</v>
      </c>
      <c r="M13">
        <v>1.1</v>
      </c>
      <c r="N13">
        <v>3</v>
      </c>
      <c r="O13">
        <v>5</v>
      </c>
      <c r="P13">
        <v>400</v>
      </c>
      <c r="Q13">
        <v>2000</v>
      </c>
      <c r="R13" t="s">
        <v>37</v>
      </c>
    </row>
    <row r="14" spans="1:18">
      <c r="A14" t="s">
        <v>41</v>
      </c>
      <c r="B14" s="2" t="str">
        <f>Hyperlink("https://www.diodes.com/datasheet/download/1N5406G.pdf")</f>
        <v>https://www.diodes.com/datasheet/download/1N5406G.pdf</v>
      </c>
      <c r="C14" t="str">
        <f>Hyperlink("https://www.diodes.com/part/view/1N5406G","1N5406G")</f>
        <v>1N5406G</v>
      </c>
      <c r="D14" t="s">
        <v>19</v>
      </c>
      <c r="E14" t="s">
        <v>20</v>
      </c>
      <c r="F14">
        <v>40</v>
      </c>
      <c r="G14" t="s">
        <v>21</v>
      </c>
      <c r="H14" t="s">
        <v>36</v>
      </c>
      <c r="I14" t="s">
        <v>23</v>
      </c>
      <c r="J14">
        <v>3</v>
      </c>
      <c r="K14">
        <v>125</v>
      </c>
      <c r="L14">
        <v>600</v>
      </c>
      <c r="M14">
        <v>1.1</v>
      </c>
      <c r="N14">
        <v>3</v>
      </c>
      <c r="O14">
        <v>5</v>
      </c>
      <c r="P14">
        <v>600</v>
      </c>
      <c r="Q14">
        <v>2000</v>
      </c>
      <c r="R14" t="s">
        <v>37</v>
      </c>
    </row>
    <row r="15" spans="1:18">
      <c r="A15" t="s">
        <v>42</v>
      </c>
      <c r="B15" s="2" t="str">
        <f>Hyperlink("https://www.diodes.com/datasheet/download/1N5407G.pdf")</f>
        <v>https://www.diodes.com/datasheet/download/1N5407G.pdf</v>
      </c>
      <c r="C15" t="str">
        <f>Hyperlink("https://www.diodes.com/part/view/1N5407G","1N5407G")</f>
        <v>1N5407G</v>
      </c>
      <c r="D15" t="s">
        <v>19</v>
      </c>
      <c r="E15" t="s">
        <v>20</v>
      </c>
      <c r="F15">
        <v>40</v>
      </c>
      <c r="G15" t="s">
        <v>21</v>
      </c>
      <c r="H15" t="s">
        <v>36</v>
      </c>
      <c r="I15" t="s">
        <v>23</v>
      </c>
      <c r="J15">
        <v>3</v>
      </c>
      <c r="K15">
        <v>125</v>
      </c>
      <c r="L15">
        <v>800</v>
      </c>
      <c r="M15">
        <v>1.1</v>
      </c>
      <c r="N15">
        <v>3</v>
      </c>
      <c r="O15">
        <v>5</v>
      </c>
      <c r="P15">
        <v>800</v>
      </c>
      <c r="Q15">
        <v>2000</v>
      </c>
      <c r="R15" t="s">
        <v>37</v>
      </c>
    </row>
    <row r="16" spans="1:18">
      <c r="A16" t="s">
        <v>43</v>
      </c>
      <c r="B16" s="2" t="str">
        <f>Hyperlink("https://www.diodes.com/datasheet/download/1N5407G%28LS%29.pdf")</f>
        <v>https://www.diodes.com/datasheet/download/1N5407G%28LS%29.pdf</v>
      </c>
      <c r="C16" t="str">
        <f>Hyperlink("https://www.diodes.com/part/view/1N5407G%28LS%29","1N5407G(LS)")</f>
        <v>1N5407G(LS)</v>
      </c>
      <c r="D16" t="s">
        <v>31</v>
      </c>
      <c r="E16" t="s">
        <v>20</v>
      </c>
      <c r="F16">
        <v>40</v>
      </c>
      <c r="G16" t="s">
        <v>21</v>
      </c>
      <c r="H16" t="s">
        <v>32</v>
      </c>
      <c r="I16" t="s">
        <v>23</v>
      </c>
      <c r="J16">
        <v>3</v>
      </c>
      <c r="K16">
        <v>125</v>
      </c>
      <c r="L16">
        <v>800</v>
      </c>
      <c r="M16">
        <v>1.1</v>
      </c>
      <c r="N16">
        <v>3</v>
      </c>
      <c r="O16">
        <v>5</v>
      </c>
      <c r="P16">
        <v>800</v>
      </c>
      <c r="R16" t="s">
        <v>44</v>
      </c>
    </row>
    <row r="17" spans="1:18">
      <c r="A17" t="s">
        <v>45</v>
      </c>
      <c r="B17" s="2" t="str">
        <f>Hyperlink("https://www.diodes.com/datasheet/download/1N5408G.pdf")</f>
        <v>https://www.diodes.com/datasheet/download/1N5408G.pdf</v>
      </c>
      <c r="C17" t="str">
        <f>Hyperlink("https://www.diodes.com/part/view/1N5408G","1N5408G")</f>
        <v>1N5408G</v>
      </c>
      <c r="D17" t="s">
        <v>19</v>
      </c>
      <c r="E17" t="s">
        <v>20</v>
      </c>
      <c r="F17">
        <v>40</v>
      </c>
      <c r="G17" t="s">
        <v>21</v>
      </c>
      <c r="H17" t="s">
        <v>36</v>
      </c>
      <c r="I17" t="s">
        <v>23</v>
      </c>
      <c r="J17">
        <v>3</v>
      </c>
      <c r="K17">
        <v>125</v>
      </c>
      <c r="L17">
        <v>1000</v>
      </c>
      <c r="M17">
        <v>1.1</v>
      </c>
      <c r="N17">
        <v>3</v>
      </c>
      <c r="O17">
        <v>5</v>
      </c>
      <c r="P17">
        <v>1000</v>
      </c>
      <c r="Q17">
        <v>2000</v>
      </c>
      <c r="R17" t="s">
        <v>37</v>
      </c>
    </row>
    <row r="18" spans="1:18">
      <c r="A18" t="s">
        <v>46</v>
      </c>
      <c r="B18" s="2" t="str">
        <f>Hyperlink("https://www.diodes.com/datasheet/download/AFS1ME+%28LS%29.pdf")</f>
        <v>https://www.diodes.com/datasheet/download/AFS1ME+%28LS%29.pdf</v>
      </c>
      <c r="C18" t="str">
        <f>Hyperlink("https://www.diodes.com/part/view/AFS1ME%28LS%29","AFS1ME(LS)")</f>
        <v>AFS1ME(LS)</v>
      </c>
      <c r="D18" t="s">
        <v>47</v>
      </c>
      <c r="E18" t="s">
        <v>20</v>
      </c>
      <c r="G18" t="s">
        <v>48</v>
      </c>
      <c r="H18" t="s">
        <v>49</v>
      </c>
      <c r="I18" t="s">
        <v>23</v>
      </c>
      <c r="J18">
        <v>1</v>
      </c>
      <c r="M18">
        <v>1.1</v>
      </c>
      <c r="N18">
        <v>1</v>
      </c>
      <c r="P18">
        <v>1000</v>
      </c>
      <c r="R18" t="s">
        <v>50</v>
      </c>
    </row>
    <row r="19" spans="1:18">
      <c r="A19" t="s">
        <v>51</v>
      </c>
      <c r="B19" s="2" t="str">
        <f>Hyperlink("https://www.diodes.com/datasheet/download/DFLR1200.pdf")</f>
        <v>https://www.diodes.com/datasheet/download/DFLR1200.pdf</v>
      </c>
      <c r="C19" t="str">
        <f>Hyperlink("https://www.diodes.com/part/view/DFLR1200","DFLR1200")</f>
        <v>DFLR1200</v>
      </c>
      <c r="D19" t="s">
        <v>19</v>
      </c>
      <c r="E19" t="s">
        <v>20</v>
      </c>
      <c r="F19">
        <v>10</v>
      </c>
      <c r="G19" t="s">
        <v>21</v>
      </c>
      <c r="H19" t="s">
        <v>49</v>
      </c>
      <c r="I19" t="s">
        <v>23</v>
      </c>
      <c r="J19">
        <v>1</v>
      </c>
      <c r="K19">
        <v>25</v>
      </c>
      <c r="L19">
        <v>200</v>
      </c>
      <c r="M19">
        <v>1.1</v>
      </c>
      <c r="N19">
        <v>1</v>
      </c>
      <c r="O19">
        <v>3</v>
      </c>
      <c r="P19">
        <v>200</v>
      </c>
      <c r="Q19" t="s">
        <v>52</v>
      </c>
      <c r="R19" t="s">
        <v>53</v>
      </c>
    </row>
    <row r="20" spans="1:18">
      <c r="A20" t="s">
        <v>54</v>
      </c>
      <c r="B20" s="2" t="str">
        <f>Hyperlink("https://www.diodes.com/datasheet/download/DFLR1400.pdf")</f>
        <v>https://www.diodes.com/datasheet/download/DFLR1400.pdf</v>
      </c>
      <c r="C20" t="str">
        <f>Hyperlink("https://www.diodes.com/part/view/DFLR1400","DFLR1400")</f>
        <v>DFLR1400</v>
      </c>
      <c r="D20" t="s">
        <v>19</v>
      </c>
      <c r="E20" t="s">
        <v>20</v>
      </c>
      <c r="F20">
        <v>10</v>
      </c>
      <c r="G20" t="s">
        <v>21</v>
      </c>
      <c r="H20" t="s">
        <v>49</v>
      </c>
      <c r="I20" t="s">
        <v>23</v>
      </c>
      <c r="J20">
        <v>1</v>
      </c>
      <c r="K20">
        <v>25</v>
      </c>
      <c r="L20">
        <v>400</v>
      </c>
      <c r="M20">
        <v>1.1</v>
      </c>
      <c r="N20">
        <v>1</v>
      </c>
      <c r="O20">
        <v>3</v>
      </c>
      <c r="P20">
        <v>400</v>
      </c>
      <c r="Q20" t="s">
        <v>52</v>
      </c>
      <c r="R20" t="s">
        <v>53</v>
      </c>
    </row>
    <row r="21" spans="1:18">
      <c r="A21" t="s">
        <v>55</v>
      </c>
      <c r="B21" s="2" t="str">
        <f>Hyperlink("https://www.diodes.com/datasheet/download/DFLR1600.pdf")</f>
        <v>https://www.diodes.com/datasheet/download/DFLR1600.pdf</v>
      </c>
      <c r="C21" t="str">
        <f>Hyperlink("https://www.diodes.com/part/view/DFLR1600","DFLR1600")</f>
        <v>DFLR1600</v>
      </c>
      <c r="D21" t="s">
        <v>19</v>
      </c>
      <c r="E21" t="s">
        <v>20</v>
      </c>
      <c r="F21">
        <v>10</v>
      </c>
      <c r="G21" t="s">
        <v>48</v>
      </c>
      <c r="H21" t="s">
        <v>49</v>
      </c>
      <c r="I21" t="s">
        <v>23</v>
      </c>
      <c r="J21">
        <v>1</v>
      </c>
      <c r="K21">
        <v>25</v>
      </c>
      <c r="L21">
        <v>600</v>
      </c>
      <c r="M21">
        <v>1.1</v>
      </c>
      <c r="N21">
        <v>1</v>
      </c>
      <c r="O21">
        <v>3</v>
      </c>
      <c r="P21">
        <v>600</v>
      </c>
      <c r="Q21" t="s">
        <v>52</v>
      </c>
      <c r="R21" t="s">
        <v>53</v>
      </c>
    </row>
    <row r="22" spans="1:18">
      <c r="A22" t="s">
        <v>56</v>
      </c>
      <c r="B22" s="2" t="str">
        <f>Hyperlink("https://www.diodes.com/datasheet/download/FS1ME.pdf")</f>
        <v>https://www.diodes.com/datasheet/download/FS1ME.pdf</v>
      </c>
      <c r="C22" t="str">
        <f>Hyperlink("https://www.diodes.com/part/view/FS1ME","FS1ME")</f>
        <v>FS1ME</v>
      </c>
      <c r="D22" t="s">
        <v>57</v>
      </c>
      <c r="E22" t="s">
        <v>20</v>
      </c>
      <c r="F22">
        <v>7.6</v>
      </c>
      <c r="G22" t="s">
        <v>21</v>
      </c>
      <c r="H22" t="s">
        <v>49</v>
      </c>
      <c r="I22" t="s">
        <v>23</v>
      </c>
      <c r="J22">
        <v>1</v>
      </c>
      <c r="K22">
        <v>30</v>
      </c>
      <c r="L22">
        <v>1000</v>
      </c>
      <c r="M22">
        <v>1.1</v>
      </c>
      <c r="N22">
        <v>1</v>
      </c>
      <c r="O22">
        <v>5</v>
      </c>
      <c r="P22">
        <v>1000</v>
      </c>
      <c r="Q22">
        <v>1600</v>
      </c>
      <c r="R22" t="s">
        <v>58</v>
      </c>
    </row>
    <row r="23" spans="1:18">
      <c r="A23" t="s">
        <v>59</v>
      </c>
      <c r="B23" s="2" t="e">
        <v>#N/A</v>
      </c>
      <c r="C23" t="str">
        <f>Hyperlink("https://www.diodes.com/part/view/FS1ME%28LS%29","FS1ME(LS)")</f>
        <v>FS1ME(LS)</v>
      </c>
      <c r="D23" t="s">
        <v>57</v>
      </c>
      <c r="E23" t="s">
        <v>20</v>
      </c>
      <c r="F23">
        <v>7.6</v>
      </c>
      <c r="G23" t="s">
        <v>21</v>
      </c>
      <c r="H23" t="s">
        <v>32</v>
      </c>
      <c r="I23" t="s">
        <v>23</v>
      </c>
      <c r="J23">
        <v>1</v>
      </c>
      <c r="K23">
        <v>30</v>
      </c>
      <c r="L23">
        <v>1000</v>
      </c>
      <c r="M23">
        <v>1.1</v>
      </c>
      <c r="N23">
        <v>1</v>
      </c>
      <c r="O23">
        <v>5</v>
      </c>
      <c r="P23">
        <v>1000</v>
      </c>
      <c r="Q23">
        <v>1600</v>
      </c>
      <c r="R23" t="s">
        <v>60</v>
      </c>
    </row>
    <row r="24" spans="1:18">
      <c r="A24" t="s">
        <v>61</v>
      </c>
      <c r="B24" s="2" t="str">
        <f>Hyperlink("https://www.diodes.com/datasheet/download/FS1MED.pdf")</f>
        <v>https://www.diodes.com/datasheet/download/FS1MED.pdf</v>
      </c>
      <c r="C24" t="str">
        <f>Hyperlink("https://www.diodes.com/part/view/FS1MED","FS1MED")</f>
        <v>FS1MED</v>
      </c>
      <c r="D24" t="s">
        <v>62</v>
      </c>
      <c r="E24" t="s">
        <v>20</v>
      </c>
      <c r="F24">
        <v>7.6</v>
      </c>
      <c r="G24" t="s">
        <v>21</v>
      </c>
      <c r="H24" t="s">
        <v>32</v>
      </c>
      <c r="I24" t="s">
        <v>23</v>
      </c>
      <c r="J24">
        <v>1</v>
      </c>
      <c r="K24">
        <v>30</v>
      </c>
      <c r="L24">
        <v>1000</v>
      </c>
      <c r="M24">
        <v>1.1</v>
      </c>
      <c r="N24">
        <v>1</v>
      </c>
      <c r="O24">
        <v>5</v>
      </c>
      <c r="P24">
        <v>1000</v>
      </c>
      <c r="Q24">
        <v>1000</v>
      </c>
      <c r="R24" t="s">
        <v>58</v>
      </c>
    </row>
    <row r="25" spans="1:18">
      <c r="A25" t="s">
        <v>63</v>
      </c>
      <c r="B25" s="2" t="str">
        <f>Hyperlink("https://www.diodes.com/datasheet/download/FS2MED.pdf")</f>
        <v>https://www.diodes.com/datasheet/download/FS2MED.pdf</v>
      </c>
      <c r="C25" t="str">
        <f>Hyperlink("https://www.diodes.com/part/view/FS2MED","FS2MED")</f>
        <v>FS2MED</v>
      </c>
      <c r="D25" t="s">
        <v>64</v>
      </c>
      <c r="E25" t="s">
        <v>20</v>
      </c>
      <c r="F25">
        <v>12.3</v>
      </c>
      <c r="G25" t="s">
        <v>21</v>
      </c>
      <c r="H25" t="s">
        <v>65</v>
      </c>
      <c r="I25" t="s">
        <v>23</v>
      </c>
      <c r="J25">
        <v>2</v>
      </c>
      <c r="K25">
        <v>50</v>
      </c>
      <c r="L25">
        <v>1000</v>
      </c>
      <c r="M25">
        <v>1.1</v>
      </c>
      <c r="N25">
        <v>2</v>
      </c>
      <c r="O25">
        <v>5</v>
      </c>
      <c r="P25">
        <v>1000</v>
      </c>
      <c r="Q25">
        <v>1000</v>
      </c>
      <c r="R25" t="s">
        <v>58</v>
      </c>
    </row>
    <row r="26" spans="1:18">
      <c r="A26" t="s">
        <v>66</v>
      </c>
      <c r="B26" s="2" t="str">
        <f>Hyperlink("https://www.diodes.com/datasheet/download/PDR3G.pdf")</f>
        <v>https://www.diodes.com/datasheet/download/PDR3G.pdf</v>
      </c>
      <c r="C26" t="str">
        <f>Hyperlink("https://www.diodes.com/part/view/PDR3G","PDR3G")</f>
        <v>PDR3G</v>
      </c>
      <c r="D26" t="s">
        <v>19</v>
      </c>
      <c r="E26" t="s">
        <v>20</v>
      </c>
      <c r="F26">
        <v>40</v>
      </c>
      <c r="G26" t="s">
        <v>48</v>
      </c>
      <c r="H26" t="s">
        <v>36</v>
      </c>
      <c r="I26" t="s">
        <v>23</v>
      </c>
      <c r="J26">
        <v>3</v>
      </c>
      <c r="K26">
        <v>100</v>
      </c>
      <c r="L26">
        <v>400</v>
      </c>
      <c r="M26">
        <v>1.15</v>
      </c>
      <c r="N26">
        <v>3</v>
      </c>
      <c r="O26">
        <v>10</v>
      </c>
      <c r="P26">
        <v>400</v>
      </c>
      <c r="Q26">
        <v>3000</v>
      </c>
      <c r="R26" t="s">
        <v>67</v>
      </c>
    </row>
    <row r="27" spans="1:18">
      <c r="A27" t="s">
        <v>68</v>
      </c>
      <c r="B27" s="2" t="str">
        <f>Hyperlink("https://www.diodes.com/datasheet/download/PDR5G.pdf")</f>
        <v>https://www.diodes.com/datasheet/download/PDR5G.pdf</v>
      </c>
      <c r="C27" t="str">
        <f>Hyperlink("https://www.diodes.com/part/view/PDR5G","PDR5G")</f>
        <v>PDR5G</v>
      </c>
      <c r="D27" t="s">
        <v>19</v>
      </c>
      <c r="E27" t="s">
        <v>20</v>
      </c>
      <c r="F27">
        <v>75</v>
      </c>
      <c r="G27" t="s">
        <v>48</v>
      </c>
      <c r="H27" t="s">
        <v>69</v>
      </c>
      <c r="I27" t="s">
        <v>23</v>
      </c>
      <c r="J27">
        <v>5</v>
      </c>
      <c r="K27">
        <v>100</v>
      </c>
      <c r="L27">
        <v>400</v>
      </c>
      <c r="M27">
        <v>1.15</v>
      </c>
      <c r="N27">
        <v>5</v>
      </c>
      <c r="O27">
        <v>10</v>
      </c>
      <c r="P27">
        <v>400</v>
      </c>
      <c r="Q27">
        <v>3300</v>
      </c>
      <c r="R27" t="s">
        <v>67</v>
      </c>
    </row>
    <row r="28" spans="1:18">
      <c r="A28" t="s">
        <v>70</v>
      </c>
      <c r="B28" s="2" t="str">
        <f>Hyperlink("https://www.diodes.com/datasheet/download/S10CMHQ.pdf")</f>
        <v>https://www.diodes.com/datasheet/download/S10CMHQ.pdf</v>
      </c>
      <c r="C28" t="str">
        <f>Hyperlink("https://www.diodes.com/part/view/S10CMHQ","S10CMHQ")</f>
        <v>S10CMHQ</v>
      </c>
      <c r="D28" t="s">
        <v>71</v>
      </c>
      <c r="E28" t="s">
        <v>72</v>
      </c>
      <c r="F28">
        <v>45</v>
      </c>
      <c r="G28" t="s">
        <v>48</v>
      </c>
      <c r="H28" t="s">
        <v>32</v>
      </c>
      <c r="I28" t="s">
        <v>23</v>
      </c>
      <c r="J28">
        <v>10</v>
      </c>
      <c r="K28">
        <v>250</v>
      </c>
      <c r="L28">
        <v>1000</v>
      </c>
      <c r="M28">
        <v>1.1</v>
      </c>
      <c r="N28">
        <v>10</v>
      </c>
      <c r="O28">
        <v>10</v>
      </c>
      <c r="P28">
        <v>1000</v>
      </c>
      <c r="Q28" t="s">
        <v>52</v>
      </c>
      <c r="R28" t="s">
        <v>73</v>
      </c>
    </row>
    <row r="29" spans="1:18">
      <c r="A29" t="s">
        <v>74</v>
      </c>
      <c r="B29" s="2" t="e">
        <v>#N/A</v>
      </c>
      <c r="C29" t="str">
        <f>Hyperlink("https://www.diodes.com/part/view/S10JC","S10JC")</f>
        <v>S10JC</v>
      </c>
      <c r="D29" t="s">
        <v>75</v>
      </c>
      <c r="E29" t="s">
        <v>20</v>
      </c>
      <c r="F29">
        <v>45</v>
      </c>
      <c r="G29" t="s">
        <v>21</v>
      </c>
      <c r="H29" t="s">
        <v>76</v>
      </c>
      <c r="I29" t="s">
        <v>23</v>
      </c>
      <c r="J29">
        <v>10</v>
      </c>
      <c r="K29">
        <v>250</v>
      </c>
      <c r="L29">
        <v>600</v>
      </c>
      <c r="M29">
        <v>1.1</v>
      </c>
      <c r="N29">
        <v>10</v>
      </c>
      <c r="O29">
        <v>10</v>
      </c>
      <c r="P29">
        <v>600</v>
      </c>
      <c r="Q29" t="s">
        <v>52</v>
      </c>
      <c r="R29" t="s">
        <v>73</v>
      </c>
    </row>
    <row r="30" spans="1:18">
      <c r="A30" t="s">
        <v>77</v>
      </c>
      <c r="B30" s="2" t="e">
        <v>#N/A</v>
      </c>
      <c r="C30" t="str">
        <f>Hyperlink("https://www.diodes.com/part/view/S10KC","S10KC")</f>
        <v>S10KC</v>
      </c>
      <c r="D30" t="s">
        <v>75</v>
      </c>
      <c r="E30" t="s">
        <v>20</v>
      </c>
      <c r="F30">
        <v>45</v>
      </c>
      <c r="G30" t="s">
        <v>21</v>
      </c>
      <c r="H30" t="s">
        <v>76</v>
      </c>
      <c r="I30" t="s">
        <v>23</v>
      </c>
      <c r="J30">
        <v>10</v>
      </c>
      <c r="K30">
        <v>250</v>
      </c>
      <c r="L30">
        <v>800</v>
      </c>
      <c r="M30">
        <v>1.1</v>
      </c>
      <c r="N30">
        <v>10</v>
      </c>
      <c r="O30">
        <v>10</v>
      </c>
      <c r="P30">
        <v>800</v>
      </c>
      <c r="Q30" t="s">
        <v>52</v>
      </c>
      <c r="R30" t="s">
        <v>73</v>
      </c>
    </row>
    <row r="31" spans="1:18">
      <c r="A31" t="s">
        <v>78</v>
      </c>
      <c r="B31" s="2" t="e">
        <v>#N/A</v>
      </c>
      <c r="C31" t="str">
        <f>Hyperlink("https://www.diodes.com/part/view/S10MC","S10MC")</f>
        <v>S10MC</v>
      </c>
      <c r="D31" t="s">
        <v>75</v>
      </c>
      <c r="E31" t="s">
        <v>20</v>
      </c>
      <c r="F31">
        <v>45</v>
      </c>
      <c r="G31" t="s">
        <v>21</v>
      </c>
      <c r="H31" t="s">
        <v>76</v>
      </c>
      <c r="I31" t="s">
        <v>23</v>
      </c>
      <c r="J31">
        <v>10</v>
      </c>
      <c r="K31">
        <v>250</v>
      </c>
      <c r="L31">
        <v>1000</v>
      </c>
      <c r="M31">
        <v>1.1</v>
      </c>
      <c r="N31">
        <v>10</v>
      </c>
      <c r="O31">
        <v>10</v>
      </c>
      <c r="P31">
        <v>1000</v>
      </c>
      <c r="Q31" t="s">
        <v>52</v>
      </c>
      <c r="R31" t="s">
        <v>73</v>
      </c>
    </row>
    <row r="32" spans="1:18">
      <c r="A32" t="s">
        <v>79</v>
      </c>
      <c r="B32" s="2" t="str">
        <f>Hyperlink("https://www.diodes.com/datasheet/download/S1A.pdf")</f>
        <v>https://www.diodes.com/datasheet/download/S1A.pdf</v>
      </c>
      <c r="C32" t="str">
        <f>Hyperlink("https://www.diodes.com/part/view/S1A","S1A")</f>
        <v>S1A</v>
      </c>
      <c r="D32" t="s">
        <v>19</v>
      </c>
      <c r="E32" t="s">
        <v>20</v>
      </c>
      <c r="F32">
        <v>10</v>
      </c>
      <c r="G32" t="s">
        <v>21</v>
      </c>
      <c r="H32" t="s">
        <v>49</v>
      </c>
      <c r="I32" t="s">
        <v>23</v>
      </c>
      <c r="J32">
        <v>1</v>
      </c>
      <c r="K32">
        <v>30</v>
      </c>
      <c r="L32">
        <v>50</v>
      </c>
      <c r="M32">
        <v>1.1</v>
      </c>
      <c r="N32">
        <v>1</v>
      </c>
      <c r="O32">
        <v>5</v>
      </c>
      <c r="P32">
        <v>50</v>
      </c>
      <c r="Q32">
        <v>1800</v>
      </c>
      <c r="R32" t="s">
        <v>80</v>
      </c>
    </row>
    <row r="33" spans="1:18">
      <c r="A33" t="s">
        <v>81</v>
      </c>
      <c r="B33" s="2" t="str">
        <f>Hyperlink("https://www.diodes.com/datasheet/download/S1AB.pdf")</f>
        <v>https://www.diodes.com/datasheet/download/S1AB.pdf</v>
      </c>
      <c r="C33" t="str">
        <f>Hyperlink("https://www.diodes.com/part/view/S1AB","S1AB")</f>
        <v>S1AB</v>
      </c>
      <c r="D33" t="s">
        <v>19</v>
      </c>
      <c r="E33" t="s">
        <v>20</v>
      </c>
      <c r="F33">
        <v>10</v>
      </c>
      <c r="G33" t="s">
        <v>21</v>
      </c>
      <c r="H33" t="s">
        <v>49</v>
      </c>
      <c r="I33" t="s">
        <v>23</v>
      </c>
      <c r="J33">
        <v>1</v>
      </c>
      <c r="K33">
        <v>30</v>
      </c>
      <c r="L33">
        <v>50</v>
      </c>
      <c r="M33">
        <v>1.1</v>
      </c>
      <c r="N33">
        <v>1</v>
      </c>
      <c r="O33">
        <v>5</v>
      </c>
      <c r="P33">
        <v>50</v>
      </c>
      <c r="Q33">
        <v>1800</v>
      </c>
      <c r="R33" t="s">
        <v>82</v>
      </c>
    </row>
    <row r="34" spans="1:18">
      <c r="A34" t="s">
        <v>83</v>
      </c>
      <c r="B34" s="2" t="str">
        <f>Hyperlink("https://www.diodes.com/datasheet/download/S1B.pdf")</f>
        <v>https://www.diodes.com/datasheet/download/S1B.pdf</v>
      </c>
      <c r="C34" t="str">
        <f>Hyperlink("https://www.diodes.com/part/view/S1B","S1B")</f>
        <v>S1B</v>
      </c>
      <c r="D34" t="s">
        <v>19</v>
      </c>
      <c r="E34" t="s">
        <v>20</v>
      </c>
      <c r="F34">
        <v>10</v>
      </c>
      <c r="G34" t="s">
        <v>21</v>
      </c>
      <c r="H34" t="s">
        <v>49</v>
      </c>
      <c r="I34" t="s">
        <v>23</v>
      </c>
      <c r="J34">
        <v>1</v>
      </c>
      <c r="K34">
        <v>30</v>
      </c>
      <c r="L34">
        <v>100</v>
      </c>
      <c r="M34">
        <v>1.1</v>
      </c>
      <c r="N34">
        <v>1</v>
      </c>
      <c r="O34">
        <v>5</v>
      </c>
      <c r="P34">
        <v>100</v>
      </c>
      <c r="Q34">
        <v>1800</v>
      </c>
      <c r="R34" t="s">
        <v>80</v>
      </c>
    </row>
    <row r="35" spans="1:18">
      <c r="A35" t="s">
        <v>84</v>
      </c>
      <c r="B35" s="2" t="str">
        <f>Hyperlink("https://www.diodes.com/datasheet/download/S1BB.pdf")</f>
        <v>https://www.diodes.com/datasheet/download/S1BB.pdf</v>
      </c>
      <c r="C35" t="str">
        <f>Hyperlink("https://www.diodes.com/part/view/S1BB","S1BB")</f>
        <v>S1BB</v>
      </c>
      <c r="D35" t="s">
        <v>19</v>
      </c>
      <c r="E35" t="s">
        <v>20</v>
      </c>
      <c r="F35">
        <v>10</v>
      </c>
      <c r="G35" t="s">
        <v>21</v>
      </c>
      <c r="H35" t="s">
        <v>49</v>
      </c>
      <c r="I35" t="s">
        <v>23</v>
      </c>
      <c r="J35">
        <v>1</v>
      </c>
      <c r="K35">
        <v>30</v>
      </c>
      <c r="L35">
        <v>100</v>
      </c>
      <c r="M35">
        <v>1.1</v>
      </c>
      <c r="N35">
        <v>1</v>
      </c>
      <c r="O35">
        <v>5</v>
      </c>
      <c r="P35">
        <v>100</v>
      </c>
      <c r="Q35">
        <v>1800</v>
      </c>
      <c r="R35" t="s">
        <v>82</v>
      </c>
    </row>
    <row r="36" spans="1:18">
      <c r="A36" t="s">
        <v>85</v>
      </c>
      <c r="B36" s="2" t="str">
        <f>Hyperlink("https://www.diodes.com/datasheet/download/S1D.pdf")</f>
        <v>https://www.diodes.com/datasheet/download/S1D.pdf</v>
      </c>
      <c r="C36" t="str">
        <f>Hyperlink("https://www.diodes.com/part/view/S1D","S1D")</f>
        <v>S1D</v>
      </c>
      <c r="D36" t="s">
        <v>19</v>
      </c>
      <c r="E36" t="s">
        <v>20</v>
      </c>
      <c r="F36">
        <v>10</v>
      </c>
      <c r="G36" t="s">
        <v>21</v>
      </c>
      <c r="H36" t="s">
        <v>49</v>
      </c>
      <c r="I36" t="s">
        <v>23</v>
      </c>
      <c r="J36">
        <v>1</v>
      </c>
      <c r="K36">
        <v>30</v>
      </c>
      <c r="L36">
        <v>200</v>
      </c>
      <c r="M36">
        <v>1.1</v>
      </c>
      <c r="N36">
        <v>1</v>
      </c>
      <c r="O36">
        <v>5</v>
      </c>
      <c r="P36">
        <v>200</v>
      </c>
      <c r="Q36">
        <v>1800</v>
      </c>
      <c r="R36" t="s">
        <v>80</v>
      </c>
    </row>
    <row r="37" spans="1:18">
      <c r="A37" t="s">
        <v>86</v>
      </c>
      <c r="B37" s="2" t="str">
        <f>Hyperlink("https://www.diodes.com/datasheet/download/S1DB.pdf")</f>
        <v>https://www.diodes.com/datasheet/download/S1DB.pdf</v>
      </c>
      <c r="C37" t="str">
        <f>Hyperlink("https://www.diodes.com/part/view/S1DB","S1DB")</f>
        <v>S1DB</v>
      </c>
      <c r="D37" t="s">
        <v>19</v>
      </c>
      <c r="E37" t="s">
        <v>20</v>
      </c>
      <c r="F37">
        <v>10</v>
      </c>
      <c r="G37" t="s">
        <v>21</v>
      </c>
      <c r="H37" t="s">
        <v>49</v>
      </c>
      <c r="I37" t="s">
        <v>23</v>
      </c>
      <c r="J37">
        <v>1</v>
      </c>
      <c r="K37">
        <v>30</v>
      </c>
      <c r="L37">
        <v>200</v>
      </c>
      <c r="M37">
        <v>1.1</v>
      </c>
      <c r="N37">
        <v>1</v>
      </c>
      <c r="O37">
        <v>5</v>
      </c>
      <c r="P37">
        <v>200</v>
      </c>
      <c r="Q37">
        <v>1800</v>
      </c>
      <c r="R37" t="s">
        <v>82</v>
      </c>
    </row>
    <row r="38" spans="1:18">
      <c r="A38" t="s">
        <v>87</v>
      </c>
      <c r="B38" s="2" t="str">
        <f>Hyperlink("https://www.diodes.com/datasheet/download/S1G.pdf")</f>
        <v>https://www.diodes.com/datasheet/download/S1G.pdf</v>
      </c>
      <c r="C38" t="str">
        <f>Hyperlink("https://www.diodes.com/part/view/S1G","S1G")</f>
        <v>S1G</v>
      </c>
      <c r="D38" t="s">
        <v>19</v>
      </c>
      <c r="E38" t="s">
        <v>20</v>
      </c>
      <c r="F38">
        <v>10</v>
      </c>
      <c r="G38" t="s">
        <v>21</v>
      </c>
      <c r="H38" t="s">
        <v>49</v>
      </c>
      <c r="I38" t="s">
        <v>23</v>
      </c>
      <c r="J38">
        <v>1</v>
      </c>
      <c r="K38">
        <v>30</v>
      </c>
      <c r="L38">
        <v>400</v>
      </c>
      <c r="M38">
        <v>1.1</v>
      </c>
      <c r="N38">
        <v>1</v>
      </c>
      <c r="O38">
        <v>5</v>
      </c>
      <c r="P38">
        <v>400</v>
      </c>
      <c r="Q38">
        <v>1800</v>
      </c>
      <c r="R38" t="s">
        <v>80</v>
      </c>
    </row>
    <row r="39" spans="1:18">
      <c r="A39" t="s">
        <v>88</v>
      </c>
      <c r="B39" s="2" t="str">
        <f>Hyperlink("https://www.diodes.com/datasheet/download/S1GB.pdf")</f>
        <v>https://www.diodes.com/datasheet/download/S1GB.pdf</v>
      </c>
      <c r="C39" t="str">
        <f>Hyperlink("https://www.diodes.com/part/view/S1GB","S1GB")</f>
        <v>S1GB</v>
      </c>
      <c r="D39" t="s">
        <v>19</v>
      </c>
      <c r="E39" t="s">
        <v>20</v>
      </c>
      <c r="F39">
        <v>10</v>
      </c>
      <c r="G39" t="s">
        <v>21</v>
      </c>
      <c r="H39" t="s">
        <v>49</v>
      </c>
      <c r="I39" t="s">
        <v>23</v>
      </c>
      <c r="J39">
        <v>1</v>
      </c>
      <c r="K39">
        <v>30</v>
      </c>
      <c r="L39">
        <v>400</v>
      </c>
      <c r="M39">
        <v>1.1</v>
      </c>
      <c r="N39">
        <v>1</v>
      </c>
      <c r="O39">
        <v>5</v>
      </c>
      <c r="P39">
        <v>400</v>
      </c>
      <c r="Q39">
        <v>1800</v>
      </c>
      <c r="R39" t="s">
        <v>82</v>
      </c>
    </row>
    <row r="40" spans="1:18">
      <c r="A40" t="s">
        <v>89</v>
      </c>
      <c r="B40" s="2" t="str">
        <f>Hyperlink("https://www.diodes.com/datasheet/download/S1J.pdf")</f>
        <v>https://www.diodes.com/datasheet/download/S1J.pdf</v>
      </c>
      <c r="C40" t="str">
        <f>Hyperlink("https://www.diodes.com/part/view/S1J","S1J")</f>
        <v>S1J</v>
      </c>
      <c r="D40" t="s">
        <v>19</v>
      </c>
      <c r="E40" t="s">
        <v>20</v>
      </c>
      <c r="F40">
        <v>10</v>
      </c>
      <c r="G40" t="s">
        <v>21</v>
      </c>
      <c r="H40" t="s">
        <v>49</v>
      </c>
      <c r="I40" t="s">
        <v>23</v>
      </c>
      <c r="J40">
        <v>1</v>
      </c>
      <c r="K40">
        <v>30</v>
      </c>
      <c r="L40">
        <v>600</v>
      </c>
      <c r="M40">
        <v>1.1</v>
      </c>
      <c r="N40">
        <v>1</v>
      </c>
      <c r="O40">
        <v>5</v>
      </c>
      <c r="P40">
        <v>600</v>
      </c>
      <c r="Q40">
        <v>1800</v>
      </c>
      <c r="R40" t="s">
        <v>80</v>
      </c>
    </row>
    <row r="41" spans="1:18">
      <c r="A41" t="s">
        <v>90</v>
      </c>
      <c r="B41" s="2" t="str">
        <f>Hyperlink("https://www.diodes.com/datasheet/download/S1JB.pdf")</f>
        <v>https://www.diodes.com/datasheet/download/S1JB.pdf</v>
      </c>
      <c r="C41" t="str">
        <f>Hyperlink("https://www.diodes.com/part/view/S1JB","S1JB")</f>
        <v>S1JB</v>
      </c>
      <c r="D41" t="s">
        <v>19</v>
      </c>
      <c r="E41" t="s">
        <v>20</v>
      </c>
      <c r="F41">
        <v>10</v>
      </c>
      <c r="G41" t="s">
        <v>21</v>
      </c>
      <c r="H41" t="s">
        <v>49</v>
      </c>
      <c r="I41" t="s">
        <v>23</v>
      </c>
      <c r="J41">
        <v>1</v>
      </c>
      <c r="K41">
        <v>30</v>
      </c>
      <c r="L41">
        <v>600</v>
      </c>
      <c r="M41">
        <v>1.1</v>
      </c>
      <c r="N41">
        <v>1</v>
      </c>
      <c r="O41">
        <v>5</v>
      </c>
      <c r="P41">
        <v>600</v>
      </c>
      <c r="Q41">
        <v>1800</v>
      </c>
      <c r="R41" t="s">
        <v>82</v>
      </c>
    </row>
    <row r="42" spans="1:18">
      <c r="A42" t="s">
        <v>91</v>
      </c>
      <c r="B42" s="2" t="str">
        <f>Hyperlink("https://www.diodes.com/datasheet/download/S1K.pdf")</f>
        <v>https://www.diodes.com/datasheet/download/S1K.pdf</v>
      </c>
      <c r="C42" t="str">
        <f>Hyperlink("https://www.diodes.com/part/view/S1K","S1K")</f>
        <v>S1K</v>
      </c>
      <c r="D42" t="s">
        <v>19</v>
      </c>
      <c r="E42" t="s">
        <v>20</v>
      </c>
      <c r="F42">
        <v>10</v>
      </c>
      <c r="G42" t="s">
        <v>21</v>
      </c>
      <c r="H42" t="s">
        <v>49</v>
      </c>
      <c r="I42" t="s">
        <v>23</v>
      </c>
      <c r="J42">
        <v>1</v>
      </c>
      <c r="K42">
        <v>30</v>
      </c>
      <c r="L42">
        <v>800</v>
      </c>
      <c r="M42">
        <v>1.1</v>
      </c>
      <c r="N42">
        <v>1</v>
      </c>
      <c r="O42">
        <v>5</v>
      </c>
      <c r="P42">
        <v>800</v>
      </c>
      <c r="Q42">
        <v>1800</v>
      </c>
      <c r="R42" t="s">
        <v>80</v>
      </c>
    </row>
    <row r="43" spans="1:18">
      <c r="A43" t="s">
        <v>92</v>
      </c>
      <c r="B43" s="2" t="str">
        <f>Hyperlink("https://www.diodes.com/datasheet/download/S1KB.pdf")</f>
        <v>https://www.diodes.com/datasheet/download/S1KB.pdf</v>
      </c>
      <c r="C43" t="str">
        <f>Hyperlink("https://www.diodes.com/part/view/S1KB","S1KB")</f>
        <v>S1KB</v>
      </c>
      <c r="D43" t="s">
        <v>19</v>
      </c>
      <c r="E43" t="s">
        <v>20</v>
      </c>
      <c r="F43">
        <v>10</v>
      </c>
      <c r="G43" t="s">
        <v>21</v>
      </c>
      <c r="H43" t="s">
        <v>49</v>
      </c>
      <c r="I43" t="s">
        <v>23</v>
      </c>
      <c r="J43">
        <v>1</v>
      </c>
      <c r="K43">
        <v>30</v>
      </c>
      <c r="L43">
        <v>800</v>
      </c>
      <c r="M43">
        <v>1.1</v>
      </c>
      <c r="N43">
        <v>1</v>
      </c>
      <c r="O43">
        <v>5</v>
      </c>
      <c r="P43">
        <v>800</v>
      </c>
      <c r="Q43">
        <v>1800</v>
      </c>
      <c r="R43" t="s">
        <v>82</v>
      </c>
    </row>
    <row r="44" spans="1:18">
      <c r="A44" t="s">
        <v>93</v>
      </c>
      <c r="B44" s="2" t="str">
        <f>Hyperlink("https://www.diodes.com/datasheet/download/S1KP1M.pdf")</f>
        <v>https://www.diodes.com/datasheet/download/S1KP1M.pdf</v>
      </c>
      <c r="C44" t="str">
        <f>Hyperlink("https://www.diodes.com/part/view/S1KP1M","S1KP1M")</f>
        <v>S1KP1M</v>
      </c>
      <c r="D44" t="s">
        <v>62</v>
      </c>
      <c r="E44" t="s">
        <v>20</v>
      </c>
      <c r="F44">
        <v>4</v>
      </c>
      <c r="G44" t="s">
        <v>21</v>
      </c>
      <c r="H44" t="s">
        <v>94</v>
      </c>
      <c r="I44" t="s">
        <v>23</v>
      </c>
      <c r="J44">
        <v>1</v>
      </c>
      <c r="K44">
        <v>25</v>
      </c>
      <c r="L44">
        <v>800</v>
      </c>
      <c r="M44">
        <v>0.96</v>
      </c>
      <c r="N44">
        <v>1</v>
      </c>
      <c r="O44">
        <v>10</v>
      </c>
      <c r="P44">
        <v>800</v>
      </c>
      <c r="Q44">
        <v>1500</v>
      </c>
      <c r="R44" t="s">
        <v>53</v>
      </c>
    </row>
    <row r="45" spans="1:18">
      <c r="A45" t="s">
        <v>95</v>
      </c>
      <c r="B45" s="2" t="str">
        <f>Hyperlink("https://www.diodes.com/datasheet/download/S1M.pdf")</f>
        <v>https://www.diodes.com/datasheet/download/S1M.pdf</v>
      </c>
      <c r="C45" t="str">
        <f>Hyperlink("https://www.diodes.com/part/view/S1M","S1M")</f>
        <v>S1M</v>
      </c>
      <c r="D45" t="s">
        <v>19</v>
      </c>
      <c r="E45" t="s">
        <v>20</v>
      </c>
      <c r="F45">
        <v>10</v>
      </c>
      <c r="G45" t="s">
        <v>21</v>
      </c>
      <c r="H45" t="s">
        <v>49</v>
      </c>
      <c r="I45" t="s">
        <v>23</v>
      </c>
      <c r="J45">
        <v>1</v>
      </c>
      <c r="K45">
        <v>30</v>
      </c>
      <c r="L45">
        <v>1000</v>
      </c>
      <c r="M45">
        <v>1.1</v>
      </c>
      <c r="N45">
        <v>1</v>
      </c>
      <c r="O45">
        <v>5</v>
      </c>
      <c r="P45">
        <v>1000</v>
      </c>
      <c r="Q45">
        <v>1800</v>
      </c>
      <c r="R45" t="s">
        <v>80</v>
      </c>
    </row>
    <row r="46" spans="1:18">
      <c r="A46" t="s">
        <v>96</v>
      </c>
      <c r="B46" s="2" t="str">
        <f>Hyperlink("https://www.diodes.com/datasheet/download/S1MB.pdf")</f>
        <v>https://www.diodes.com/datasheet/download/S1MB.pdf</v>
      </c>
      <c r="C46" t="str">
        <f>Hyperlink("https://www.diodes.com/part/view/S1MB","S1MB")</f>
        <v>S1MB</v>
      </c>
      <c r="D46" t="s">
        <v>19</v>
      </c>
      <c r="E46" t="s">
        <v>20</v>
      </c>
      <c r="F46">
        <v>10</v>
      </c>
      <c r="G46" t="s">
        <v>21</v>
      </c>
      <c r="H46" t="s">
        <v>49</v>
      </c>
      <c r="I46" t="s">
        <v>23</v>
      </c>
      <c r="J46">
        <v>1</v>
      </c>
      <c r="K46">
        <v>30</v>
      </c>
      <c r="L46">
        <v>1000</v>
      </c>
      <c r="M46">
        <v>1.1</v>
      </c>
      <c r="N46">
        <v>1</v>
      </c>
      <c r="O46">
        <v>5</v>
      </c>
      <c r="P46">
        <v>1000</v>
      </c>
      <c r="Q46">
        <v>1800</v>
      </c>
      <c r="R46" t="s">
        <v>82</v>
      </c>
    </row>
    <row r="47" spans="1:18">
      <c r="A47" t="s">
        <v>97</v>
      </c>
      <c r="B47" s="2" t="str">
        <f>Hyperlink("https://www.diodes.com/datasheet/download/S1MDF.pdf")</f>
        <v>https://www.diodes.com/datasheet/download/S1MDF.pdf</v>
      </c>
      <c r="C47" t="str">
        <f>Hyperlink("https://www.diodes.com/part/view/S1MDF","S1MDF")</f>
        <v>S1MDF</v>
      </c>
      <c r="D47" t="s">
        <v>57</v>
      </c>
      <c r="E47" t="s">
        <v>20</v>
      </c>
      <c r="F47">
        <v>6</v>
      </c>
      <c r="G47" t="s">
        <v>48</v>
      </c>
      <c r="H47" t="s">
        <v>32</v>
      </c>
      <c r="I47" t="s">
        <v>23</v>
      </c>
      <c r="J47">
        <v>1</v>
      </c>
      <c r="K47">
        <v>30</v>
      </c>
      <c r="L47">
        <v>1000</v>
      </c>
      <c r="M47">
        <v>1.1</v>
      </c>
      <c r="N47">
        <v>1</v>
      </c>
      <c r="O47">
        <v>5</v>
      </c>
      <c r="P47">
        <v>1000</v>
      </c>
      <c r="Q47">
        <v>1400</v>
      </c>
      <c r="R47" t="s">
        <v>98</v>
      </c>
    </row>
    <row r="48" spans="1:18">
      <c r="A48" t="s">
        <v>99</v>
      </c>
      <c r="B48" s="2" t="str">
        <f>Hyperlink("https://www.diodes.com/datasheet/download/S1MDFQ.pdf")</f>
        <v>https://www.diodes.com/datasheet/download/S1MDFQ.pdf</v>
      </c>
      <c r="C48" t="str">
        <f>Hyperlink("https://www.diodes.com/part/view/S1MDFQ","S1MDFQ")</f>
        <v>S1MDFQ</v>
      </c>
      <c r="D48" t="s">
        <v>57</v>
      </c>
      <c r="E48" t="s">
        <v>72</v>
      </c>
      <c r="F48">
        <v>6</v>
      </c>
      <c r="G48" t="s">
        <v>48</v>
      </c>
      <c r="H48" t="s">
        <v>32</v>
      </c>
      <c r="I48" t="s">
        <v>23</v>
      </c>
      <c r="J48">
        <v>1</v>
      </c>
      <c r="K48">
        <v>30</v>
      </c>
      <c r="L48">
        <v>1000</v>
      </c>
      <c r="M48">
        <v>1.1</v>
      </c>
      <c r="N48">
        <v>1</v>
      </c>
      <c r="O48">
        <v>5</v>
      </c>
      <c r="P48">
        <v>1000</v>
      </c>
      <c r="Q48">
        <v>1400</v>
      </c>
      <c r="R48" t="s">
        <v>98</v>
      </c>
    </row>
    <row r="49" spans="1:18">
      <c r="A49" t="s">
        <v>100</v>
      </c>
      <c r="B49" s="2" t="str">
        <f>Hyperlink("https://www.diodes.com/datasheet/download/S1MHQ.pdf")</f>
        <v>https://www.diodes.com/datasheet/download/S1MHQ.pdf</v>
      </c>
      <c r="C49" t="str">
        <f>Hyperlink("https://www.diodes.com/part/view/S1MHQ","S1MHQ")</f>
        <v>S1MHQ</v>
      </c>
      <c r="D49" t="s">
        <v>101</v>
      </c>
      <c r="E49" t="s">
        <v>72</v>
      </c>
      <c r="F49">
        <v>10</v>
      </c>
      <c r="G49" t="s">
        <v>48</v>
      </c>
      <c r="H49" t="s">
        <v>32</v>
      </c>
      <c r="I49" t="s">
        <v>23</v>
      </c>
      <c r="J49">
        <v>1</v>
      </c>
      <c r="K49">
        <v>30</v>
      </c>
      <c r="L49">
        <v>1000</v>
      </c>
      <c r="M49">
        <v>1.1</v>
      </c>
      <c r="N49">
        <v>1</v>
      </c>
      <c r="O49">
        <v>5</v>
      </c>
      <c r="P49">
        <v>1000</v>
      </c>
      <c r="Q49" t="s">
        <v>52</v>
      </c>
      <c r="R49" t="s">
        <v>80</v>
      </c>
    </row>
    <row r="50" spans="1:18">
      <c r="A50" t="s">
        <v>102</v>
      </c>
      <c r="B50" s="2" t="str">
        <f>Hyperlink("https://www.diodes.com/datasheet/download/S1MSP1M.pdf")</f>
        <v>https://www.diodes.com/datasheet/download/S1MSP1M.pdf</v>
      </c>
      <c r="C50" t="str">
        <f>Hyperlink("https://www.diodes.com/part/view/S1MSP1M","S1MSP1M")</f>
        <v>S1MSP1M</v>
      </c>
      <c r="D50" t="s">
        <v>62</v>
      </c>
      <c r="E50" t="s">
        <v>20</v>
      </c>
      <c r="F50">
        <v>4</v>
      </c>
      <c r="G50" t="s">
        <v>21</v>
      </c>
      <c r="H50" t="s">
        <v>94</v>
      </c>
      <c r="I50" t="s">
        <v>23</v>
      </c>
      <c r="J50">
        <v>1</v>
      </c>
      <c r="K50">
        <v>25</v>
      </c>
      <c r="L50">
        <v>1000</v>
      </c>
      <c r="M50">
        <v>1.1</v>
      </c>
      <c r="N50">
        <v>1</v>
      </c>
      <c r="O50">
        <v>10</v>
      </c>
      <c r="P50">
        <v>800</v>
      </c>
      <c r="Q50">
        <v>1200</v>
      </c>
      <c r="R50" t="s">
        <v>53</v>
      </c>
    </row>
    <row r="51" spans="1:18">
      <c r="A51" t="s">
        <v>103</v>
      </c>
      <c r="B51" s="2" t="str">
        <f>Hyperlink("https://www.diodes.com/datasheet/download/S1MSWFM.pdf")</f>
        <v>https://www.diodes.com/datasheet/download/S1MSWFM.pdf</v>
      </c>
      <c r="C51" t="str">
        <f>Hyperlink("https://www.diodes.com/part/view/S1MSWFM","S1MSWFM")</f>
        <v>S1MSWFM</v>
      </c>
      <c r="D51" t="s">
        <v>62</v>
      </c>
      <c r="E51" t="s">
        <v>20</v>
      </c>
      <c r="F51">
        <v>3</v>
      </c>
      <c r="G51" t="s">
        <v>48</v>
      </c>
      <c r="H51" t="s">
        <v>94</v>
      </c>
      <c r="I51" t="s">
        <v>23</v>
      </c>
      <c r="J51">
        <v>1</v>
      </c>
      <c r="K51">
        <v>25</v>
      </c>
      <c r="L51">
        <v>1000</v>
      </c>
      <c r="M51">
        <v>1.1</v>
      </c>
      <c r="N51">
        <v>1</v>
      </c>
      <c r="O51">
        <v>10</v>
      </c>
      <c r="P51">
        <v>1000</v>
      </c>
      <c r="Q51">
        <v>1200</v>
      </c>
      <c r="R51" t="s">
        <v>104</v>
      </c>
    </row>
    <row r="52" spans="1:18">
      <c r="A52" t="s">
        <v>105</v>
      </c>
      <c r="B52" s="2" t="str">
        <f>Hyperlink("https://www.diodes.com/datasheet/download/S1MSWFMQ.pdf")</f>
        <v>https://www.diodes.com/datasheet/download/S1MSWFMQ.pdf</v>
      </c>
      <c r="C52" t="str">
        <f>Hyperlink("https://www.diodes.com/part/view/S1MSWFMQ","S1MSWFMQ")</f>
        <v>S1MSWFMQ</v>
      </c>
      <c r="D52" t="s">
        <v>62</v>
      </c>
      <c r="E52" t="s">
        <v>72</v>
      </c>
      <c r="F52">
        <v>3</v>
      </c>
      <c r="G52" t="s">
        <v>48</v>
      </c>
      <c r="H52" t="s">
        <v>94</v>
      </c>
      <c r="I52" t="s">
        <v>23</v>
      </c>
      <c r="J52">
        <v>1</v>
      </c>
      <c r="K52">
        <v>25</v>
      </c>
      <c r="L52">
        <v>1000</v>
      </c>
      <c r="M52">
        <v>1.1</v>
      </c>
      <c r="N52">
        <v>1</v>
      </c>
      <c r="O52">
        <v>10</v>
      </c>
      <c r="P52">
        <v>1000</v>
      </c>
      <c r="Q52">
        <v>1200</v>
      </c>
      <c r="R52" t="s">
        <v>104</v>
      </c>
    </row>
    <row r="53" spans="1:18">
      <c r="A53" t="s">
        <v>106</v>
      </c>
      <c r="B53" s="2" t="str">
        <f>Hyperlink("https://www.diodes.com/datasheet/download/S1MSWFQ.pdf")</f>
        <v>https://www.diodes.com/datasheet/download/S1MSWFQ.pdf</v>
      </c>
      <c r="C53" t="str">
        <f>Hyperlink("https://www.diodes.com/part/view/S1MSWFQ","S1MSWFQ")</f>
        <v>S1MSWFQ</v>
      </c>
      <c r="D53" t="s">
        <v>107</v>
      </c>
      <c r="E53" t="s">
        <v>72</v>
      </c>
      <c r="F53">
        <v>6</v>
      </c>
      <c r="G53" t="s">
        <v>48</v>
      </c>
      <c r="H53" t="s">
        <v>49</v>
      </c>
      <c r="I53" t="s">
        <v>23</v>
      </c>
      <c r="J53">
        <v>1</v>
      </c>
      <c r="K53">
        <v>25</v>
      </c>
      <c r="L53">
        <v>1000</v>
      </c>
      <c r="M53">
        <v>1.1</v>
      </c>
      <c r="N53">
        <v>1</v>
      </c>
      <c r="O53">
        <v>10</v>
      </c>
      <c r="P53">
        <v>1000</v>
      </c>
      <c r="Q53">
        <v>1000</v>
      </c>
      <c r="R53" t="s">
        <v>108</v>
      </c>
    </row>
    <row r="54" spans="1:18">
      <c r="A54" t="s">
        <v>109</v>
      </c>
      <c r="B54" s="2" t="str">
        <f>Hyperlink("https://www.diodes.com/datasheet/download/S1MWFM.pdf")</f>
        <v>https://www.diodes.com/datasheet/download/S1MWFM.pdf</v>
      </c>
      <c r="C54" t="str">
        <f>Hyperlink("https://www.diodes.com/part/view/S1MWFM","S1MWFM")</f>
        <v>S1MWFM</v>
      </c>
      <c r="D54" t="s">
        <v>62</v>
      </c>
      <c r="E54" t="s">
        <v>20</v>
      </c>
      <c r="F54">
        <v>7</v>
      </c>
      <c r="G54" t="s">
        <v>21</v>
      </c>
      <c r="H54" t="s">
        <v>94</v>
      </c>
      <c r="I54" t="s">
        <v>23</v>
      </c>
      <c r="J54">
        <v>1</v>
      </c>
      <c r="K54">
        <v>30</v>
      </c>
      <c r="L54">
        <v>1000</v>
      </c>
      <c r="M54">
        <v>1.1</v>
      </c>
      <c r="N54">
        <v>1</v>
      </c>
      <c r="O54">
        <v>5</v>
      </c>
      <c r="P54">
        <v>1000</v>
      </c>
      <c r="Q54">
        <v>1500</v>
      </c>
      <c r="R54" t="s">
        <v>104</v>
      </c>
    </row>
    <row r="55" spans="1:18">
      <c r="A55" t="s">
        <v>110</v>
      </c>
      <c r="B55" s="2" t="str">
        <f>Hyperlink("https://www.diodes.com/datasheet/download/S1N.pdf")</f>
        <v>https://www.diodes.com/datasheet/download/S1N.pdf</v>
      </c>
      <c r="C55" t="str">
        <f>Hyperlink("https://www.diodes.com/part/view/S1N","S1N")</f>
        <v>S1N</v>
      </c>
      <c r="D55" t="s">
        <v>57</v>
      </c>
      <c r="E55" t="s">
        <v>20</v>
      </c>
      <c r="F55">
        <v>6</v>
      </c>
      <c r="G55" t="s">
        <v>21</v>
      </c>
      <c r="H55" t="s">
        <v>49</v>
      </c>
      <c r="I55" t="s">
        <v>23</v>
      </c>
      <c r="J55">
        <v>1</v>
      </c>
      <c r="K55">
        <v>30</v>
      </c>
      <c r="L55">
        <v>1200</v>
      </c>
      <c r="M55">
        <v>1.1</v>
      </c>
      <c r="N55">
        <v>1</v>
      </c>
      <c r="O55">
        <v>5</v>
      </c>
      <c r="P55">
        <v>1200</v>
      </c>
      <c r="Q55" t="s">
        <v>52</v>
      </c>
      <c r="R55" t="s">
        <v>80</v>
      </c>
    </row>
    <row r="56" spans="1:18">
      <c r="A56" t="s">
        <v>111</v>
      </c>
      <c r="B56" s="2" t="str">
        <f>Hyperlink("https://www.diodes.com/datasheet/download/S1V.pdf")</f>
        <v>https://www.diodes.com/datasheet/download/S1V.pdf</v>
      </c>
      <c r="C56" t="str">
        <f>Hyperlink("https://www.diodes.com/part/view/S1V","S1V")</f>
        <v>S1V</v>
      </c>
      <c r="D56" t="s">
        <v>57</v>
      </c>
      <c r="E56" t="s">
        <v>20</v>
      </c>
      <c r="F56">
        <v>13</v>
      </c>
      <c r="G56" t="s">
        <v>21</v>
      </c>
      <c r="H56" t="s">
        <v>49</v>
      </c>
      <c r="I56" t="s">
        <v>23</v>
      </c>
      <c r="J56">
        <v>1</v>
      </c>
      <c r="K56">
        <v>30</v>
      </c>
      <c r="L56">
        <v>2000</v>
      </c>
      <c r="M56">
        <v>1.3</v>
      </c>
      <c r="N56">
        <v>1</v>
      </c>
      <c r="O56">
        <v>5</v>
      </c>
      <c r="P56">
        <v>2000</v>
      </c>
      <c r="Q56" t="s">
        <v>52</v>
      </c>
      <c r="R56" t="s">
        <v>80</v>
      </c>
    </row>
    <row r="57" spans="1:18">
      <c r="A57" t="s">
        <v>112</v>
      </c>
      <c r="B57" s="2" t="str">
        <f>Hyperlink("https://www.diodes.com/datasheet/download/S2A.pdf")</f>
        <v>https://www.diodes.com/datasheet/download/S2A.pdf</v>
      </c>
      <c r="C57" t="str">
        <f>Hyperlink("https://www.diodes.com/part/view/S2A","S2A")</f>
        <v>S2A</v>
      </c>
      <c r="D57" t="s">
        <v>19</v>
      </c>
      <c r="E57" t="s">
        <v>20</v>
      </c>
      <c r="F57">
        <v>20</v>
      </c>
      <c r="G57" t="s">
        <v>21</v>
      </c>
      <c r="H57" t="s">
        <v>113</v>
      </c>
      <c r="I57" t="s">
        <v>23</v>
      </c>
      <c r="J57">
        <v>1.5</v>
      </c>
      <c r="K57">
        <v>50</v>
      </c>
      <c r="L57">
        <v>50</v>
      </c>
      <c r="M57">
        <v>1.15</v>
      </c>
      <c r="N57">
        <v>1.5</v>
      </c>
      <c r="O57">
        <v>5</v>
      </c>
      <c r="P57">
        <v>50</v>
      </c>
      <c r="Q57" t="s">
        <v>52</v>
      </c>
      <c r="R57" t="s">
        <v>82</v>
      </c>
    </row>
    <row r="58" spans="1:18">
      <c r="A58" t="s">
        <v>114</v>
      </c>
      <c r="B58" s="2" t="str">
        <f>Hyperlink("https://www.diodes.com/datasheet/download/S2AA.pdf")</f>
        <v>https://www.diodes.com/datasheet/download/S2AA.pdf</v>
      </c>
      <c r="C58" t="str">
        <f>Hyperlink("https://www.diodes.com/part/view/S2AA","S2AA")</f>
        <v>S2AA</v>
      </c>
      <c r="D58" t="s">
        <v>19</v>
      </c>
      <c r="E58" t="s">
        <v>20</v>
      </c>
      <c r="F58">
        <v>20</v>
      </c>
      <c r="G58" t="s">
        <v>21</v>
      </c>
      <c r="H58" t="s">
        <v>113</v>
      </c>
      <c r="I58" t="s">
        <v>23</v>
      </c>
      <c r="J58">
        <v>1.5</v>
      </c>
      <c r="K58">
        <v>50</v>
      </c>
      <c r="L58">
        <v>50</v>
      </c>
      <c r="M58">
        <v>1.15</v>
      </c>
      <c r="N58">
        <v>1.5</v>
      </c>
      <c r="O58">
        <v>5</v>
      </c>
      <c r="P58">
        <v>50</v>
      </c>
      <c r="Q58" t="s">
        <v>52</v>
      </c>
      <c r="R58" t="s">
        <v>80</v>
      </c>
    </row>
    <row r="59" spans="1:18">
      <c r="A59" t="s">
        <v>115</v>
      </c>
      <c r="B59" s="2" t="str">
        <f>Hyperlink("https://www.diodes.com/datasheet/download/S2B.pdf")</f>
        <v>https://www.diodes.com/datasheet/download/S2B.pdf</v>
      </c>
      <c r="C59" t="str">
        <f>Hyperlink("https://www.diodes.com/part/view/S2B","S2B")</f>
        <v>S2B</v>
      </c>
      <c r="D59" t="s">
        <v>19</v>
      </c>
      <c r="E59" t="s">
        <v>20</v>
      </c>
      <c r="F59">
        <v>20</v>
      </c>
      <c r="G59" t="s">
        <v>21</v>
      </c>
      <c r="H59" t="s">
        <v>113</v>
      </c>
      <c r="I59" t="s">
        <v>23</v>
      </c>
      <c r="J59">
        <v>1.5</v>
      </c>
      <c r="K59">
        <v>50</v>
      </c>
      <c r="L59">
        <v>100</v>
      </c>
      <c r="M59">
        <v>1.15</v>
      </c>
      <c r="N59">
        <v>1.5</v>
      </c>
      <c r="O59">
        <v>5</v>
      </c>
      <c r="P59">
        <v>100</v>
      </c>
      <c r="Q59" t="s">
        <v>52</v>
      </c>
      <c r="R59" t="s">
        <v>82</v>
      </c>
    </row>
    <row r="60" spans="1:18">
      <c r="A60" t="s">
        <v>116</v>
      </c>
      <c r="B60" s="2" t="str">
        <f>Hyperlink("https://www.diodes.com/datasheet/download/S2BA.pdf")</f>
        <v>https://www.diodes.com/datasheet/download/S2BA.pdf</v>
      </c>
      <c r="C60" t="str">
        <f>Hyperlink("https://www.diodes.com/part/view/S2BA","S2BA")</f>
        <v>S2BA</v>
      </c>
      <c r="D60" t="s">
        <v>19</v>
      </c>
      <c r="E60" t="s">
        <v>20</v>
      </c>
      <c r="F60">
        <v>20</v>
      </c>
      <c r="G60" t="s">
        <v>21</v>
      </c>
      <c r="H60" t="s">
        <v>113</v>
      </c>
      <c r="I60" t="s">
        <v>23</v>
      </c>
      <c r="J60">
        <v>1.5</v>
      </c>
      <c r="K60">
        <v>50</v>
      </c>
      <c r="L60">
        <v>100</v>
      </c>
      <c r="M60">
        <v>1.15</v>
      </c>
      <c r="N60">
        <v>1.5</v>
      </c>
      <c r="O60">
        <v>5</v>
      </c>
      <c r="P60">
        <v>100</v>
      </c>
      <c r="Q60" t="s">
        <v>52</v>
      </c>
      <c r="R60" t="s">
        <v>80</v>
      </c>
    </row>
    <row r="61" spans="1:18">
      <c r="A61" t="s">
        <v>117</v>
      </c>
      <c r="B61" s="2" t="str">
        <f>Hyperlink("https://www.diodes.com/datasheet/download/S2D.pdf")</f>
        <v>https://www.diodes.com/datasheet/download/S2D.pdf</v>
      </c>
      <c r="C61" t="str">
        <f>Hyperlink("https://www.diodes.com/part/view/S2D","S2D")</f>
        <v>S2D</v>
      </c>
      <c r="D61" t="s">
        <v>19</v>
      </c>
      <c r="E61" t="s">
        <v>20</v>
      </c>
      <c r="F61">
        <v>20</v>
      </c>
      <c r="G61" t="s">
        <v>21</v>
      </c>
      <c r="H61" t="s">
        <v>113</v>
      </c>
      <c r="I61" t="s">
        <v>23</v>
      </c>
      <c r="J61">
        <v>1.5</v>
      </c>
      <c r="K61">
        <v>50</v>
      </c>
      <c r="L61">
        <v>200</v>
      </c>
      <c r="M61">
        <v>1.15</v>
      </c>
      <c r="N61">
        <v>1.5</v>
      </c>
      <c r="O61">
        <v>5</v>
      </c>
      <c r="P61">
        <v>200</v>
      </c>
      <c r="Q61" t="s">
        <v>52</v>
      </c>
      <c r="R61" t="s">
        <v>82</v>
      </c>
    </row>
    <row r="62" spans="1:18">
      <c r="A62" t="s">
        <v>118</v>
      </c>
      <c r="B62" s="2" t="str">
        <f>Hyperlink("https://www.diodes.com/datasheet/download/S2DA.pdf")</f>
        <v>https://www.diodes.com/datasheet/download/S2DA.pdf</v>
      </c>
      <c r="C62" t="str">
        <f>Hyperlink("https://www.diodes.com/part/view/S2DA","S2DA")</f>
        <v>S2DA</v>
      </c>
      <c r="D62" t="s">
        <v>19</v>
      </c>
      <c r="E62" t="s">
        <v>20</v>
      </c>
      <c r="F62">
        <v>20</v>
      </c>
      <c r="G62" t="s">
        <v>21</v>
      </c>
      <c r="H62" t="s">
        <v>113</v>
      </c>
      <c r="I62" t="s">
        <v>23</v>
      </c>
      <c r="J62">
        <v>1.5</v>
      </c>
      <c r="K62">
        <v>50</v>
      </c>
      <c r="L62">
        <v>200</v>
      </c>
      <c r="M62">
        <v>1.15</v>
      </c>
      <c r="N62">
        <v>1.5</v>
      </c>
      <c r="O62">
        <v>5</v>
      </c>
      <c r="P62">
        <v>200</v>
      </c>
      <c r="Q62" t="s">
        <v>52</v>
      </c>
      <c r="R62" t="s">
        <v>80</v>
      </c>
    </row>
    <row r="63" spans="1:18">
      <c r="A63" t="s">
        <v>119</v>
      </c>
      <c r="B63" s="2" t="str">
        <f>Hyperlink("https://www.diodes.com/datasheet/download/S2G.pdf")</f>
        <v>https://www.diodes.com/datasheet/download/S2G.pdf</v>
      </c>
      <c r="C63" t="str">
        <f>Hyperlink("https://www.diodes.com/part/view/S2G","S2G")</f>
        <v>S2G</v>
      </c>
      <c r="D63" t="s">
        <v>19</v>
      </c>
      <c r="E63" t="s">
        <v>20</v>
      </c>
      <c r="F63">
        <v>20</v>
      </c>
      <c r="G63" t="s">
        <v>21</v>
      </c>
      <c r="H63" t="s">
        <v>113</v>
      </c>
      <c r="I63" t="s">
        <v>23</v>
      </c>
      <c r="J63">
        <v>1.5</v>
      </c>
      <c r="K63">
        <v>50</v>
      </c>
      <c r="L63">
        <v>400</v>
      </c>
      <c r="M63">
        <v>1.15</v>
      </c>
      <c r="N63">
        <v>1.5</v>
      </c>
      <c r="O63">
        <v>5</v>
      </c>
      <c r="P63">
        <v>400</v>
      </c>
      <c r="Q63" t="s">
        <v>52</v>
      </c>
      <c r="R63" t="s">
        <v>82</v>
      </c>
    </row>
    <row r="64" spans="1:18">
      <c r="A64" t="s">
        <v>120</v>
      </c>
      <c r="B64" s="2" t="str">
        <f>Hyperlink("https://www.diodes.com/datasheet/download/S2GA.pdf")</f>
        <v>https://www.diodes.com/datasheet/download/S2GA.pdf</v>
      </c>
      <c r="C64" t="str">
        <f>Hyperlink("https://www.diodes.com/part/view/S2GA","S2GA")</f>
        <v>S2GA</v>
      </c>
      <c r="D64" t="s">
        <v>19</v>
      </c>
      <c r="E64" t="s">
        <v>20</v>
      </c>
      <c r="F64">
        <v>20</v>
      </c>
      <c r="G64" t="s">
        <v>21</v>
      </c>
      <c r="H64" t="s">
        <v>113</v>
      </c>
      <c r="I64" t="s">
        <v>23</v>
      </c>
      <c r="J64">
        <v>1.5</v>
      </c>
      <c r="K64">
        <v>50</v>
      </c>
      <c r="L64">
        <v>400</v>
      </c>
      <c r="M64">
        <v>1.15</v>
      </c>
      <c r="N64">
        <v>1.5</v>
      </c>
      <c r="O64">
        <v>5</v>
      </c>
      <c r="P64">
        <v>400</v>
      </c>
      <c r="Q64" t="s">
        <v>52</v>
      </c>
      <c r="R64" t="s">
        <v>80</v>
      </c>
    </row>
    <row r="65" spans="1:18">
      <c r="A65" t="s">
        <v>121</v>
      </c>
      <c r="B65" s="2" t="str">
        <f>Hyperlink("https://www.diodes.com/datasheet/download/S2J.pdf")</f>
        <v>https://www.diodes.com/datasheet/download/S2J.pdf</v>
      </c>
      <c r="C65" t="str">
        <f>Hyperlink("https://www.diodes.com/part/view/S2J","S2J")</f>
        <v>S2J</v>
      </c>
      <c r="D65" t="s">
        <v>19</v>
      </c>
      <c r="E65" t="s">
        <v>20</v>
      </c>
      <c r="F65">
        <v>20</v>
      </c>
      <c r="G65" t="s">
        <v>21</v>
      </c>
      <c r="H65" t="s">
        <v>113</v>
      </c>
      <c r="I65" t="s">
        <v>23</v>
      </c>
      <c r="J65">
        <v>1.5</v>
      </c>
      <c r="K65">
        <v>50</v>
      </c>
      <c r="L65">
        <v>600</v>
      </c>
      <c r="M65">
        <v>1.15</v>
      </c>
      <c r="N65">
        <v>1.5</v>
      </c>
      <c r="O65">
        <v>5</v>
      </c>
      <c r="P65">
        <v>600</v>
      </c>
      <c r="Q65" t="s">
        <v>52</v>
      </c>
      <c r="R65" t="s">
        <v>82</v>
      </c>
    </row>
    <row r="66" spans="1:18">
      <c r="A66" t="s">
        <v>122</v>
      </c>
      <c r="B66" s="2" t="str">
        <f>Hyperlink("https://www.diodes.com/datasheet/download/S2JA.pdf")</f>
        <v>https://www.diodes.com/datasheet/download/S2JA.pdf</v>
      </c>
      <c r="C66" t="str">
        <f>Hyperlink("https://www.diodes.com/part/view/S2JA","S2JA")</f>
        <v>S2JA</v>
      </c>
      <c r="D66" t="s">
        <v>19</v>
      </c>
      <c r="E66" t="s">
        <v>20</v>
      </c>
      <c r="F66">
        <v>20</v>
      </c>
      <c r="G66" t="s">
        <v>21</v>
      </c>
      <c r="H66" t="s">
        <v>113</v>
      </c>
      <c r="I66" t="s">
        <v>23</v>
      </c>
      <c r="J66">
        <v>1.5</v>
      </c>
      <c r="K66">
        <v>50</v>
      </c>
      <c r="L66">
        <v>600</v>
      </c>
      <c r="M66">
        <v>1.15</v>
      </c>
      <c r="N66">
        <v>1.5</v>
      </c>
      <c r="O66">
        <v>5</v>
      </c>
      <c r="P66">
        <v>600</v>
      </c>
      <c r="Q66" t="s">
        <v>52</v>
      </c>
      <c r="R66" t="s">
        <v>80</v>
      </c>
    </row>
    <row r="67" spans="1:18">
      <c r="A67" t="s">
        <v>123</v>
      </c>
      <c r="B67" s="2" t="str">
        <f>Hyperlink("https://www.diodes.com/datasheet/download/S2K.pdf")</f>
        <v>https://www.diodes.com/datasheet/download/S2K.pdf</v>
      </c>
      <c r="C67" t="str">
        <f>Hyperlink("https://www.diodes.com/part/view/S2K","S2K")</f>
        <v>S2K</v>
      </c>
      <c r="D67" t="s">
        <v>19</v>
      </c>
      <c r="E67" t="s">
        <v>20</v>
      </c>
      <c r="F67">
        <v>20</v>
      </c>
      <c r="G67" t="s">
        <v>21</v>
      </c>
      <c r="H67" t="s">
        <v>113</v>
      </c>
      <c r="I67" t="s">
        <v>23</v>
      </c>
      <c r="J67">
        <v>1.5</v>
      </c>
      <c r="K67">
        <v>50</v>
      </c>
      <c r="L67">
        <v>800</v>
      </c>
      <c r="M67">
        <v>1.15</v>
      </c>
      <c r="N67">
        <v>1.5</v>
      </c>
      <c r="O67">
        <v>5</v>
      </c>
      <c r="P67">
        <v>800</v>
      </c>
      <c r="Q67" t="s">
        <v>52</v>
      </c>
      <c r="R67" t="s">
        <v>82</v>
      </c>
    </row>
    <row r="68" spans="1:18">
      <c r="A68" t="s">
        <v>124</v>
      </c>
      <c r="B68" s="2" t="str">
        <f>Hyperlink("https://www.diodes.com/datasheet/download/S2KA.pdf")</f>
        <v>https://www.diodes.com/datasheet/download/S2KA.pdf</v>
      </c>
      <c r="C68" t="str">
        <f>Hyperlink("https://www.diodes.com/part/view/S2KA","S2KA")</f>
        <v>S2KA</v>
      </c>
      <c r="D68" t="s">
        <v>19</v>
      </c>
      <c r="E68" t="s">
        <v>20</v>
      </c>
      <c r="F68">
        <v>20</v>
      </c>
      <c r="G68" t="s">
        <v>21</v>
      </c>
      <c r="H68" t="s">
        <v>113</v>
      </c>
      <c r="I68" t="s">
        <v>23</v>
      </c>
      <c r="J68">
        <v>1.5</v>
      </c>
      <c r="K68">
        <v>50</v>
      </c>
      <c r="L68">
        <v>800</v>
      </c>
      <c r="M68">
        <v>1.15</v>
      </c>
      <c r="N68">
        <v>1.5</v>
      </c>
      <c r="O68">
        <v>5</v>
      </c>
      <c r="P68">
        <v>800</v>
      </c>
      <c r="Q68" t="s">
        <v>52</v>
      </c>
      <c r="R68" t="s">
        <v>80</v>
      </c>
    </row>
    <row r="69" spans="1:18">
      <c r="A69" t="s">
        <v>125</v>
      </c>
      <c r="B69" s="2" t="str">
        <f>Hyperlink("https://www.diodes.com/datasheet/download/S2KDF.pdf")</f>
        <v>https://www.diodes.com/datasheet/download/S2KDF.pdf</v>
      </c>
      <c r="C69" t="str">
        <f>Hyperlink("https://www.diodes.com/part/view/S2KDF","S2KDF")</f>
        <v>S2KDF</v>
      </c>
      <c r="D69" t="s">
        <v>65</v>
      </c>
      <c r="E69" t="s">
        <v>20</v>
      </c>
      <c r="F69">
        <v>8</v>
      </c>
      <c r="G69" t="s">
        <v>48</v>
      </c>
      <c r="H69" t="s">
        <v>32</v>
      </c>
      <c r="I69" t="s">
        <v>23</v>
      </c>
      <c r="J69">
        <v>2</v>
      </c>
      <c r="K69">
        <v>55</v>
      </c>
      <c r="L69">
        <v>800</v>
      </c>
      <c r="M69">
        <v>1.1</v>
      </c>
      <c r="N69">
        <v>2</v>
      </c>
      <c r="O69">
        <v>5</v>
      </c>
      <c r="P69">
        <v>800</v>
      </c>
      <c r="Q69">
        <v>1400</v>
      </c>
      <c r="R69" t="s">
        <v>98</v>
      </c>
    </row>
    <row r="70" spans="1:18">
      <c r="A70" t="s">
        <v>126</v>
      </c>
      <c r="B70" s="2" t="str">
        <f>Hyperlink("https://www.diodes.com/datasheet/download/S2KDFQ.pdf")</f>
        <v>https://www.diodes.com/datasheet/download/S2KDFQ.pdf</v>
      </c>
      <c r="C70" t="str">
        <f>Hyperlink("https://www.diodes.com/part/view/S2KDFQ","S2KDFQ")</f>
        <v>S2KDFQ</v>
      </c>
      <c r="D70" t="s">
        <v>65</v>
      </c>
      <c r="E70" t="s">
        <v>72</v>
      </c>
      <c r="F70">
        <v>8</v>
      </c>
      <c r="G70" t="s">
        <v>48</v>
      </c>
      <c r="H70" t="s">
        <v>65</v>
      </c>
      <c r="I70" t="s">
        <v>23</v>
      </c>
      <c r="J70">
        <v>2</v>
      </c>
      <c r="K70">
        <v>55</v>
      </c>
      <c r="L70">
        <v>800</v>
      </c>
      <c r="M70">
        <v>1.1</v>
      </c>
      <c r="N70">
        <v>2</v>
      </c>
      <c r="O70">
        <v>5</v>
      </c>
      <c r="P70">
        <v>800</v>
      </c>
      <c r="Q70">
        <v>1400</v>
      </c>
      <c r="R70" t="s">
        <v>98</v>
      </c>
    </row>
    <row r="71" spans="1:18">
      <c r="A71" t="s">
        <v>127</v>
      </c>
      <c r="B71" s="2" t="str">
        <f>Hyperlink("https://www.diodes.com/datasheet/download/S2M.pdf")</f>
        <v>https://www.diodes.com/datasheet/download/S2M.pdf</v>
      </c>
      <c r="C71" t="str">
        <f>Hyperlink("https://www.diodes.com/part/view/S2M","S2M")</f>
        <v>S2M</v>
      </c>
      <c r="D71" t="s">
        <v>19</v>
      </c>
      <c r="E71" t="s">
        <v>20</v>
      </c>
      <c r="F71">
        <v>20</v>
      </c>
      <c r="G71" t="s">
        <v>21</v>
      </c>
      <c r="H71" t="s">
        <v>113</v>
      </c>
      <c r="I71" t="s">
        <v>23</v>
      </c>
      <c r="J71">
        <v>1.5</v>
      </c>
      <c r="K71">
        <v>50</v>
      </c>
      <c r="L71">
        <v>1000</v>
      </c>
      <c r="M71">
        <v>1.15</v>
      </c>
      <c r="N71">
        <v>1.5</v>
      </c>
      <c r="O71">
        <v>5</v>
      </c>
      <c r="P71">
        <v>1000</v>
      </c>
      <c r="Q71" t="s">
        <v>52</v>
      </c>
      <c r="R71" t="s">
        <v>82</v>
      </c>
    </row>
    <row r="72" spans="1:18">
      <c r="A72" t="s">
        <v>128</v>
      </c>
      <c r="B72" s="2" t="str">
        <f>Hyperlink("https://www.diodes.com/datasheet/download/S2MA.pdf")</f>
        <v>https://www.diodes.com/datasheet/download/S2MA.pdf</v>
      </c>
      <c r="C72" t="str">
        <f>Hyperlink("https://www.diodes.com/part/view/S2MA","S2MA")</f>
        <v>S2MA</v>
      </c>
      <c r="D72" t="s">
        <v>19</v>
      </c>
      <c r="E72" t="s">
        <v>20</v>
      </c>
      <c r="F72">
        <v>20</v>
      </c>
      <c r="G72" t="s">
        <v>21</v>
      </c>
      <c r="H72" t="s">
        <v>113</v>
      </c>
      <c r="I72" t="s">
        <v>23</v>
      </c>
      <c r="J72">
        <v>1.5</v>
      </c>
      <c r="K72">
        <v>50</v>
      </c>
      <c r="L72">
        <v>1000</v>
      </c>
      <c r="M72">
        <v>1.15</v>
      </c>
      <c r="N72">
        <v>1.5</v>
      </c>
      <c r="O72">
        <v>5</v>
      </c>
      <c r="P72">
        <v>1000</v>
      </c>
      <c r="Q72" t="s">
        <v>52</v>
      </c>
      <c r="R72" t="s">
        <v>80</v>
      </c>
    </row>
    <row r="73" spans="1:18">
      <c r="A73" t="s">
        <v>129</v>
      </c>
      <c r="B73" s="2" t="str">
        <f>Hyperlink("https://www.diodes.com/datasheet/download/S2MHQ.pdf")</f>
        <v>https://www.diodes.com/datasheet/download/S2MHQ.pdf</v>
      </c>
      <c r="C73" t="str">
        <f>Hyperlink("https://www.diodes.com/part/view/S2MHQ","S2MHQ")</f>
        <v>S2MHQ</v>
      </c>
      <c r="D73" t="s">
        <v>130</v>
      </c>
      <c r="E73" t="s">
        <v>72</v>
      </c>
      <c r="F73">
        <v>20</v>
      </c>
      <c r="G73" t="s">
        <v>48</v>
      </c>
      <c r="H73" t="s">
        <v>32</v>
      </c>
      <c r="I73" t="s">
        <v>23</v>
      </c>
      <c r="J73">
        <v>1.5</v>
      </c>
      <c r="K73">
        <v>50</v>
      </c>
      <c r="L73">
        <v>1000</v>
      </c>
      <c r="M73">
        <v>1.15</v>
      </c>
      <c r="N73">
        <v>1.5</v>
      </c>
      <c r="O73">
        <v>5</v>
      </c>
      <c r="P73">
        <v>1000</v>
      </c>
      <c r="Q73" t="s">
        <v>52</v>
      </c>
      <c r="R73" t="s">
        <v>82</v>
      </c>
    </row>
    <row r="74" spans="1:18">
      <c r="A74" t="s">
        <v>131</v>
      </c>
      <c r="B74" s="2" t="str">
        <f>Hyperlink("https://www.diodes.com/datasheet/download/S3A.pdf")</f>
        <v>https://www.diodes.com/datasheet/download/S3A.pdf</v>
      </c>
      <c r="C74" t="str">
        <f>Hyperlink("https://www.diodes.com/part/view/S3A","S3A")</f>
        <v>S3A</v>
      </c>
      <c r="D74" t="s">
        <v>19</v>
      </c>
      <c r="E74" t="s">
        <v>20</v>
      </c>
      <c r="F74">
        <v>40</v>
      </c>
      <c r="G74" t="s">
        <v>21</v>
      </c>
      <c r="H74" t="s">
        <v>132</v>
      </c>
      <c r="I74" t="s">
        <v>23</v>
      </c>
      <c r="J74">
        <v>3</v>
      </c>
      <c r="K74">
        <v>100</v>
      </c>
      <c r="L74">
        <v>50</v>
      </c>
      <c r="M74">
        <v>1.15</v>
      </c>
      <c r="N74">
        <v>3</v>
      </c>
      <c r="O74">
        <v>10</v>
      </c>
      <c r="P74">
        <v>50</v>
      </c>
      <c r="Q74" t="s">
        <v>52</v>
      </c>
      <c r="R74" t="s">
        <v>133</v>
      </c>
    </row>
    <row r="75" spans="1:18">
      <c r="A75" t="s">
        <v>134</v>
      </c>
      <c r="B75" s="2" t="str">
        <f>Hyperlink("https://www.diodes.com/datasheet/download/S3AB.pdf")</f>
        <v>https://www.diodes.com/datasheet/download/S3AB.pdf</v>
      </c>
      <c r="C75" t="str">
        <f>Hyperlink("https://www.diodes.com/part/view/S3AB","S3AB")</f>
        <v>S3AB</v>
      </c>
      <c r="D75" t="s">
        <v>19</v>
      </c>
      <c r="E75" t="s">
        <v>20</v>
      </c>
      <c r="F75">
        <v>40</v>
      </c>
      <c r="G75" t="s">
        <v>21</v>
      </c>
      <c r="H75" t="s">
        <v>132</v>
      </c>
      <c r="I75" t="s">
        <v>23</v>
      </c>
      <c r="J75">
        <v>3</v>
      </c>
      <c r="K75">
        <v>100</v>
      </c>
      <c r="L75">
        <v>50</v>
      </c>
      <c r="M75">
        <v>1.15</v>
      </c>
      <c r="N75">
        <v>3</v>
      </c>
      <c r="O75">
        <v>10</v>
      </c>
      <c r="P75">
        <v>50</v>
      </c>
      <c r="Q75" t="s">
        <v>52</v>
      </c>
      <c r="R75" t="s">
        <v>82</v>
      </c>
    </row>
    <row r="76" spans="1:18">
      <c r="A76" t="s">
        <v>135</v>
      </c>
      <c r="B76" s="2" t="str">
        <f>Hyperlink("https://www.diodes.com/datasheet/download/S3B.pdf")</f>
        <v>https://www.diodes.com/datasheet/download/S3B.pdf</v>
      </c>
      <c r="C76" t="str">
        <f>Hyperlink("https://www.diodes.com/part/view/S3B","S3B")</f>
        <v>S3B</v>
      </c>
      <c r="D76" t="s">
        <v>19</v>
      </c>
      <c r="E76" t="s">
        <v>20</v>
      </c>
      <c r="F76">
        <v>40</v>
      </c>
      <c r="G76" t="s">
        <v>21</v>
      </c>
      <c r="H76" t="s">
        <v>132</v>
      </c>
      <c r="I76" t="s">
        <v>23</v>
      </c>
      <c r="J76">
        <v>3</v>
      </c>
      <c r="K76">
        <v>100</v>
      </c>
      <c r="L76">
        <v>100</v>
      </c>
      <c r="M76">
        <v>1.15</v>
      </c>
      <c r="N76">
        <v>3</v>
      </c>
      <c r="O76">
        <v>10</v>
      </c>
      <c r="P76">
        <v>100</v>
      </c>
      <c r="Q76" t="s">
        <v>52</v>
      </c>
      <c r="R76" t="s">
        <v>73</v>
      </c>
    </row>
    <row r="77" spans="1:18">
      <c r="A77" t="s">
        <v>136</v>
      </c>
      <c r="B77" s="2" t="str">
        <f>Hyperlink("https://www.diodes.com/datasheet/download/S3BB.pdf")</f>
        <v>https://www.diodes.com/datasheet/download/S3BB.pdf</v>
      </c>
      <c r="C77" t="str">
        <f>Hyperlink("https://www.diodes.com/part/view/S3BB","S3BB")</f>
        <v>S3BB</v>
      </c>
      <c r="D77" t="s">
        <v>19</v>
      </c>
      <c r="E77" t="s">
        <v>20</v>
      </c>
      <c r="F77">
        <v>40</v>
      </c>
      <c r="G77" t="s">
        <v>21</v>
      </c>
      <c r="H77" t="s">
        <v>132</v>
      </c>
      <c r="I77" t="s">
        <v>23</v>
      </c>
      <c r="J77">
        <v>3</v>
      </c>
      <c r="K77">
        <v>100</v>
      </c>
      <c r="L77">
        <v>100</v>
      </c>
      <c r="M77">
        <v>1.15</v>
      </c>
      <c r="N77">
        <v>3</v>
      </c>
      <c r="O77">
        <v>10</v>
      </c>
      <c r="P77">
        <v>100</v>
      </c>
      <c r="Q77" t="s">
        <v>52</v>
      </c>
      <c r="R77" t="s">
        <v>82</v>
      </c>
    </row>
    <row r="78" spans="1:18">
      <c r="A78" t="s">
        <v>137</v>
      </c>
      <c r="B78" s="2" t="str">
        <f>Hyperlink("https://www.diodes.com/datasheet/download/S3D.pdf")</f>
        <v>https://www.diodes.com/datasheet/download/S3D.pdf</v>
      </c>
      <c r="C78" t="str">
        <f>Hyperlink("https://www.diodes.com/part/view/S3D","S3D")</f>
        <v>S3D</v>
      </c>
      <c r="D78" t="s">
        <v>19</v>
      </c>
      <c r="E78" t="s">
        <v>20</v>
      </c>
      <c r="F78">
        <v>40</v>
      </c>
      <c r="G78" t="s">
        <v>21</v>
      </c>
      <c r="H78" t="s">
        <v>132</v>
      </c>
      <c r="I78" t="s">
        <v>23</v>
      </c>
      <c r="J78">
        <v>3</v>
      </c>
      <c r="K78">
        <v>100</v>
      </c>
      <c r="L78">
        <v>200</v>
      </c>
      <c r="M78">
        <v>1.15</v>
      </c>
      <c r="N78">
        <v>3</v>
      </c>
      <c r="O78">
        <v>10</v>
      </c>
      <c r="P78">
        <v>200</v>
      </c>
      <c r="Q78" t="s">
        <v>52</v>
      </c>
      <c r="R78" t="s">
        <v>73</v>
      </c>
    </row>
    <row r="79" spans="1:18">
      <c r="A79" t="s">
        <v>138</v>
      </c>
      <c r="B79" s="2" t="str">
        <f>Hyperlink("https://www.diodes.com/datasheet/download/S3DB.pdf")</f>
        <v>https://www.diodes.com/datasheet/download/S3DB.pdf</v>
      </c>
      <c r="C79" t="str">
        <f>Hyperlink("https://www.diodes.com/part/view/S3DB","S3DB")</f>
        <v>S3DB</v>
      </c>
      <c r="D79" t="s">
        <v>19</v>
      </c>
      <c r="E79" t="s">
        <v>20</v>
      </c>
      <c r="F79">
        <v>40</v>
      </c>
      <c r="G79" t="s">
        <v>21</v>
      </c>
      <c r="H79" t="s">
        <v>132</v>
      </c>
      <c r="I79" t="s">
        <v>23</v>
      </c>
      <c r="J79">
        <v>3</v>
      </c>
      <c r="K79">
        <v>100</v>
      </c>
      <c r="L79">
        <v>200</v>
      </c>
      <c r="M79">
        <v>1.15</v>
      </c>
      <c r="N79">
        <v>3</v>
      </c>
      <c r="O79">
        <v>10</v>
      </c>
      <c r="P79">
        <v>200</v>
      </c>
      <c r="Q79" t="s">
        <v>52</v>
      </c>
      <c r="R79" t="s">
        <v>82</v>
      </c>
    </row>
    <row r="80" spans="1:18">
      <c r="A80" t="s">
        <v>139</v>
      </c>
      <c r="B80" s="2" t="str">
        <f>Hyperlink("https://www.diodes.com/datasheet/download/S3G.pdf")</f>
        <v>https://www.diodes.com/datasheet/download/S3G.pdf</v>
      </c>
      <c r="C80" t="str">
        <f>Hyperlink("https://www.diodes.com/part/view/S3G","S3G")</f>
        <v>S3G</v>
      </c>
      <c r="D80" t="s">
        <v>19</v>
      </c>
      <c r="E80" t="s">
        <v>20</v>
      </c>
      <c r="F80">
        <v>40</v>
      </c>
      <c r="G80" t="s">
        <v>21</v>
      </c>
      <c r="H80" t="s">
        <v>132</v>
      </c>
      <c r="I80" t="s">
        <v>23</v>
      </c>
      <c r="J80">
        <v>3</v>
      </c>
      <c r="K80">
        <v>100</v>
      </c>
      <c r="L80">
        <v>400</v>
      </c>
      <c r="M80">
        <v>1.15</v>
      </c>
      <c r="N80">
        <v>3</v>
      </c>
      <c r="O80">
        <v>10</v>
      </c>
      <c r="P80">
        <v>400</v>
      </c>
      <c r="Q80" t="s">
        <v>52</v>
      </c>
      <c r="R80" t="s">
        <v>73</v>
      </c>
    </row>
    <row r="81" spans="1:18">
      <c r="A81" t="s">
        <v>140</v>
      </c>
      <c r="B81" s="2" t="str">
        <f>Hyperlink("https://www.diodes.com/datasheet/download/S3GB.pdf")</f>
        <v>https://www.diodes.com/datasheet/download/S3GB.pdf</v>
      </c>
      <c r="C81" t="str">
        <f>Hyperlink("https://www.diodes.com/part/view/S3GB","S3GB")</f>
        <v>S3GB</v>
      </c>
      <c r="D81" t="s">
        <v>19</v>
      </c>
      <c r="E81" t="s">
        <v>20</v>
      </c>
      <c r="F81">
        <v>40</v>
      </c>
      <c r="G81" t="s">
        <v>21</v>
      </c>
      <c r="H81" t="s">
        <v>132</v>
      </c>
      <c r="I81" t="s">
        <v>23</v>
      </c>
      <c r="J81">
        <v>3</v>
      </c>
      <c r="K81">
        <v>100</v>
      </c>
      <c r="L81">
        <v>400</v>
      </c>
      <c r="M81">
        <v>1.15</v>
      </c>
      <c r="N81">
        <v>3</v>
      </c>
      <c r="O81">
        <v>10</v>
      </c>
      <c r="P81">
        <v>400</v>
      </c>
      <c r="Q81" t="s">
        <v>52</v>
      </c>
      <c r="R81" t="s">
        <v>82</v>
      </c>
    </row>
    <row r="82" spans="1:18">
      <c r="A82" t="s">
        <v>141</v>
      </c>
      <c r="B82" s="2" t="str">
        <f>Hyperlink("https://www.diodes.com/datasheet/download/S3J.pdf")</f>
        <v>https://www.diodes.com/datasheet/download/S3J.pdf</v>
      </c>
      <c r="C82" t="str">
        <f>Hyperlink("https://www.diodes.com/part/view/S3J","S3J")</f>
        <v>S3J</v>
      </c>
      <c r="D82" t="s">
        <v>19</v>
      </c>
      <c r="E82" t="s">
        <v>20</v>
      </c>
      <c r="F82">
        <v>40</v>
      </c>
      <c r="G82" t="s">
        <v>21</v>
      </c>
      <c r="H82" t="s">
        <v>132</v>
      </c>
      <c r="I82" t="s">
        <v>23</v>
      </c>
      <c r="J82">
        <v>3</v>
      </c>
      <c r="K82">
        <v>100</v>
      </c>
      <c r="L82">
        <v>600</v>
      </c>
      <c r="M82">
        <v>1.15</v>
      </c>
      <c r="N82">
        <v>3</v>
      </c>
      <c r="O82">
        <v>10</v>
      </c>
      <c r="P82">
        <v>600</v>
      </c>
      <c r="Q82" t="s">
        <v>52</v>
      </c>
      <c r="R82" t="s">
        <v>73</v>
      </c>
    </row>
    <row r="83" spans="1:18">
      <c r="A83" t="s">
        <v>142</v>
      </c>
      <c r="B83" s="2" t="str">
        <f>Hyperlink("https://www.diodes.com/datasheet/download/S3JB.pdf")</f>
        <v>https://www.diodes.com/datasheet/download/S3JB.pdf</v>
      </c>
      <c r="C83" t="str">
        <f>Hyperlink("https://www.diodes.com/part/view/S3JB","S3JB")</f>
        <v>S3JB</v>
      </c>
      <c r="D83" t="s">
        <v>19</v>
      </c>
      <c r="E83" t="s">
        <v>20</v>
      </c>
      <c r="F83">
        <v>40</v>
      </c>
      <c r="G83" t="s">
        <v>21</v>
      </c>
      <c r="H83" t="s">
        <v>132</v>
      </c>
      <c r="I83" t="s">
        <v>23</v>
      </c>
      <c r="J83">
        <v>3</v>
      </c>
      <c r="K83">
        <v>100</v>
      </c>
      <c r="L83">
        <v>600</v>
      </c>
      <c r="M83">
        <v>1.15</v>
      </c>
      <c r="N83">
        <v>3</v>
      </c>
      <c r="O83">
        <v>10</v>
      </c>
      <c r="P83">
        <v>600</v>
      </c>
      <c r="Q83" t="s">
        <v>52</v>
      </c>
      <c r="R83" t="s">
        <v>82</v>
      </c>
    </row>
    <row r="84" spans="1:18">
      <c r="A84" t="s">
        <v>143</v>
      </c>
      <c r="B84" s="2" t="str">
        <f>Hyperlink("https://www.diodes.com/datasheet/download/S3K.pdf")</f>
        <v>https://www.diodes.com/datasheet/download/S3K.pdf</v>
      </c>
      <c r="C84" t="str">
        <f>Hyperlink("https://www.diodes.com/part/view/S3K","S3K")</f>
        <v>S3K</v>
      </c>
      <c r="D84" t="s">
        <v>19</v>
      </c>
      <c r="E84" t="s">
        <v>20</v>
      </c>
      <c r="F84">
        <v>40</v>
      </c>
      <c r="G84" t="s">
        <v>21</v>
      </c>
      <c r="H84" t="s">
        <v>132</v>
      </c>
      <c r="I84" t="s">
        <v>23</v>
      </c>
      <c r="J84">
        <v>3</v>
      </c>
      <c r="K84">
        <v>100</v>
      </c>
      <c r="L84">
        <v>800</v>
      </c>
      <c r="M84">
        <v>1.15</v>
      </c>
      <c r="N84">
        <v>3</v>
      </c>
      <c r="O84">
        <v>10</v>
      </c>
      <c r="P84">
        <v>800</v>
      </c>
      <c r="Q84" t="s">
        <v>52</v>
      </c>
      <c r="R84" t="s">
        <v>73</v>
      </c>
    </row>
    <row r="85" spans="1:18">
      <c r="A85" t="s">
        <v>144</v>
      </c>
      <c r="B85" s="2" t="str">
        <f>Hyperlink("https://www.diodes.com/datasheet/download/S3KB.pdf")</f>
        <v>https://www.diodes.com/datasheet/download/S3KB.pdf</v>
      </c>
      <c r="C85" t="str">
        <f>Hyperlink("https://www.diodes.com/part/view/S3KB","S3KB")</f>
        <v>S3KB</v>
      </c>
      <c r="D85" t="s">
        <v>19</v>
      </c>
      <c r="E85" t="s">
        <v>20</v>
      </c>
      <c r="F85">
        <v>40</v>
      </c>
      <c r="G85" t="s">
        <v>21</v>
      </c>
      <c r="H85" t="s">
        <v>132</v>
      </c>
      <c r="I85" t="s">
        <v>23</v>
      </c>
      <c r="J85">
        <v>3</v>
      </c>
      <c r="K85">
        <v>100</v>
      </c>
      <c r="L85">
        <v>800</v>
      </c>
      <c r="M85">
        <v>1.15</v>
      </c>
      <c r="N85">
        <v>3</v>
      </c>
      <c r="O85">
        <v>10</v>
      </c>
      <c r="P85">
        <v>800</v>
      </c>
      <c r="Q85" t="s">
        <v>52</v>
      </c>
      <c r="R85" t="s">
        <v>82</v>
      </c>
    </row>
    <row r="86" spans="1:18">
      <c r="A86" t="s">
        <v>145</v>
      </c>
      <c r="B86" s="2" t="str">
        <f>Hyperlink("https://www.diodes.com/datasheet/download/S3M.pdf")</f>
        <v>https://www.diodes.com/datasheet/download/S3M.pdf</v>
      </c>
      <c r="C86" t="str">
        <f>Hyperlink("https://www.diodes.com/part/view/S3M","S3M")</f>
        <v>S3M</v>
      </c>
      <c r="D86" t="s">
        <v>19</v>
      </c>
      <c r="E86" t="s">
        <v>20</v>
      </c>
      <c r="F86">
        <v>40</v>
      </c>
      <c r="G86" t="s">
        <v>21</v>
      </c>
      <c r="H86" t="s">
        <v>132</v>
      </c>
      <c r="I86" t="s">
        <v>23</v>
      </c>
      <c r="J86">
        <v>3</v>
      </c>
      <c r="K86">
        <v>100</v>
      </c>
      <c r="L86">
        <v>1000</v>
      </c>
      <c r="M86">
        <v>1.15</v>
      </c>
      <c r="N86">
        <v>3</v>
      </c>
      <c r="O86">
        <v>10</v>
      </c>
      <c r="P86">
        <v>1000</v>
      </c>
      <c r="Q86" t="s">
        <v>52</v>
      </c>
      <c r="R86" t="s">
        <v>73</v>
      </c>
    </row>
    <row r="87" spans="1:18">
      <c r="A87" t="s">
        <v>146</v>
      </c>
      <c r="B87" s="2" t="str">
        <f>Hyperlink("https://www.diodes.com/datasheet/download/S3MB.pdf")</f>
        <v>https://www.diodes.com/datasheet/download/S3MB.pdf</v>
      </c>
      <c r="C87" t="str">
        <f>Hyperlink("https://www.diodes.com/part/view/S3MB","S3MB")</f>
        <v>S3MB</v>
      </c>
      <c r="D87" t="s">
        <v>19</v>
      </c>
      <c r="E87" t="s">
        <v>20</v>
      </c>
      <c r="F87">
        <v>40</v>
      </c>
      <c r="G87" t="s">
        <v>21</v>
      </c>
      <c r="H87" t="s">
        <v>132</v>
      </c>
      <c r="I87" t="s">
        <v>23</v>
      </c>
      <c r="J87">
        <v>3</v>
      </c>
      <c r="K87">
        <v>100</v>
      </c>
      <c r="L87">
        <v>1000</v>
      </c>
      <c r="M87">
        <v>1.15</v>
      </c>
      <c r="N87">
        <v>3</v>
      </c>
      <c r="O87">
        <v>10</v>
      </c>
      <c r="P87">
        <v>1000</v>
      </c>
      <c r="Q87" t="s">
        <v>52</v>
      </c>
      <c r="R87" t="s">
        <v>82</v>
      </c>
    </row>
    <row r="88" spans="1:18">
      <c r="A88" t="s">
        <v>147</v>
      </c>
      <c r="B88" s="2" t="str">
        <f>Hyperlink("https://www.diodes.com/datasheet/download/S3MHQ.pdf")</f>
        <v>https://www.diodes.com/datasheet/download/S3MHQ.pdf</v>
      </c>
      <c r="C88" t="str">
        <f>Hyperlink("https://www.diodes.com/part/view/S3MHQ","S3MHQ")</f>
        <v>S3MHQ</v>
      </c>
      <c r="D88" t="s">
        <v>148</v>
      </c>
      <c r="E88" t="s">
        <v>72</v>
      </c>
      <c r="F88">
        <v>40</v>
      </c>
      <c r="G88" t="s">
        <v>48</v>
      </c>
      <c r="H88" t="s">
        <v>32</v>
      </c>
      <c r="I88" t="s">
        <v>23</v>
      </c>
      <c r="J88">
        <v>3</v>
      </c>
      <c r="K88">
        <v>100</v>
      </c>
      <c r="L88">
        <v>1000</v>
      </c>
      <c r="M88">
        <v>1.15</v>
      </c>
      <c r="N88">
        <v>3</v>
      </c>
      <c r="O88">
        <v>10</v>
      </c>
      <c r="P88">
        <v>1000</v>
      </c>
      <c r="Q88" t="s">
        <v>52</v>
      </c>
      <c r="R88" t="s">
        <v>73</v>
      </c>
    </row>
    <row r="89" spans="1:18">
      <c r="A89" t="s">
        <v>149</v>
      </c>
      <c r="B89" s="2" t="str">
        <f>Hyperlink("https://www.diodes.com/datasheet/download/S5AC.pdf")</f>
        <v>https://www.diodes.com/datasheet/download/S5AC.pdf</v>
      </c>
      <c r="C89" t="str">
        <f>Hyperlink("https://www.diodes.com/part/view/S5AC","S5AC")</f>
        <v>S5AC</v>
      </c>
      <c r="D89" t="s">
        <v>19</v>
      </c>
      <c r="E89" t="s">
        <v>20</v>
      </c>
      <c r="F89">
        <v>40</v>
      </c>
      <c r="G89" t="s">
        <v>21</v>
      </c>
      <c r="H89" t="s">
        <v>150</v>
      </c>
      <c r="I89" t="s">
        <v>23</v>
      </c>
      <c r="J89">
        <v>5</v>
      </c>
      <c r="K89">
        <v>100</v>
      </c>
      <c r="L89">
        <v>50</v>
      </c>
      <c r="M89">
        <v>1.15</v>
      </c>
      <c r="N89">
        <v>5</v>
      </c>
      <c r="O89">
        <v>10</v>
      </c>
      <c r="P89">
        <v>50</v>
      </c>
      <c r="Q89" t="s">
        <v>52</v>
      </c>
      <c r="R89" t="s">
        <v>73</v>
      </c>
    </row>
    <row r="90" spans="1:18">
      <c r="A90" t="s">
        <v>151</v>
      </c>
      <c r="B90" s="2" t="str">
        <f>Hyperlink("https://www.diodes.com/datasheet/download/S5AC.pdf")</f>
        <v>https://www.diodes.com/datasheet/download/S5AC.pdf</v>
      </c>
      <c r="C90" t="str">
        <f>Hyperlink("https://www.diodes.com/part/view/S5BC","S5BC")</f>
        <v>S5BC</v>
      </c>
      <c r="D90" t="s">
        <v>19</v>
      </c>
      <c r="E90" t="s">
        <v>20</v>
      </c>
      <c r="F90">
        <v>40</v>
      </c>
      <c r="G90" t="s">
        <v>21</v>
      </c>
      <c r="H90" t="s">
        <v>150</v>
      </c>
      <c r="I90" t="s">
        <v>23</v>
      </c>
      <c r="J90">
        <v>5</v>
      </c>
      <c r="K90">
        <v>100</v>
      </c>
      <c r="L90">
        <v>100</v>
      </c>
      <c r="M90">
        <v>1.15</v>
      </c>
      <c r="N90">
        <v>5</v>
      </c>
      <c r="O90">
        <v>10</v>
      </c>
      <c r="P90">
        <v>100</v>
      </c>
      <c r="Q90" t="s">
        <v>52</v>
      </c>
      <c r="R90" t="s">
        <v>73</v>
      </c>
    </row>
    <row r="91" spans="1:18">
      <c r="A91" t="s">
        <v>152</v>
      </c>
      <c r="B91" s="2" t="str">
        <f>Hyperlink("https://www.diodes.com/datasheet/download/S5CMHQ.pdf")</f>
        <v>https://www.diodes.com/datasheet/download/S5CMHQ.pdf</v>
      </c>
      <c r="C91" t="str">
        <f>Hyperlink("https://www.diodes.com/part/view/S5CMHQ","S5CMHQ")</f>
        <v>S5CMHQ</v>
      </c>
      <c r="D91" t="s">
        <v>153</v>
      </c>
      <c r="E91" t="s">
        <v>72</v>
      </c>
      <c r="F91">
        <v>40</v>
      </c>
      <c r="G91" t="s">
        <v>48</v>
      </c>
      <c r="H91" t="s">
        <v>32</v>
      </c>
      <c r="I91" t="s">
        <v>23</v>
      </c>
      <c r="J91">
        <v>5</v>
      </c>
      <c r="K91">
        <v>100</v>
      </c>
      <c r="L91">
        <v>1000</v>
      </c>
      <c r="M91">
        <v>1.15</v>
      </c>
      <c r="N91">
        <v>5</v>
      </c>
      <c r="O91">
        <v>10</v>
      </c>
      <c r="P91">
        <v>1000</v>
      </c>
      <c r="Q91" t="s">
        <v>52</v>
      </c>
      <c r="R91" t="s">
        <v>73</v>
      </c>
    </row>
    <row r="92" spans="1:18">
      <c r="A92" t="s">
        <v>154</v>
      </c>
      <c r="B92" s="2" t="str">
        <f>Hyperlink("https://www.diodes.com/datasheet/download/S5AC.pdf")</f>
        <v>https://www.diodes.com/datasheet/download/S5AC.pdf</v>
      </c>
      <c r="C92" t="str">
        <f>Hyperlink("https://www.diodes.com/part/view/S5DC","S5DC")</f>
        <v>S5DC</v>
      </c>
      <c r="D92" t="s">
        <v>19</v>
      </c>
      <c r="E92" t="s">
        <v>20</v>
      </c>
      <c r="F92">
        <v>40</v>
      </c>
      <c r="G92" t="s">
        <v>21</v>
      </c>
      <c r="H92" t="s">
        <v>150</v>
      </c>
      <c r="I92" t="s">
        <v>23</v>
      </c>
      <c r="J92">
        <v>5</v>
      </c>
      <c r="K92">
        <v>100</v>
      </c>
      <c r="L92">
        <v>200</v>
      </c>
      <c r="M92">
        <v>1.15</v>
      </c>
      <c r="N92">
        <v>5</v>
      </c>
      <c r="O92">
        <v>10</v>
      </c>
      <c r="P92">
        <v>200</v>
      </c>
      <c r="Q92" t="s">
        <v>52</v>
      </c>
      <c r="R92" t="s">
        <v>73</v>
      </c>
    </row>
    <row r="93" spans="1:18">
      <c r="A93" t="s">
        <v>155</v>
      </c>
      <c r="B93" s="2" t="str">
        <f>Hyperlink("https://www.diodes.com/datasheet/download/S5AC.pdf")</f>
        <v>https://www.diodes.com/datasheet/download/S5AC.pdf</v>
      </c>
      <c r="C93" t="str">
        <f>Hyperlink("https://www.diodes.com/part/view/S5GC","S5GC")</f>
        <v>S5GC</v>
      </c>
      <c r="D93" t="s">
        <v>19</v>
      </c>
      <c r="E93" t="s">
        <v>20</v>
      </c>
      <c r="F93">
        <v>40</v>
      </c>
      <c r="G93" t="s">
        <v>21</v>
      </c>
      <c r="H93" t="s">
        <v>150</v>
      </c>
      <c r="I93" t="s">
        <v>23</v>
      </c>
      <c r="J93">
        <v>5</v>
      </c>
      <c r="K93">
        <v>100</v>
      </c>
      <c r="L93">
        <v>400</v>
      </c>
      <c r="M93">
        <v>1.15</v>
      </c>
      <c r="N93">
        <v>5</v>
      </c>
      <c r="O93">
        <v>10</v>
      </c>
      <c r="P93">
        <v>400</v>
      </c>
      <c r="Q93" t="s">
        <v>52</v>
      </c>
      <c r="R93" t="s">
        <v>73</v>
      </c>
    </row>
    <row r="94" spans="1:18">
      <c r="A94" t="s">
        <v>156</v>
      </c>
      <c r="B94" s="2" t="str">
        <f>Hyperlink("https://www.diodes.com/datasheet/download/S5JB-S5MB.pdf")</f>
        <v>https://www.diodes.com/datasheet/download/S5JB-S5MB.pdf</v>
      </c>
      <c r="C94" t="str">
        <f>Hyperlink("https://www.diodes.com/part/view/S5JB","S5JB")</f>
        <v>S5JB</v>
      </c>
      <c r="D94" t="s">
        <v>157</v>
      </c>
      <c r="E94" t="s">
        <v>20</v>
      </c>
      <c r="F94">
        <v>28</v>
      </c>
      <c r="G94" t="s">
        <v>21</v>
      </c>
      <c r="H94" t="s">
        <v>158</v>
      </c>
      <c r="I94" t="s">
        <v>23</v>
      </c>
      <c r="J94">
        <v>5</v>
      </c>
      <c r="K94">
        <v>150</v>
      </c>
      <c r="L94">
        <v>600</v>
      </c>
      <c r="M94">
        <v>1.15</v>
      </c>
      <c r="N94">
        <v>5</v>
      </c>
      <c r="O94">
        <v>10</v>
      </c>
      <c r="P94">
        <v>600</v>
      </c>
      <c r="Q94" t="s">
        <v>52</v>
      </c>
      <c r="R94" t="s">
        <v>82</v>
      </c>
    </row>
    <row r="95" spans="1:18">
      <c r="A95" t="s">
        <v>159</v>
      </c>
      <c r="B95" s="2" t="str">
        <f>Hyperlink("https://www.diodes.com/datasheet/download/S5JC.pdf")</f>
        <v>https://www.diodes.com/datasheet/download/S5JC.pdf</v>
      </c>
      <c r="C95" t="str">
        <f>Hyperlink("https://www.diodes.com/part/view/S5JC","S5JC")</f>
        <v>S5JC</v>
      </c>
      <c r="D95" t="s">
        <v>19</v>
      </c>
      <c r="E95" t="s">
        <v>20</v>
      </c>
      <c r="F95">
        <v>40</v>
      </c>
      <c r="G95" t="s">
        <v>21</v>
      </c>
      <c r="H95" t="s">
        <v>150</v>
      </c>
      <c r="I95" t="s">
        <v>23</v>
      </c>
      <c r="J95">
        <v>5</v>
      </c>
      <c r="K95">
        <v>100</v>
      </c>
      <c r="L95">
        <v>600</v>
      </c>
      <c r="M95">
        <v>1.15</v>
      </c>
      <c r="N95">
        <v>5</v>
      </c>
      <c r="O95">
        <v>10</v>
      </c>
      <c r="P95">
        <v>600</v>
      </c>
      <c r="Q95" t="s">
        <v>52</v>
      </c>
      <c r="R95" t="s">
        <v>73</v>
      </c>
    </row>
    <row r="96" spans="1:18">
      <c r="A96" t="s">
        <v>160</v>
      </c>
      <c r="B96" s="2" t="str">
        <f>Hyperlink("https://www.diodes.com/datasheet/download/S5JB-S5MB.pdf")</f>
        <v>https://www.diodes.com/datasheet/download/S5JB-S5MB.pdf</v>
      </c>
      <c r="C96" t="str">
        <f>Hyperlink("https://www.diodes.com/part/view/S5KB","S5KB")</f>
        <v>S5KB</v>
      </c>
      <c r="D96" t="s">
        <v>157</v>
      </c>
      <c r="E96" t="s">
        <v>20</v>
      </c>
      <c r="F96">
        <v>28</v>
      </c>
      <c r="G96" t="s">
        <v>21</v>
      </c>
      <c r="H96" t="s">
        <v>158</v>
      </c>
      <c r="I96" t="s">
        <v>23</v>
      </c>
      <c r="J96">
        <v>5</v>
      </c>
      <c r="K96">
        <v>150</v>
      </c>
      <c r="L96">
        <v>800</v>
      </c>
      <c r="M96">
        <v>1.15</v>
      </c>
      <c r="N96">
        <v>5</v>
      </c>
      <c r="O96">
        <v>10</v>
      </c>
      <c r="P96">
        <v>800</v>
      </c>
      <c r="Q96" t="s">
        <v>52</v>
      </c>
      <c r="R96" t="s">
        <v>82</v>
      </c>
    </row>
    <row r="97" spans="1:18">
      <c r="A97" t="s">
        <v>161</v>
      </c>
      <c r="B97" s="2" t="str">
        <f>Hyperlink("https://www.diodes.com/datasheet/download/S5AC.pdf")</f>
        <v>https://www.diodes.com/datasheet/download/S5AC.pdf</v>
      </c>
      <c r="C97" t="str">
        <f>Hyperlink("https://www.diodes.com/part/view/S5KC","S5KC")</f>
        <v>S5KC</v>
      </c>
      <c r="D97" t="s">
        <v>19</v>
      </c>
      <c r="E97" t="s">
        <v>20</v>
      </c>
      <c r="F97">
        <v>40</v>
      </c>
      <c r="G97" t="s">
        <v>21</v>
      </c>
      <c r="H97" t="s">
        <v>150</v>
      </c>
      <c r="I97" t="s">
        <v>23</v>
      </c>
      <c r="J97">
        <v>5</v>
      </c>
      <c r="K97">
        <v>100</v>
      </c>
      <c r="L97">
        <v>800</v>
      </c>
      <c r="M97">
        <v>1.15</v>
      </c>
      <c r="N97">
        <v>5</v>
      </c>
      <c r="O97">
        <v>10</v>
      </c>
      <c r="P97">
        <v>800</v>
      </c>
      <c r="Q97" t="s">
        <v>52</v>
      </c>
      <c r="R97" t="s">
        <v>73</v>
      </c>
    </row>
    <row r="98" spans="1:18">
      <c r="A98" t="s">
        <v>162</v>
      </c>
      <c r="B98" s="2" t="str">
        <f>Hyperlink("https://www.diodes.com/datasheet/download/S5KP5M.pdf")</f>
        <v>https://www.diodes.com/datasheet/download/S5KP5M.pdf</v>
      </c>
      <c r="C98" t="str">
        <f>Hyperlink("https://www.diodes.com/part/view/S5KP5M","S5KP5M")</f>
        <v>S5KP5M</v>
      </c>
      <c r="D98" t="s">
        <v>163</v>
      </c>
      <c r="E98" t="s">
        <v>20</v>
      </c>
      <c r="F98">
        <v>50</v>
      </c>
      <c r="G98" t="s">
        <v>21</v>
      </c>
      <c r="H98" t="s">
        <v>94</v>
      </c>
      <c r="I98" t="s">
        <v>23</v>
      </c>
      <c r="J98">
        <v>5</v>
      </c>
      <c r="K98">
        <v>200</v>
      </c>
      <c r="L98">
        <v>800</v>
      </c>
      <c r="M98">
        <v>0.99</v>
      </c>
      <c r="N98">
        <v>5</v>
      </c>
      <c r="O98">
        <v>10</v>
      </c>
      <c r="P98">
        <v>800</v>
      </c>
      <c r="Q98">
        <v>3000</v>
      </c>
      <c r="R98" t="s">
        <v>67</v>
      </c>
    </row>
    <row r="99" spans="1:18">
      <c r="A99" t="s">
        <v>164</v>
      </c>
      <c r="B99" s="2" t="str">
        <f>Hyperlink("https://www.diodes.com/datasheet/download/S5JB-S5MB.pdf")</f>
        <v>https://www.diodes.com/datasheet/download/S5JB-S5MB.pdf</v>
      </c>
      <c r="C99" t="str">
        <f>Hyperlink("https://www.diodes.com/part/view/S5MB","S5MB")</f>
        <v>S5MB</v>
      </c>
      <c r="D99" t="s">
        <v>157</v>
      </c>
      <c r="E99" t="s">
        <v>20</v>
      </c>
      <c r="F99">
        <v>28</v>
      </c>
      <c r="G99" t="s">
        <v>21</v>
      </c>
      <c r="H99" t="s">
        <v>158</v>
      </c>
      <c r="I99" t="s">
        <v>23</v>
      </c>
      <c r="J99">
        <v>5</v>
      </c>
      <c r="K99">
        <v>150</v>
      </c>
      <c r="L99">
        <v>1000</v>
      </c>
      <c r="M99">
        <v>1.15</v>
      </c>
      <c r="N99">
        <v>5</v>
      </c>
      <c r="O99">
        <v>10</v>
      </c>
      <c r="P99">
        <v>1000</v>
      </c>
      <c r="Q99" t="s">
        <v>52</v>
      </c>
      <c r="R99" t="s">
        <v>82</v>
      </c>
    </row>
    <row r="100" spans="1:18">
      <c r="A100" t="s">
        <v>165</v>
      </c>
      <c r="B100" s="2" t="str">
        <f>Hyperlink("https://www.diodes.com/datasheet/download/S5AC.pdf")</f>
        <v>https://www.diodes.com/datasheet/download/S5AC.pdf</v>
      </c>
      <c r="C100" t="str">
        <f>Hyperlink("https://www.diodes.com/part/view/S5MC","S5MC")</f>
        <v>S5MC</v>
      </c>
      <c r="D100" t="s">
        <v>19</v>
      </c>
      <c r="E100" t="s">
        <v>20</v>
      </c>
      <c r="F100">
        <v>40</v>
      </c>
      <c r="G100" t="s">
        <v>21</v>
      </c>
      <c r="H100" t="s">
        <v>150</v>
      </c>
      <c r="I100" t="s">
        <v>23</v>
      </c>
      <c r="J100">
        <v>5</v>
      </c>
      <c r="K100">
        <v>100</v>
      </c>
      <c r="L100">
        <v>1000</v>
      </c>
      <c r="M100">
        <v>1.15</v>
      </c>
      <c r="N100">
        <v>5</v>
      </c>
      <c r="O100">
        <v>10</v>
      </c>
      <c r="P100">
        <v>1000</v>
      </c>
      <c r="Q100" t="s">
        <v>52</v>
      </c>
      <c r="R100" t="s">
        <v>73</v>
      </c>
    </row>
    <row r="101" spans="1:18">
      <c r="A101" t="s">
        <v>166</v>
      </c>
      <c r="B101" s="2" t="str">
        <f>Hyperlink("https://www.diodes.com/datasheet/download/S8CMHQ.pdf")</f>
        <v>https://www.diodes.com/datasheet/download/S8CMHQ.pdf</v>
      </c>
      <c r="C101" t="str">
        <f>Hyperlink("https://www.diodes.com/part/view/S8CMHQ","S8CMHQ")</f>
        <v>S8CMHQ</v>
      </c>
      <c r="D101" t="s">
        <v>167</v>
      </c>
      <c r="E101" t="s">
        <v>72</v>
      </c>
      <c r="F101">
        <v>45</v>
      </c>
      <c r="G101" t="s">
        <v>48</v>
      </c>
      <c r="H101" t="s">
        <v>32</v>
      </c>
      <c r="I101" t="s">
        <v>23</v>
      </c>
      <c r="J101">
        <v>8</v>
      </c>
      <c r="K101">
        <v>200</v>
      </c>
      <c r="L101">
        <v>1000</v>
      </c>
      <c r="M101">
        <v>0.985</v>
      </c>
      <c r="N101">
        <v>8</v>
      </c>
      <c r="O101">
        <v>10</v>
      </c>
      <c r="P101">
        <v>1000</v>
      </c>
      <c r="Q101" t="s">
        <v>52</v>
      </c>
      <c r="R101" t="s">
        <v>73</v>
      </c>
    </row>
    <row r="102" spans="1:18">
      <c r="A102" t="s">
        <v>168</v>
      </c>
      <c r="B102" s="2" t="str">
        <f>Hyperlink("https://www.diodes.com/datasheet/download/S8KC.pdf")</f>
        <v>https://www.diodes.com/datasheet/download/S8KC.pdf</v>
      </c>
      <c r="C102" t="str">
        <f>Hyperlink("https://www.diodes.com/part/view/S8KC","S8KC")</f>
        <v>S8KC</v>
      </c>
      <c r="D102" t="s">
        <v>19</v>
      </c>
      <c r="E102" t="s">
        <v>20</v>
      </c>
      <c r="F102">
        <v>40</v>
      </c>
      <c r="G102" t="s">
        <v>21</v>
      </c>
      <c r="H102" t="s">
        <v>169</v>
      </c>
      <c r="I102" t="s">
        <v>23</v>
      </c>
      <c r="J102">
        <v>8</v>
      </c>
      <c r="K102">
        <v>200</v>
      </c>
      <c r="L102">
        <v>800</v>
      </c>
      <c r="M102">
        <v>0.985</v>
      </c>
      <c r="N102">
        <v>8</v>
      </c>
      <c r="O102">
        <v>10</v>
      </c>
      <c r="P102">
        <v>800</v>
      </c>
      <c r="Q102" t="s">
        <v>52</v>
      </c>
      <c r="R102" t="s">
        <v>73</v>
      </c>
    </row>
    <row r="103" spans="1:18">
      <c r="A103" t="s">
        <v>170</v>
      </c>
      <c r="B103" s="2" t="str">
        <f>Hyperlink("https://www.diodes.com/datasheet/download/S8KC.pdf")</f>
        <v>https://www.diodes.com/datasheet/download/S8KC.pdf</v>
      </c>
      <c r="C103" t="str">
        <f>Hyperlink("https://www.diodes.com/part/view/S8MC","S8MC")</f>
        <v>S8MC</v>
      </c>
      <c r="D103" t="s">
        <v>19</v>
      </c>
      <c r="E103" t="s">
        <v>20</v>
      </c>
      <c r="F103">
        <v>40</v>
      </c>
      <c r="G103" t="s">
        <v>21</v>
      </c>
      <c r="H103" t="s">
        <v>169</v>
      </c>
      <c r="I103" t="s">
        <v>23</v>
      </c>
      <c r="J103">
        <v>8</v>
      </c>
      <c r="K103">
        <v>200</v>
      </c>
      <c r="L103">
        <v>1000</v>
      </c>
      <c r="M103">
        <v>0.985</v>
      </c>
      <c r="N103">
        <v>8</v>
      </c>
      <c r="O103">
        <v>10</v>
      </c>
      <c r="P103">
        <v>1000</v>
      </c>
      <c r="Q103" t="s">
        <v>52</v>
      </c>
      <c r="R103" t="s">
        <v>73</v>
      </c>
    </row>
    <row r="104" spans="1:18">
      <c r="A104" t="s">
        <v>171</v>
      </c>
      <c r="B104" s="2" t="str">
        <f>Hyperlink("https://www.diodes.com/datasheet/download/S8MCQ.pdf")</f>
        <v>https://www.diodes.com/datasheet/download/S8MCQ.pdf</v>
      </c>
      <c r="C104" t="str">
        <f>Hyperlink("https://www.diodes.com/part/view/S8MCQ","S8MCQ")</f>
        <v>S8MCQ</v>
      </c>
      <c r="D104" t="s">
        <v>172</v>
      </c>
      <c r="E104" t="s">
        <v>72</v>
      </c>
      <c r="F104">
        <v>40</v>
      </c>
      <c r="G104" t="s">
        <v>48</v>
      </c>
      <c r="H104" t="s">
        <v>169</v>
      </c>
      <c r="I104" t="s">
        <v>23</v>
      </c>
      <c r="J104">
        <v>8</v>
      </c>
      <c r="K104">
        <v>200</v>
      </c>
      <c r="L104">
        <v>1000</v>
      </c>
      <c r="M104">
        <v>0.985</v>
      </c>
      <c r="N104">
        <v>8</v>
      </c>
      <c r="O104">
        <v>10</v>
      </c>
      <c r="P104">
        <v>1000</v>
      </c>
      <c r="Q104" t="s">
        <v>52</v>
      </c>
      <c r="R104" t="s">
        <v>73</v>
      </c>
    </row>
    <row r="105" spans="1:18">
      <c r="A105" t="s">
        <v>173</v>
      </c>
      <c r="B105" s="2" t="str">
        <f>Hyperlink("https://www.diodes.com/datasheet/download/S8NC.pdf")</f>
        <v>https://www.diodes.com/datasheet/download/S8NC.pdf</v>
      </c>
      <c r="C105" t="str">
        <f>Hyperlink("https://www.diodes.com/part/view/S8NC","S8NC")</f>
        <v>S8NC</v>
      </c>
      <c r="D105" t="s">
        <v>19</v>
      </c>
      <c r="E105" t="s">
        <v>20</v>
      </c>
      <c r="F105">
        <v>40</v>
      </c>
      <c r="G105" t="s">
        <v>21</v>
      </c>
      <c r="H105" t="s">
        <v>169</v>
      </c>
      <c r="I105" t="s">
        <v>23</v>
      </c>
      <c r="J105">
        <v>8</v>
      </c>
      <c r="K105">
        <v>225</v>
      </c>
      <c r="L105">
        <v>1200</v>
      </c>
      <c r="M105">
        <v>1.1</v>
      </c>
      <c r="N105">
        <v>8</v>
      </c>
      <c r="O105">
        <v>10</v>
      </c>
      <c r="P105">
        <v>1200</v>
      </c>
      <c r="Q105" t="s">
        <v>52</v>
      </c>
      <c r="R105" t="s">
        <v>73</v>
      </c>
    </row>
    <row r="106" spans="1:18">
      <c r="A106" t="s">
        <v>174</v>
      </c>
      <c r="B106" s="2" t="str">
        <f>Hyperlink("https://www.diodes.com/datasheet/download/SGP1610AC%28LS%29.pdf")</f>
        <v>https://www.diodes.com/datasheet/download/SGP1610AC%28LS%29.pdf</v>
      </c>
      <c r="C106" t="str">
        <f>Hyperlink("https://www.diodes.com/part/view/SGP1610AC%28LS%29","SGP1610AC(LS)")</f>
        <v>SGP1610AC(LS)</v>
      </c>
      <c r="D106" t="s">
        <v>175</v>
      </c>
      <c r="E106" t="s">
        <v>20</v>
      </c>
      <c r="F106">
        <v>100</v>
      </c>
      <c r="G106" t="s">
        <v>21</v>
      </c>
      <c r="H106" t="s">
        <v>32</v>
      </c>
      <c r="I106" t="s">
        <v>23</v>
      </c>
      <c r="J106">
        <v>16</v>
      </c>
      <c r="K106">
        <v>225</v>
      </c>
      <c r="L106">
        <v>1000</v>
      </c>
      <c r="M106">
        <v>1.1</v>
      </c>
      <c r="N106">
        <v>16</v>
      </c>
      <c r="O106">
        <v>10</v>
      </c>
      <c r="P106">
        <v>1000</v>
      </c>
      <c r="R106" t="s">
        <v>176</v>
      </c>
    </row>
  </sheetData>
  <autoFilter ref="A1:R106"/>
  <hyperlinks>
    <hyperlink ref="B2" r:id="rId_hyperlink_1" tooltip="https://www.diodes.com/datasheet/download/1N4001G.pdf" display="https://www.diodes.com/datasheet/download/1N4001G.pdf"/>
    <hyperlink ref="C2" r:id="rId_hyperlink_2" tooltip="1N4001G" display="1N4001G"/>
    <hyperlink ref="B3" r:id="rId_hyperlink_3" tooltip="https://www.diodes.com/datasheet/download/1N4002G.pdf" display="https://www.diodes.com/datasheet/download/1N4002G.pdf"/>
    <hyperlink ref="C3" r:id="rId_hyperlink_4" tooltip="1N4002G" display="1N4002G"/>
    <hyperlink ref="B4" r:id="rId_hyperlink_5" tooltip="https://www.diodes.com/datasheet/download/1N4003G.pdf" display="https://www.diodes.com/datasheet/download/1N4003G.pdf"/>
    <hyperlink ref="C4" r:id="rId_hyperlink_6" tooltip="1N4003G" display="1N4003G"/>
    <hyperlink ref="B5" r:id="rId_hyperlink_7" tooltip="https://www.diodes.com/datasheet/download/1N4004G.pdf" display="https://www.diodes.com/datasheet/download/1N4004G.pdf"/>
    <hyperlink ref="C5" r:id="rId_hyperlink_8" tooltip="1N4004G" display="1N4004G"/>
    <hyperlink ref="B6" r:id="rId_hyperlink_9" tooltip="https://www.diodes.com/datasheet/download/1N4005G.pdf" display="https://www.diodes.com/datasheet/download/1N4005G.pdf"/>
    <hyperlink ref="C6" r:id="rId_hyperlink_10" tooltip="1N4005G" display="1N4005G"/>
    <hyperlink ref="B7" r:id="rId_hyperlink_11" tooltip="https://www.diodes.com/datasheet/download/1N4006G.pdf" display="https://www.diodes.com/datasheet/download/1N4006G.pdf"/>
    <hyperlink ref="C7" r:id="rId_hyperlink_12" tooltip="1N4006G" display="1N4006G"/>
    <hyperlink ref="C8" r:id="rId_hyperlink_13" tooltip="1N4006G(LS)" display="1N4006G(LS)"/>
    <hyperlink ref="B9" r:id="rId_hyperlink_14" tooltip="https://www.diodes.com/datasheet/download/1N4007G.pdf" display="https://www.diodes.com/datasheet/download/1N4007G.pdf"/>
    <hyperlink ref="C9" r:id="rId_hyperlink_15" tooltip="1N4007G" display="1N4007G"/>
    <hyperlink ref="B10" r:id="rId_hyperlink_16" tooltip="https://www.diodes.com/datasheet/download/1N5400G.pdf" display="https://www.diodes.com/datasheet/download/1N5400G.pdf"/>
    <hyperlink ref="C10" r:id="rId_hyperlink_17" tooltip="1N5400G" display="1N5400G"/>
    <hyperlink ref="B11" r:id="rId_hyperlink_18" tooltip="https://www.diodes.com/datasheet/download/1N5401G.pdf" display="https://www.diodes.com/datasheet/download/1N5401G.pdf"/>
    <hyperlink ref="C11" r:id="rId_hyperlink_19" tooltip="1N5401G" display="1N5401G"/>
    <hyperlink ref="B12" r:id="rId_hyperlink_20" tooltip="https://www.diodes.com/datasheet/download/1N5402G.pdf" display="https://www.diodes.com/datasheet/download/1N5402G.pdf"/>
    <hyperlink ref="C12" r:id="rId_hyperlink_21" tooltip="1N5402G" display="1N5402G"/>
    <hyperlink ref="B13" r:id="rId_hyperlink_22" tooltip="https://www.diodes.com/datasheet/download/1N5404G.pdf" display="https://www.diodes.com/datasheet/download/1N5404G.pdf"/>
    <hyperlink ref="C13" r:id="rId_hyperlink_23" tooltip="1N5404G" display="1N5404G"/>
    <hyperlink ref="B14" r:id="rId_hyperlink_24" tooltip="https://www.diodes.com/datasheet/download/1N5406G.pdf" display="https://www.diodes.com/datasheet/download/1N5406G.pdf"/>
    <hyperlink ref="C14" r:id="rId_hyperlink_25" tooltip="1N5406G" display="1N5406G"/>
    <hyperlink ref="B15" r:id="rId_hyperlink_26" tooltip="https://www.diodes.com/datasheet/download/1N5407G.pdf" display="https://www.diodes.com/datasheet/download/1N5407G.pdf"/>
    <hyperlink ref="C15" r:id="rId_hyperlink_27" tooltip="1N5407G" display="1N5407G"/>
    <hyperlink ref="B16" r:id="rId_hyperlink_28" tooltip="https://www.diodes.com/datasheet/download/1N5407G%28LS%29.pdf" display="https://www.diodes.com/datasheet/download/1N5407G%28LS%29.pdf"/>
    <hyperlink ref="C16" r:id="rId_hyperlink_29" tooltip="1N5407G(LS)" display="1N5407G(LS)"/>
    <hyperlink ref="B17" r:id="rId_hyperlink_30" tooltip="https://www.diodes.com/datasheet/download/1N5408G.pdf" display="https://www.diodes.com/datasheet/download/1N5408G.pdf"/>
    <hyperlink ref="C17" r:id="rId_hyperlink_31" tooltip="1N5408G" display="1N5408G"/>
    <hyperlink ref="B18" r:id="rId_hyperlink_32" tooltip="https://www.diodes.com/datasheet/download/AFS1ME+%28LS%29.pdf" display="https://www.diodes.com/datasheet/download/AFS1ME+%28LS%29.pdf"/>
    <hyperlink ref="C18" r:id="rId_hyperlink_33" tooltip="AFS1ME(LS)" display="AFS1ME(LS)"/>
    <hyperlink ref="B19" r:id="rId_hyperlink_34" tooltip="https://www.diodes.com/datasheet/download/DFLR1200.pdf" display="https://www.diodes.com/datasheet/download/DFLR1200.pdf"/>
    <hyperlink ref="C19" r:id="rId_hyperlink_35" tooltip="DFLR1200" display="DFLR1200"/>
    <hyperlink ref="B20" r:id="rId_hyperlink_36" tooltip="https://www.diodes.com/datasheet/download/DFLR1400.pdf" display="https://www.diodes.com/datasheet/download/DFLR1400.pdf"/>
    <hyperlink ref="C20" r:id="rId_hyperlink_37" tooltip="DFLR1400" display="DFLR1400"/>
    <hyperlink ref="B21" r:id="rId_hyperlink_38" tooltip="https://www.diodes.com/datasheet/download/DFLR1600.pdf" display="https://www.diodes.com/datasheet/download/DFLR1600.pdf"/>
    <hyperlink ref="C21" r:id="rId_hyperlink_39" tooltip="DFLR1600" display="DFLR1600"/>
    <hyperlink ref="B22" r:id="rId_hyperlink_40" tooltip="https://www.diodes.com/datasheet/download/FS1ME.pdf" display="https://www.diodes.com/datasheet/download/FS1ME.pdf"/>
    <hyperlink ref="C22" r:id="rId_hyperlink_41" tooltip="FS1ME" display="FS1ME"/>
    <hyperlink ref="C23" r:id="rId_hyperlink_42" tooltip="FS1ME(LS)" display="FS1ME(LS)"/>
    <hyperlink ref="B24" r:id="rId_hyperlink_43" tooltip="https://www.diodes.com/datasheet/download/FS1MED.pdf" display="https://www.diodes.com/datasheet/download/FS1MED.pdf"/>
    <hyperlink ref="C24" r:id="rId_hyperlink_44" tooltip="FS1MED" display="FS1MED"/>
    <hyperlink ref="B25" r:id="rId_hyperlink_45" tooltip="https://www.diodes.com/datasheet/download/FS2MED.pdf" display="https://www.diodes.com/datasheet/download/FS2MED.pdf"/>
    <hyperlink ref="C25" r:id="rId_hyperlink_46" tooltip="FS2MED" display="FS2MED"/>
    <hyperlink ref="B26" r:id="rId_hyperlink_47" tooltip="https://www.diodes.com/datasheet/download/PDR3G.pdf" display="https://www.diodes.com/datasheet/download/PDR3G.pdf"/>
    <hyperlink ref="C26" r:id="rId_hyperlink_48" tooltip="PDR3G" display="PDR3G"/>
    <hyperlink ref="B27" r:id="rId_hyperlink_49" tooltip="https://www.diodes.com/datasheet/download/PDR5G.pdf" display="https://www.diodes.com/datasheet/download/PDR5G.pdf"/>
    <hyperlink ref="C27" r:id="rId_hyperlink_50" tooltip="PDR5G" display="PDR5G"/>
    <hyperlink ref="B28" r:id="rId_hyperlink_51" tooltip="https://www.diodes.com/datasheet/download/S10CMHQ.pdf" display="https://www.diodes.com/datasheet/download/S10CMHQ.pdf"/>
    <hyperlink ref="C28" r:id="rId_hyperlink_52" tooltip="S10CMHQ" display="S10CMHQ"/>
    <hyperlink ref="C29" r:id="rId_hyperlink_53" tooltip="S10JC" display="S10JC"/>
    <hyperlink ref="C30" r:id="rId_hyperlink_54" tooltip="S10KC" display="S10KC"/>
    <hyperlink ref="C31" r:id="rId_hyperlink_55" tooltip="S10MC" display="S10MC"/>
    <hyperlink ref="B32" r:id="rId_hyperlink_56" tooltip="https://www.diodes.com/datasheet/download/S1A.pdf" display="https://www.diodes.com/datasheet/download/S1A.pdf"/>
    <hyperlink ref="C32" r:id="rId_hyperlink_57" tooltip="S1A" display="S1A"/>
    <hyperlink ref="B33" r:id="rId_hyperlink_58" tooltip="https://www.diodes.com/datasheet/download/S1AB.pdf" display="https://www.diodes.com/datasheet/download/S1AB.pdf"/>
    <hyperlink ref="C33" r:id="rId_hyperlink_59" tooltip="S1AB" display="S1AB"/>
    <hyperlink ref="B34" r:id="rId_hyperlink_60" tooltip="https://www.diodes.com/datasheet/download/S1B.pdf" display="https://www.diodes.com/datasheet/download/S1B.pdf"/>
    <hyperlink ref="C34" r:id="rId_hyperlink_61" tooltip="S1B" display="S1B"/>
    <hyperlink ref="B35" r:id="rId_hyperlink_62" tooltip="https://www.diodes.com/datasheet/download/S1BB.pdf" display="https://www.diodes.com/datasheet/download/S1BB.pdf"/>
    <hyperlink ref="C35" r:id="rId_hyperlink_63" tooltip="S1BB" display="S1BB"/>
    <hyperlink ref="B36" r:id="rId_hyperlink_64" tooltip="https://www.diodes.com/datasheet/download/S1D.pdf" display="https://www.diodes.com/datasheet/download/S1D.pdf"/>
    <hyperlink ref="C36" r:id="rId_hyperlink_65" tooltip="S1D" display="S1D"/>
    <hyperlink ref="B37" r:id="rId_hyperlink_66" tooltip="https://www.diodes.com/datasheet/download/S1DB.pdf" display="https://www.diodes.com/datasheet/download/S1DB.pdf"/>
    <hyperlink ref="C37" r:id="rId_hyperlink_67" tooltip="S1DB" display="S1DB"/>
    <hyperlink ref="B38" r:id="rId_hyperlink_68" tooltip="https://www.diodes.com/datasheet/download/S1G.pdf" display="https://www.diodes.com/datasheet/download/S1G.pdf"/>
    <hyperlink ref="C38" r:id="rId_hyperlink_69" tooltip="S1G" display="S1G"/>
    <hyperlink ref="B39" r:id="rId_hyperlink_70" tooltip="https://www.diodes.com/datasheet/download/S1GB.pdf" display="https://www.diodes.com/datasheet/download/S1GB.pdf"/>
    <hyperlink ref="C39" r:id="rId_hyperlink_71" tooltip="S1GB" display="S1GB"/>
    <hyperlink ref="B40" r:id="rId_hyperlink_72" tooltip="https://www.diodes.com/datasheet/download/S1J.pdf" display="https://www.diodes.com/datasheet/download/S1J.pdf"/>
    <hyperlink ref="C40" r:id="rId_hyperlink_73" tooltip="S1J" display="S1J"/>
    <hyperlink ref="B41" r:id="rId_hyperlink_74" tooltip="https://www.diodes.com/datasheet/download/S1JB.pdf" display="https://www.diodes.com/datasheet/download/S1JB.pdf"/>
    <hyperlink ref="C41" r:id="rId_hyperlink_75" tooltip="S1JB" display="S1JB"/>
    <hyperlink ref="B42" r:id="rId_hyperlink_76" tooltip="https://www.diodes.com/datasheet/download/S1K.pdf" display="https://www.diodes.com/datasheet/download/S1K.pdf"/>
    <hyperlink ref="C42" r:id="rId_hyperlink_77" tooltip="S1K" display="S1K"/>
    <hyperlink ref="B43" r:id="rId_hyperlink_78" tooltip="https://www.diodes.com/datasheet/download/S1KB.pdf" display="https://www.diodes.com/datasheet/download/S1KB.pdf"/>
    <hyperlink ref="C43" r:id="rId_hyperlink_79" tooltip="S1KB" display="S1KB"/>
    <hyperlink ref="B44" r:id="rId_hyperlink_80" tooltip="https://www.diodes.com/datasheet/download/S1KP1M.pdf" display="https://www.diodes.com/datasheet/download/S1KP1M.pdf"/>
    <hyperlink ref="C44" r:id="rId_hyperlink_81" tooltip="S1KP1M" display="S1KP1M"/>
    <hyperlink ref="B45" r:id="rId_hyperlink_82" tooltip="https://www.diodes.com/datasheet/download/S1M.pdf" display="https://www.diodes.com/datasheet/download/S1M.pdf"/>
    <hyperlink ref="C45" r:id="rId_hyperlink_83" tooltip="S1M" display="S1M"/>
    <hyperlink ref="B46" r:id="rId_hyperlink_84" tooltip="https://www.diodes.com/datasheet/download/S1MB.pdf" display="https://www.diodes.com/datasheet/download/S1MB.pdf"/>
    <hyperlink ref="C46" r:id="rId_hyperlink_85" tooltip="S1MB" display="S1MB"/>
    <hyperlink ref="B47" r:id="rId_hyperlink_86" tooltip="https://www.diodes.com/datasheet/download/S1MDF.pdf" display="https://www.diodes.com/datasheet/download/S1MDF.pdf"/>
    <hyperlink ref="C47" r:id="rId_hyperlink_87" tooltip="S1MDF" display="S1MDF"/>
    <hyperlink ref="B48" r:id="rId_hyperlink_88" tooltip="https://www.diodes.com/datasheet/download/S1MDFQ.pdf" display="https://www.diodes.com/datasheet/download/S1MDFQ.pdf"/>
    <hyperlink ref="C48" r:id="rId_hyperlink_89" tooltip="S1MDFQ" display="S1MDFQ"/>
    <hyperlink ref="B49" r:id="rId_hyperlink_90" tooltip="https://www.diodes.com/datasheet/download/S1MHQ.pdf" display="https://www.diodes.com/datasheet/download/S1MHQ.pdf"/>
    <hyperlink ref="C49" r:id="rId_hyperlink_91" tooltip="S1MHQ" display="S1MHQ"/>
    <hyperlink ref="B50" r:id="rId_hyperlink_92" tooltip="https://www.diodes.com/datasheet/download/S1MSP1M.pdf" display="https://www.diodes.com/datasheet/download/S1MSP1M.pdf"/>
    <hyperlink ref="C50" r:id="rId_hyperlink_93" tooltip="S1MSP1M" display="S1MSP1M"/>
    <hyperlink ref="B51" r:id="rId_hyperlink_94" tooltip="https://www.diodes.com/datasheet/download/S1MSWFM.pdf" display="https://www.diodes.com/datasheet/download/S1MSWFM.pdf"/>
    <hyperlink ref="C51" r:id="rId_hyperlink_95" tooltip="S1MSWFM" display="S1MSWFM"/>
    <hyperlink ref="B52" r:id="rId_hyperlink_96" tooltip="https://www.diodes.com/datasheet/download/S1MSWFMQ.pdf" display="https://www.diodes.com/datasheet/download/S1MSWFMQ.pdf"/>
    <hyperlink ref="C52" r:id="rId_hyperlink_97" tooltip="S1MSWFMQ" display="S1MSWFMQ"/>
    <hyperlink ref="B53" r:id="rId_hyperlink_98" tooltip="https://www.diodes.com/datasheet/download/S1MSWFQ.pdf" display="https://www.diodes.com/datasheet/download/S1MSWFQ.pdf"/>
    <hyperlink ref="C53" r:id="rId_hyperlink_99" tooltip="S1MSWFQ" display="S1MSWFQ"/>
    <hyperlink ref="B54" r:id="rId_hyperlink_100" tooltip="https://www.diodes.com/datasheet/download/S1MWFM.pdf" display="https://www.diodes.com/datasheet/download/S1MWFM.pdf"/>
    <hyperlink ref="C54" r:id="rId_hyperlink_101" tooltip="S1MWFM" display="S1MWFM"/>
    <hyperlink ref="B55" r:id="rId_hyperlink_102" tooltip="https://www.diodes.com/datasheet/download/S1N.pdf" display="https://www.diodes.com/datasheet/download/S1N.pdf"/>
    <hyperlink ref="C55" r:id="rId_hyperlink_103" tooltip="S1N" display="S1N"/>
    <hyperlink ref="B56" r:id="rId_hyperlink_104" tooltip="https://www.diodes.com/datasheet/download/S1V.pdf" display="https://www.diodes.com/datasheet/download/S1V.pdf"/>
    <hyperlink ref="C56" r:id="rId_hyperlink_105" tooltip="S1V" display="S1V"/>
    <hyperlink ref="B57" r:id="rId_hyperlink_106" tooltip="https://www.diodes.com/datasheet/download/S2A.pdf" display="https://www.diodes.com/datasheet/download/S2A.pdf"/>
    <hyperlink ref="C57" r:id="rId_hyperlink_107" tooltip="S2A" display="S2A"/>
    <hyperlink ref="B58" r:id="rId_hyperlink_108" tooltip="https://www.diodes.com/datasheet/download/S2AA.pdf" display="https://www.diodes.com/datasheet/download/S2AA.pdf"/>
    <hyperlink ref="C58" r:id="rId_hyperlink_109" tooltip="S2AA" display="S2AA"/>
    <hyperlink ref="B59" r:id="rId_hyperlink_110" tooltip="https://www.diodes.com/datasheet/download/S2B.pdf" display="https://www.diodes.com/datasheet/download/S2B.pdf"/>
    <hyperlink ref="C59" r:id="rId_hyperlink_111" tooltip="S2B" display="S2B"/>
    <hyperlink ref="B60" r:id="rId_hyperlink_112" tooltip="https://www.diodes.com/datasheet/download/S2BA.pdf" display="https://www.diodes.com/datasheet/download/S2BA.pdf"/>
    <hyperlink ref="C60" r:id="rId_hyperlink_113" tooltip="S2BA" display="S2BA"/>
    <hyperlink ref="B61" r:id="rId_hyperlink_114" tooltip="https://www.diodes.com/datasheet/download/S2D.pdf" display="https://www.diodes.com/datasheet/download/S2D.pdf"/>
    <hyperlink ref="C61" r:id="rId_hyperlink_115" tooltip="S2D" display="S2D"/>
    <hyperlink ref="B62" r:id="rId_hyperlink_116" tooltip="https://www.diodes.com/datasheet/download/S2DA.pdf" display="https://www.diodes.com/datasheet/download/S2DA.pdf"/>
    <hyperlink ref="C62" r:id="rId_hyperlink_117" tooltip="S2DA" display="S2DA"/>
    <hyperlink ref="B63" r:id="rId_hyperlink_118" tooltip="https://www.diodes.com/datasheet/download/S2G.pdf" display="https://www.diodes.com/datasheet/download/S2G.pdf"/>
    <hyperlink ref="C63" r:id="rId_hyperlink_119" tooltip="S2G" display="S2G"/>
    <hyperlink ref="B64" r:id="rId_hyperlink_120" tooltip="https://www.diodes.com/datasheet/download/S2GA.pdf" display="https://www.diodes.com/datasheet/download/S2GA.pdf"/>
    <hyperlink ref="C64" r:id="rId_hyperlink_121" tooltip="S2GA" display="S2GA"/>
    <hyperlink ref="B65" r:id="rId_hyperlink_122" tooltip="https://www.diodes.com/datasheet/download/S2J.pdf" display="https://www.diodes.com/datasheet/download/S2J.pdf"/>
    <hyperlink ref="C65" r:id="rId_hyperlink_123" tooltip="S2J" display="S2J"/>
    <hyperlink ref="B66" r:id="rId_hyperlink_124" tooltip="https://www.diodes.com/datasheet/download/S2JA.pdf" display="https://www.diodes.com/datasheet/download/S2JA.pdf"/>
    <hyperlink ref="C66" r:id="rId_hyperlink_125" tooltip="S2JA" display="S2JA"/>
    <hyperlink ref="B67" r:id="rId_hyperlink_126" tooltip="https://www.diodes.com/datasheet/download/S2K.pdf" display="https://www.diodes.com/datasheet/download/S2K.pdf"/>
    <hyperlink ref="C67" r:id="rId_hyperlink_127" tooltip="S2K" display="S2K"/>
    <hyperlink ref="B68" r:id="rId_hyperlink_128" tooltip="https://www.diodes.com/datasheet/download/S2KA.pdf" display="https://www.diodes.com/datasheet/download/S2KA.pdf"/>
    <hyperlink ref="C68" r:id="rId_hyperlink_129" tooltip="S2KA" display="S2KA"/>
    <hyperlink ref="B69" r:id="rId_hyperlink_130" tooltip="https://www.diodes.com/datasheet/download/S2KDF.pdf" display="https://www.diodes.com/datasheet/download/S2KDF.pdf"/>
    <hyperlink ref="C69" r:id="rId_hyperlink_131" tooltip="S2KDF" display="S2KDF"/>
    <hyperlink ref="B70" r:id="rId_hyperlink_132" tooltip="https://www.diodes.com/datasheet/download/S2KDFQ.pdf" display="https://www.diodes.com/datasheet/download/S2KDFQ.pdf"/>
    <hyperlink ref="C70" r:id="rId_hyperlink_133" tooltip="S2KDFQ" display="S2KDFQ"/>
    <hyperlink ref="B71" r:id="rId_hyperlink_134" tooltip="https://www.diodes.com/datasheet/download/S2M.pdf" display="https://www.diodes.com/datasheet/download/S2M.pdf"/>
    <hyperlink ref="C71" r:id="rId_hyperlink_135" tooltip="S2M" display="S2M"/>
    <hyperlink ref="B72" r:id="rId_hyperlink_136" tooltip="https://www.diodes.com/datasheet/download/S2MA.pdf" display="https://www.diodes.com/datasheet/download/S2MA.pdf"/>
    <hyperlink ref="C72" r:id="rId_hyperlink_137" tooltip="S2MA" display="S2MA"/>
    <hyperlink ref="B73" r:id="rId_hyperlink_138" tooltip="https://www.diodes.com/datasheet/download/S2MHQ.pdf" display="https://www.diodes.com/datasheet/download/S2MHQ.pdf"/>
    <hyperlink ref="C73" r:id="rId_hyperlink_139" tooltip="S2MHQ" display="S2MHQ"/>
    <hyperlink ref="B74" r:id="rId_hyperlink_140" tooltip="https://www.diodes.com/datasheet/download/S3A.pdf" display="https://www.diodes.com/datasheet/download/S3A.pdf"/>
    <hyperlink ref="C74" r:id="rId_hyperlink_141" tooltip="S3A" display="S3A"/>
    <hyperlink ref="B75" r:id="rId_hyperlink_142" tooltip="https://www.diodes.com/datasheet/download/S3AB.pdf" display="https://www.diodes.com/datasheet/download/S3AB.pdf"/>
    <hyperlink ref="C75" r:id="rId_hyperlink_143" tooltip="S3AB" display="S3AB"/>
    <hyperlink ref="B76" r:id="rId_hyperlink_144" tooltip="https://www.diodes.com/datasheet/download/S3B.pdf" display="https://www.diodes.com/datasheet/download/S3B.pdf"/>
    <hyperlink ref="C76" r:id="rId_hyperlink_145" tooltip="S3B" display="S3B"/>
    <hyperlink ref="B77" r:id="rId_hyperlink_146" tooltip="https://www.diodes.com/datasheet/download/S3BB.pdf" display="https://www.diodes.com/datasheet/download/S3BB.pdf"/>
    <hyperlink ref="C77" r:id="rId_hyperlink_147" tooltip="S3BB" display="S3BB"/>
    <hyperlink ref="B78" r:id="rId_hyperlink_148" tooltip="https://www.diodes.com/datasheet/download/S3D.pdf" display="https://www.diodes.com/datasheet/download/S3D.pdf"/>
    <hyperlink ref="C78" r:id="rId_hyperlink_149" tooltip="S3D" display="S3D"/>
    <hyperlink ref="B79" r:id="rId_hyperlink_150" tooltip="https://www.diodes.com/datasheet/download/S3DB.pdf" display="https://www.diodes.com/datasheet/download/S3DB.pdf"/>
    <hyperlink ref="C79" r:id="rId_hyperlink_151" tooltip="S3DB" display="S3DB"/>
    <hyperlink ref="B80" r:id="rId_hyperlink_152" tooltip="https://www.diodes.com/datasheet/download/S3G.pdf" display="https://www.diodes.com/datasheet/download/S3G.pdf"/>
    <hyperlink ref="C80" r:id="rId_hyperlink_153" tooltip="S3G" display="S3G"/>
    <hyperlink ref="B81" r:id="rId_hyperlink_154" tooltip="https://www.diodes.com/datasheet/download/S3GB.pdf" display="https://www.diodes.com/datasheet/download/S3GB.pdf"/>
    <hyperlink ref="C81" r:id="rId_hyperlink_155" tooltip="S3GB" display="S3GB"/>
    <hyperlink ref="B82" r:id="rId_hyperlink_156" tooltip="https://www.diodes.com/datasheet/download/S3J.pdf" display="https://www.diodes.com/datasheet/download/S3J.pdf"/>
    <hyperlink ref="C82" r:id="rId_hyperlink_157" tooltip="S3J" display="S3J"/>
    <hyperlink ref="B83" r:id="rId_hyperlink_158" tooltip="https://www.diodes.com/datasheet/download/S3JB.pdf" display="https://www.diodes.com/datasheet/download/S3JB.pdf"/>
    <hyperlink ref="C83" r:id="rId_hyperlink_159" tooltip="S3JB" display="S3JB"/>
    <hyperlink ref="B84" r:id="rId_hyperlink_160" tooltip="https://www.diodes.com/datasheet/download/S3K.pdf" display="https://www.diodes.com/datasheet/download/S3K.pdf"/>
    <hyperlink ref="C84" r:id="rId_hyperlink_161" tooltip="S3K" display="S3K"/>
    <hyperlink ref="B85" r:id="rId_hyperlink_162" tooltip="https://www.diodes.com/datasheet/download/S3KB.pdf" display="https://www.diodes.com/datasheet/download/S3KB.pdf"/>
    <hyperlink ref="C85" r:id="rId_hyperlink_163" tooltip="S3KB" display="S3KB"/>
    <hyperlink ref="B86" r:id="rId_hyperlink_164" tooltip="https://www.diodes.com/datasheet/download/S3M.pdf" display="https://www.diodes.com/datasheet/download/S3M.pdf"/>
    <hyperlink ref="C86" r:id="rId_hyperlink_165" tooltip="S3M" display="S3M"/>
    <hyperlink ref="B87" r:id="rId_hyperlink_166" tooltip="https://www.diodes.com/datasheet/download/S3MB.pdf" display="https://www.diodes.com/datasheet/download/S3MB.pdf"/>
    <hyperlink ref="C87" r:id="rId_hyperlink_167" tooltip="S3MB" display="S3MB"/>
    <hyperlink ref="B88" r:id="rId_hyperlink_168" tooltip="https://www.diodes.com/datasheet/download/S3MHQ.pdf" display="https://www.diodes.com/datasheet/download/S3MHQ.pdf"/>
    <hyperlink ref="C88" r:id="rId_hyperlink_169" tooltip="S3MHQ" display="S3MHQ"/>
    <hyperlink ref="B89" r:id="rId_hyperlink_170" tooltip="https://www.diodes.com/datasheet/download/S5AC.pdf" display="https://www.diodes.com/datasheet/download/S5AC.pdf"/>
    <hyperlink ref="C89" r:id="rId_hyperlink_171" tooltip="S5AC" display="S5AC"/>
    <hyperlink ref="B90" r:id="rId_hyperlink_172" tooltip="https://www.diodes.com/datasheet/download/S5AC.pdf" display="https://www.diodes.com/datasheet/download/S5AC.pdf"/>
    <hyperlink ref="C90" r:id="rId_hyperlink_173" tooltip="S5BC" display="S5BC"/>
    <hyperlink ref="B91" r:id="rId_hyperlink_174" tooltip="https://www.diodes.com/datasheet/download/S5CMHQ.pdf" display="https://www.diodes.com/datasheet/download/S5CMHQ.pdf"/>
    <hyperlink ref="C91" r:id="rId_hyperlink_175" tooltip="S5CMHQ" display="S5CMHQ"/>
    <hyperlink ref="B92" r:id="rId_hyperlink_176" tooltip="https://www.diodes.com/datasheet/download/S5AC.pdf" display="https://www.diodes.com/datasheet/download/S5AC.pdf"/>
    <hyperlink ref="C92" r:id="rId_hyperlink_177" tooltip="S5DC" display="S5DC"/>
    <hyperlink ref="B93" r:id="rId_hyperlink_178" tooltip="https://www.diodes.com/datasheet/download/S5AC.pdf" display="https://www.diodes.com/datasheet/download/S5AC.pdf"/>
    <hyperlink ref="C93" r:id="rId_hyperlink_179" tooltip="S5GC" display="S5GC"/>
    <hyperlink ref="B94" r:id="rId_hyperlink_180" tooltip="https://www.diodes.com/datasheet/download/S5JB-S5MB.pdf" display="https://www.diodes.com/datasheet/download/S5JB-S5MB.pdf"/>
    <hyperlink ref="C94" r:id="rId_hyperlink_181" tooltip="S5JB" display="S5JB"/>
    <hyperlink ref="B95" r:id="rId_hyperlink_182" tooltip="https://www.diodes.com/datasheet/download/S5JC.pdf" display="https://www.diodes.com/datasheet/download/S5JC.pdf"/>
    <hyperlink ref="C95" r:id="rId_hyperlink_183" tooltip="S5JC" display="S5JC"/>
    <hyperlink ref="B96" r:id="rId_hyperlink_184" tooltip="https://www.diodes.com/datasheet/download/S5JB-S5MB.pdf" display="https://www.diodes.com/datasheet/download/S5JB-S5MB.pdf"/>
    <hyperlink ref="C96" r:id="rId_hyperlink_185" tooltip="S5KB" display="S5KB"/>
    <hyperlink ref="B97" r:id="rId_hyperlink_186" tooltip="https://www.diodes.com/datasheet/download/S5AC.pdf" display="https://www.diodes.com/datasheet/download/S5AC.pdf"/>
    <hyperlink ref="C97" r:id="rId_hyperlink_187" tooltip="S5KC" display="S5KC"/>
    <hyperlink ref="B98" r:id="rId_hyperlink_188" tooltip="https://www.diodes.com/datasheet/download/S5KP5M.pdf" display="https://www.diodes.com/datasheet/download/S5KP5M.pdf"/>
    <hyperlink ref="C98" r:id="rId_hyperlink_189" tooltip="S5KP5M" display="S5KP5M"/>
    <hyperlink ref="B99" r:id="rId_hyperlink_190" tooltip="https://www.diodes.com/datasheet/download/S5JB-S5MB.pdf" display="https://www.diodes.com/datasheet/download/S5JB-S5MB.pdf"/>
    <hyperlink ref="C99" r:id="rId_hyperlink_191" tooltip="S5MB" display="S5MB"/>
    <hyperlink ref="B100" r:id="rId_hyperlink_192" tooltip="https://www.diodes.com/datasheet/download/S5AC.pdf" display="https://www.diodes.com/datasheet/download/S5AC.pdf"/>
    <hyperlink ref="C100" r:id="rId_hyperlink_193" tooltip="S5MC" display="S5MC"/>
    <hyperlink ref="B101" r:id="rId_hyperlink_194" tooltip="https://www.diodes.com/datasheet/download/S8CMHQ.pdf" display="https://www.diodes.com/datasheet/download/S8CMHQ.pdf"/>
    <hyperlink ref="C101" r:id="rId_hyperlink_195" tooltip="S8CMHQ" display="S8CMHQ"/>
    <hyperlink ref="B102" r:id="rId_hyperlink_196" tooltip="https://www.diodes.com/datasheet/download/S8KC.pdf" display="https://www.diodes.com/datasheet/download/S8KC.pdf"/>
    <hyperlink ref="C102" r:id="rId_hyperlink_197" tooltip="S8KC" display="S8KC"/>
    <hyperlink ref="B103" r:id="rId_hyperlink_198" tooltip="https://www.diodes.com/datasheet/download/S8KC.pdf" display="https://www.diodes.com/datasheet/download/S8KC.pdf"/>
    <hyperlink ref="C103" r:id="rId_hyperlink_199" tooltip="S8MC" display="S8MC"/>
    <hyperlink ref="B104" r:id="rId_hyperlink_200" tooltip="https://www.diodes.com/datasheet/download/S8MCQ.pdf" display="https://www.diodes.com/datasheet/download/S8MCQ.pdf"/>
    <hyperlink ref="C104" r:id="rId_hyperlink_201" tooltip="S8MCQ" display="S8MCQ"/>
    <hyperlink ref="B105" r:id="rId_hyperlink_202" tooltip="https://www.diodes.com/datasheet/download/S8NC.pdf" display="https://www.diodes.com/datasheet/download/S8NC.pdf"/>
    <hyperlink ref="C105" r:id="rId_hyperlink_203" tooltip="S8NC" display="S8NC"/>
    <hyperlink ref="B106" r:id="rId_hyperlink_204" tooltip="https://www.diodes.com/datasheet/download/SGP1610AC%28LS%29.pdf" display="https://www.diodes.com/datasheet/download/SGP1610AC%28LS%29.pdf"/>
    <hyperlink ref="C106" r:id="rId_hyperlink_205" tooltip="SGP1610AC(LS)" display="SGP1610A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2025-05-19T16:00:53-05:00</dcterms:created>
  <dcterms:modified xsi:type="dcterms:W3CDTF">2025-05-19T16:00:53-05:00</dcterms:modified>
  <dc:title>Untitled Spreadsheet</dc:title>
  <dc:description/>
  <dc:subject/>
  <cp:keywords/>
  <cp:category/>
</cp:coreProperties>
</file>