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'Worksheet'!$A$1:$R$52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<sst xmlns="http://schemas.openxmlformats.org/spreadsheetml/2006/main" uniqueCount="101">
  <si>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</si>
  <si>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</si>
  <si>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</si>
  <si>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</si>
  <si>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</si>
  <si>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</si>
  <si>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Configuration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</si>
  <si>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MaximumAverageRectifiedCurrent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O </t>
    </r>
    <r>
      <rPr>
        <rFont val="Courier New"/>
        <b val="true"/>
        <i val="false"/>
        <strike val="false"/>
        <color rgb="FF000000"/>
        <sz val="11"/>
        <u val="none"/>
      </rPr>
      <t xml:space="preserve">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</si>
  <si>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@ TerminalTemperature TT (ºC)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</si>
  <si>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Peak RepetitiveReverse VoltageV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RRM </t>
    </r>
    <r>
      <rPr>
        <rFont val="Courier New"/>
        <b val="true"/>
        <i val="false"/>
        <strike val="false"/>
        <color rgb="FF000000"/>
        <sz val="11"/>
        <u val="none"/>
      </rPr>
      <t xml:space="preserve">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</si>
  <si>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Peak ForwardSurge CurrentI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FSM</t>
    </r>
    <r>
      <rPr>
        <rFont val="Courier New"/>
        <b val="true"/>
        <i val="false"/>
        <strike val="false"/>
        <color rgb="FF000000"/>
        <sz val="11"/>
        <u val="none"/>
      </rPr>
      <t xml:space="preserve">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</si>
  <si>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Forward VoltageDrop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</t>
    </r>
    <r>
      <rPr>
        <rFont val="Courier New"/>
        <b val="true"/>
        <i val="false"/>
        <strike val="false"/>
        <color rgb="FF000000"/>
        <sz val="11"/>
        <u val="none"/>
      </rPr>
      <t xml:space="preserve">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</si>
  <si>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@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 </t>
    </r>
    <r>
      <rPr>
        <rFont val="Courier New"/>
        <b val="true"/>
        <i val="false"/>
        <strike val="false"/>
        <color rgb="FF000000"/>
        <sz val="11"/>
        <u val="none"/>
      </rPr>
      <t xml:space="preserve">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</si>
  <si>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ReverseCurrent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 </t>
    </r>
    <r>
      <rPr>
        <rFont val="Courier New"/>
        <b val="true"/>
        <i val="false"/>
        <strike val="false"/>
        <color rgb="FF000000"/>
        <sz val="11"/>
        <u val="none"/>
      </rPr>
      <t xml:space="preserve">(µA)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</si>
  <si>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 </t>
    </r>
    <r>
      <rPr>
        <rFont val="Courier New"/>
        <b val="true"/>
        <i val="false"/>
        <strike val="false"/>
        <color rgb="FF000000"/>
        <sz val="11"/>
        <u val="none"/>
      </rPr>
      <t xml:space="preserve">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</si>
  <si>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Reverse RecoveryTime trr (ns)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</si>
  <si>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TotalCapacitance C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T </t>
    </r>
    <r>
      <rPr>
        <rFont val="Courier New"/>
        <b val="true"/>
        <i val="false"/>
        <strike val="false"/>
        <color rgb="FF000000"/>
        <sz val="11"/>
        <u val="none"/>
      </rPr>
      <t xml:space="preserve">(pF)</t>
    </r>
  </si>
  <si>
    <t>Packages</t>
  </si>
  <si>
    <t>B0540WSQ</t>
  </si>
  <si>
    <t>Surface-Mount Schottky Barrier Rectifier</t>
  </si>
  <si>
    <t>Yes</t>
  </si>
  <si>
    <t>Automotive</t>
  </si>
  <si>
    <t>Single</t>
  </si>
  <si>
    <t>SOD323</t>
  </si>
  <si>
    <t>B140BQ</t>
  </si>
  <si>
    <t>1.0A SURFACE MOUNT SCHOTTKY BARRIER RECTIFIER</t>
  </si>
  <si>
    <t>N/A</t>
  </si>
  <si>
    <t>SMB</t>
  </si>
  <si>
    <t>B140Q</t>
  </si>
  <si>
    <t>SMA</t>
  </si>
  <si>
    <t>B140WSQ</t>
  </si>
  <si>
    <t>B150Q</t>
  </si>
  <si>
    <t>B160Q</t>
  </si>
  <si>
    <t>B240S1FQ</t>
  </si>
  <si>
    <t>2.0A Schottky Barrier Rectifier</t>
  </si>
  <si>
    <t>SOD123F</t>
  </si>
  <si>
    <t>B320AQ</t>
  </si>
  <si>
    <t>3.0A SURFACE MOUNT SCHOTTKY BARRIER RECTIFIER</t>
  </si>
  <si>
    <t>B330AQ</t>
  </si>
  <si>
    <t>B340AQ</t>
  </si>
  <si>
    <t>B350AQ</t>
  </si>
  <si>
    <t>B360AQ</t>
  </si>
  <si>
    <t>BAT1000Q-7-F</t>
  </si>
  <si>
    <t>1A SURFACE MOUNT SCHOTTKY BARRIER RECTIFIER</t>
  </si>
  <si>
    <t>SOT23</t>
  </si>
  <si>
    <t>BAT760Q</t>
  </si>
  <si>
    <t>SURFACE MOUNT SCHOTTKY BARRIER RECTIFIER</t>
  </si>
  <si>
    <t>DFLS1200Q</t>
  </si>
  <si>
    <t>PowerDI123</t>
  </si>
  <si>
    <t>DFLS120LQ</t>
  </si>
  <si>
    <t>DFLS130LQ</t>
  </si>
  <si>
    <t>DFLS140LQ</t>
  </si>
  <si>
    <t>DFLS140Q</t>
  </si>
  <si>
    <t>DFLS2100Q</t>
  </si>
  <si>
    <t>DFLS230LQ</t>
  </si>
  <si>
    <t>DFLS230Q</t>
  </si>
  <si>
    <t>DFLS240LQ</t>
  </si>
  <si>
    <t>DFLS260Q</t>
  </si>
  <si>
    <t>PD3S120LQ</t>
  </si>
  <si>
    <t>PowerDI323</t>
  </si>
  <si>
    <t>PD3S130HQ</t>
  </si>
  <si>
    <t>Schottky ?Q? Portfolio for Automotive Applications</t>
  </si>
  <si>
    <t>PD3S130LQ</t>
  </si>
  <si>
    <t>PD3S140Q</t>
  </si>
  <si>
    <t>PD3S160Q</t>
  </si>
  <si>
    <t>PD3S220LQ</t>
  </si>
  <si>
    <t>PD3S230HQ</t>
  </si>
  <si>
    <t>PD3S230LQ</t>
  </si>
  <si>
    <t>PDS1040Q</t>
  </si>
  <si>
    <t>10A SCHOTTKY BARRIER RECTIFIER</t>
  </si>
  <si>
    <t>PowerDI5</t>
  </si>
  <si>
    <t>PDS1045Q</t>
  </si>
  <si>
    <t>10A Schottky Barrier Rectifier</t>
  </si>
  <si>
    <t>PDS3100Q</t>
  </si>
  <si>
    <t>PDS3200Q</t>
  </si>
  <si>
    <t>PDS340Q</t>
  </si>
  <si>
    <t>PDS360Q</t>
  </si>
  <si>
    <t>PDS4150Q</t>
  </si>
  <si>
    <t>PDS4200HQ</t>
  </si>
  <si>
    <t>4A HIGH VOLTAGE SCHOTTKY BARRIER RECTIFIER</t>
  </si>
  <si>
    <t>PDS5100HQ-13</t>
  </si>
  <si>
    <t>5A HIGH VOLTAGE SCHOTTKY BARRIER RECTIFIER</t>
  </si>
  <si>
    <t>PDS5100Q</t>
  </si>
  <si>
    <t>PDS540Q</t>
  </si>
  <si>
    <t>5A Schottky Barrier Rectifier</t>
  </si>
  <si>
    <t>PDS560Q</t>
  </si>
  <si>
    <t>PDS760Q</t>
  </si>
  <si>
    <t>7A Schottky Barrier Rectifier</t>
  </si>
  <si>
    <t>SDM05U40CSPQ</t>
  </si>
  <si>
    <t>0.5A Schottky Barrier Rectifier</t>
  </si>
  <si>
    <t>X3-WLB1006-2</t>
  </si>
  <si>
    <t>SDM1U100S1FQ</t>
  </si>
  <si>
    <t>1A Schottky Barrier Rectifier</t>
  </si>
  <si>
    <t>SDM2100S1FQ</t>
  </si>
  <si>
    <t>2A SCHOTTKY BARRIER RECTIFIER</t>
  </si>
  <si>
    <t>ZLLS1000QTA</t>
  </si>
  <si>
    <t>40V HIGH CURRENT LOW LEAKAGE SCHOTTKY DIODE</t>
  </si>
  <si>
    <t>ZLLS400Q</t>
  </si>
  <si>
    <t>40V SURFACE MOUNT SCHOTTKY BARRIER DIODE</t>
  </si>
  <si>
    <t>ZLLS500QTA</t>
  </si>
  <si>
    <t>SURFACE MOUNT SCHOTTKY BARRIER DIODE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</si>
</sst>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B0540WSQ" TargetMode="External"/><Relationship Id="rId_hyperlink_2" Type="http://schemas.openxmlformats.org/officeDocument/2006/relationships/hyperlink" Target="https://www.diodes.com/part/view/B140BQ" TargetMode="External"/><Relationship Id="rId_hyperlink_3" Type="http://schemas.openxmlformats.org/officeDocument/2006/relationships/hyperlink" Target="https://www.diodes.com/part/view/B140Q" TargetMode="External"/><Relationship Id="rId_hyperlink_4" Type="http://schemas.openxmlformats.org/officeDocument/2006/relationships/hyperlink" Target="https://www.diodes.com/part/view/B140WSQ" TargetMode="External"/><Relationship Id="rId_hyperlink_5" Type="http://schemas.openxmlformats.org/officeDocument/2006/relationships/hyperlink" Target="https://www.diodes.com/part/view/B150Q" TargetMode="External"/><Relationship Id="rId_hyperlink_6" Type="http://schemas.openxmlformats.org/officeDocument/2006/relationships/hyperlink" Target="https://www.diodes.com/part/view/B160Q" TargetMode="External"/><Relationship Id="rId_hyperlink_7" Type="http://schemas.openxmlformats.org/officeDocument/2006/relationships/hyperlink" Target="https://www.diodes.com/part/view/B240S1FQ" TargetMode="External"/><Relationship Id="rId_hyperlink_8" Type="http://schemas.openxmlformats.org/officeDocument/2006/relationships/hyperlink" Target="https://www.diodes.com/part/view/B320AQ" TargetMode="External"/><Relationship Id="rId_hyperlink_9" Type="http://schemas.openxmlformats.org/officeDocument/2006/relationships/hyperlink" Target="https://www.diodes.com/part/view/B330AQ" TargetMode="External"/><Relationship Id="rId_hyperlink_10" Type="http://schemas.openxmlformats.org/officeDocument/2006/relationships/hyperlink" Target="https://www.diodes.com/part/view/B340AQ" TargetMode="External"/><Relationship Id="rId_hyperlink_11" Type="http://schemas.openxmlformats.org/officeDocument/2006/relationships/hyperlink" Target="https://www.diodes.com/part/view/B350AQ" TargetMode="External"/><Relationship Id="rId_hyperlink_12" Type="http://schemas.openxmlformats.org/officeDocument/2006/relationships/hyperlink" Target="https://www.diodes.com/part/view/B360AQ" TargetMode="External"/><Relationship Id="rId_hyperlink_13" Type="http://schemas.openxmlformats.org/officeDocument/2006/relationships/hyperlink" Target="https://www.diodes.com/part/view/BAT1000Q-7-F" TargetMode="External"/><Relationship Id="rId_hyperlink_14" Type="http://schemas.openxmlformats.org/officeDocument/2006/relationships/hyperlink" Target="https://www.diodes.com/part/view/BAT760Q" TargetMode="External"/><Relationship Id="rId_hyperlink_15" Type="http://schemas.openxmlformats.org/officeDocument/2006/relationships/hyperlink" Target="https://www.diodes.com/part/view/DFLS1200Q" TargetMode="External"/><Relationship Id="rId_hyperlink_16" Type="http://schemas.openxmlformats.org/officeDocument/2006/relationships/hyperlink" Target="https://www.diodes.com/part/view/DFLS120LQ" TargetMode="External"/><Relationship Id="rId_hyperlink_17" Type="http://schemas.openxmlformats.org/officeDocument/2006/relationships/hyperlink" Target="https://www.diodes.com/part/view/DFLS130LQ" TargetMode="External"/><Relationship Id="rId_hyperlink_18" Type="http://schemas.openxmlformats.org/officeDocument/2006/relationships/hyperlink" Target="https://www.diodes.com/part/view/DFLS140LQ" TargetMode="External"/><Relationship Id="rId_hyperlink_19" Type="http://schemas.openxmlformats.org/officeDocument/2006/relationships/hyperlink" Target="https://www.diodes.com/part/view/DFLS140Q" TargetMode="External"/><Relationship Id="rId_hyperlink_20" Type="http://schemas.openxmlformats.org/officeDocument/2006/relationships/hyperlink" Target="https://www.diodes.com/part/view/DFLS2100Q" TargetMode="External"/><Relationship Id="rId_hyperlink_21" Type="http://schemas.openxmlformats.org/officeDocument/2006/relationships/hyperlink" Target="https://www.diodes.com/part/view/DFLS230LQ" TargetMode="External"/><Relationship Id="rId_hyperlink_22" Type="http://schemas.openxmlformats.org/officeDocument/2006/relationships/hyperlink" Target="https://www.diodes.com/part/view/DFLS230Q" TargetMode="External"/><Relationship Id="rId_hyperlink_23" Type="http://schemas.openxmlformats.org/officeDocument/2006/relationships/hyperlink" Target="https://www.diodes.com/part/view/DFLS240LQ" TargetMode="External"/><Relationship Id="rId_hyperlink_24" Type="http://schemas.openxmlformats.org/officeDocument/2006/relationships/hyperlink" Target="https://www.diodes.com/part/view/DFLS260Q" TargetMode="External"/><Relationship Id="rId_hyperlink_25" Type="http://schemas.openxmlformats.org/officeDocument/2006/relationships/hyperlink" Target="https://www.diodes.com/part/view/PD3S120LQ" TargetMode="External"/><Relationship Id="rId_hyperlink_26" Type="http://schemas.openxmlformats.org/officeDocument/2006/relationships/hyperlink" Target="https://www.diodes.com/part/view/PD3S130HQ" TargetMode="External"/><Relationship Id="rId_hyperlink_27" Type="http://schemas.openxmlformats.org/officeDocument/2006/relationships/hyperlink" Target="https://www.diodes.com/part/view/PD3S130LQ" TargetMode="External"/><Relationship Id="rId_hyperlink_28" Type="http://schemas.openxmlformats.org/officeDocument/2006/relationships/hyperlink" Target="https://www.diodes.com/part/view/PD3S140Q" TargetMode="External"/><Relationship Id="rId_hyperlink_29" Type="http://schemas.openxmlformats.org/officeDocument/2006/relationships/hyperlink" Target="https://www.diodes.com/part/view/PD3S160Q" TargetMode="External"/><Relationship Id="rId_hyperlink_30" Type="http://schemas.openxmlformats.org/officeDocument/2006/relationships/hyperlink" Target="https://www.diodes.com/part/view/PD3S220LQ" TargetMode="External"/><Relationship Id="rId_hyperlink_31" Type="http://schemas.openxmlformats.org/officeDocument/2006/relationships/hyperlink" Target="https://www.diodes.com/part/view/PD3S230HQ" TargetMode="External"/><Relationship Id="rId_hyperlink_32" Type="http://schemas.openxmlformats.org/officeDocument/2006/relationships/hyperlink" Target="https://www.diodes.com/part/view/PD3S230LQ" TargetMode="External"/><Relationship Id="rId_hyperlink_33" Type="http://schemas.openxmlformats.org/officeDocument/2006/relationships/hyperlink" Target="https://www.diodes.com/part/view/PDS1040Q" TargetMode="External"/><Relationship Id="rId_hyperlink_34" Type="http://schemas.openxmlformats.org/officeDocument/2006/relationships/hyperlink" Target="https://www.diodes.com/part/view/PDS1045Q" TargetMode="External"/><Relationship Id="rId_hyperlink_35" Type="http://schemas.openxmlformats.org/officeDocument/2006/relationships/hyperlink" Target="https://www.diodes.com/part/view/PDS3100Q" TargetMode="External"/><Relationship Id="rId_hyperlink_36" Type="http://schemas.openxmlformats.org/officeDocument/2006/relationships/hyperlink" Target="https://www.diodes.com/part/view/PDS3200Q" TargetMode="External"/><Relationship Id="rId_hyperlink_37" Type="http://schemas.openxmlformats.org/officeDocument/2006/relationships/hyperlink" Target="https://www.diodes.com/part/view/PDS340Q" TargetMode="External"/><Relationship Id="rId_hyperlink_38" Type="http://schemas.openxmlformats.org/officeDocument/2006/relationships/hyperlink" Target="https://www.diodes.com/part/view/PDS360Q" TargetMode="External"/><Relationship Id="rId_hyperlink_39" Type="http://schemas.openxmlformats.org/officeDocument/2006/relationships/hyperlink" Target="https://www.diodes.com/part/view/PDS4150Q" TargetMode="External"/><Relationship Id="rId_hyperlink_40" Type="http://schemas.openxmlformats.org/officeDocument/2006/relationships/hyperlink" Target="https://www.diodes.com/part/view/PDS4200HQ" TargetMode="External"/><Relationship Id="rId_hyperlink_41" Type="http://schemas.openxmlformats.org/officeDocument/2006/relationships/hyperlink" Target="https://www.diodes.com/part/view/PDS5100HQ-13" TargetMode="External"/><Relationship Id="rId_hyperlink_42" Type="http://schemas.openxmlformats.org/officeDocument/2006/relationships/hyperlink" Target="https://www.diodes.com/part/view/PDS5100Q" TargetMode="External"/><Relationship Id="rId_hyperlink_43" Type="http://schemas.openxmlformats.org/officeDocument/2006/relationships/hyperlink" Target="https://www.diodes.com/part/view/PDS540Q" TargetMode="External"/><Relationship Id="rId_hyperlink_44" Type="http://schemas.openxmlformats.org/officeDocument/2006/relationships/hyperlink" Target="https://www.diodes.com/part/view/PDS560Q" TargetMode="External"/><Relationship Id="rId_hyperlink_45" Type="http://schemas.openxmlformats.org/officeDocument/2006/relationships/hyperlink" Target="https://www.diodes.com/part/view/PDS760Q" TargetMode="External"/><Relationship Id="rId_hyperlink_46" Type="http://schemas.openxmlformats.org/officeDocument/2006/relationships/hyperlink" Target="https://www.diodes.com/part/view/SDM05U40CSPQ" TargetMode="External"/><Relationship Id="rId_hyperlink_47" Type="http://schemas.openxmlformats.org/officeDocument/2006/relationships/hyperlink" Target="https://www.diodes.com/part/view/SDM1U100S1FQ" TargetMode="External"/><Relationship Id="rId_hyperlink_48" Type="http://schemas.openxmlformats.org/officeDocument/2006/relationships/hyperlink" Target="https://www.diodes.com/part/view/SDM2100S1FQ" TargetMode="External"/><Relationship Id="rId_hyperlink_49" Type="http://schemas.openxmlformats.org/officeDocument/2006/relationships/hyperlink" Target="https://www.diodes.com/part/view/ZLLS1000QTA" TargetMode="External"/><Relationship Id="rId_hyperlink_50" Type="http://schemas.openxmlformats.org/officeDocument/2006/relationships/hyperlink" Target="https://www.diodes.com/part/view/ZLLS400Q" TargetMode="External"/><Relationship Id="rId_hyperlink_51" Type="http://schemas.openxmlformats.org/officeDocument/2006/relationships/hyperlink" Target="https://www.diodes.com/part/view/ZLLS500QTA" TargetMode="External"/><Relationship Id="rId_hyperlink_52" Type="http://schemas.openxmlformats.org/officeDocument/2006/relationships/hyperlink" Target="https://www.diodes.com/assets/Datasheets/B0540WSQ.pdf" TargetMode="External"/><Relationship Id="rId_hyperlink_53" Type="http://schemas.openxmlformats.org/officeDocument/2006/relationships/hyperlink" Target="https://www.diodes.com/assets/Datasheets/B120Q-BQ-B160Q-BQ.pdf" TargetMode="External"/><Relationship Id="rId_hyperlink_54" Type="http://schemas.openxmlformats.org/officeDocument/2006/relationships/hyperlink" Target="https://www.diodes.com/assets/Datasheets/B120Q-BQ-B160Q-BQ.pdf" TargetMode="External"/><Relationship Id="rId_hyperlink_55" Type="http://schemas.openxmlformats.org/officeDocument/2006/relationships/hyperlink" Target="https://www.diodes.com/assets/Datasheets/B140WSQ.pdf" TargetMode="External"/><Relationship Id="rId_hyperlink_56" Type="http://schemas.openxmlformats.org/officeDocument/2006/relationships/hyperlink" Target="https://www.diodes.com/assets/Datasheets/B120Q-BQ-B160Q-BQ.pdf" TargetMode="External"/><Relationship Id="rId_hyperlink_57" Type="http://schemas.openxmlformats.org/officeDocument/2006/relationships/hyperlink" Target="https://www.diodes.com/assets/Datasheets/B120Q-BQ-B160Q-BQ.pdf" TargetMode="External"/><Relationship Id="rId_hyperlink_58" Type="http://schemas.openxmlformats.org/officeDocument/2006/relationships/hyperlink" Target="https://www.diodes.com/assets/Datasheets/B240S1FQ.pdf" TargetMode="External"/><Relationship Id="rId_hyperlink_59" Type="http://schemas.openxmlformats.org/officeDocument/2006/relationships/hyperlink" Target="https://www.diodes.com/assets/Datasheets/B320AQ-B360AQ.pdf" TargetMode="External"/><Relationship Id="rId_hyperlink_60" Type="http://schemas.openxmlformats.org/officeDocument/2006/relationships/hyperlink" Target="https://www.diodes.com/assets/Datasheets/B320AQ-B360AQ.pdf" TargetMode="External"/><Relationship Id="rId_hyperlink_61" Type="http://schemas.openxmlformats.org/officeDocument/2006/relationships/hyperlink" Target="https://www.diodes.com/assets/Datasheets/B320AQ-B360AQ.pdf" TargetMode="External"/><Relationship Id="rId_hyperlink_62" Type="http://schemas.openxmlformats.org/officeDocument/2006/relationships/hyperlink" Target="https://www.diodes.com/assets/Datasheets/B320AQ-B360AQ.pdf" TargetMode="External"/><Relationship Id="rId_hyperlink_63" Type="http://schemas.openxmlformats.org/officeDocument/2006/relationships/hyperlink" Target="https://www.diodes.com/assets/Datasheets/B320AQ-B360AQ.pdf" TargetMode="External"/><Relationship Id="rId_hyperlink_64" Type="http://schemas.openxmlformats.org/officeDocument/2006/relationships/hyperlink" Target="https://www.diodes.com/assets/Datasheets/BAT1000.pdf" TargetMode="External"/><Relationship Id="rId_hyperlink_65" Type="http://schemas.openxmlformats.org/officeDocument/2006/relationships/hyperlink" Target="https://www.diodes.com/assets/Datasheets/BAT760Q.pdf" TargetMode="External"/><Relationship Id="rId_hyperlink_66" Type="http://schemas.openxmlformats.org/officeDocument/2006/relationships/hyperlink" Target="https://www.diodes.com/assets/Datasheets/DFLS1200Q.pdf" TargetMode="External"/><Relationship Id="rId_hyperlink_67" Type="http://schemas.openxmlformats.org/officeDocument/2006/relationships/hyperlink" Target="https://www.diodes.com/assets/Datasheets/DFLS120LQ.pdf" TargetMode="External"/><Relationship Id="rId_hyperlink_68" Type="http://schemas.openxmlformats.org/officeDocument/2006/relationships/hyperlink" Target="https://www.diodes.com/assets/Datasheets/DFLS130LQ.pdf" TargetMode="External"/><Relationship Id="rId_hyperlink_69" Type="http://schemas.openxmlformats.org/officeDocument/2006/relationships/hyperlink" Target="https://www.diodes.com/assets/Datasheets/DFLS140LQ.pdf" TargetMode="External"/><Relationship Id="rId_hyperlink_70" Type="http://schemas.openxmlformats.org/officeDocument/2006/relationships/hyperlink" Target="https://www.diodes.com/assets/Datasheets/DFLS140Q.pdf" TargetMode="External"/><Relationship Id="rId_hyperlink_71" Type="http://schemas.openxmlformats.org/officeDocument/2006/relationships/hyperlink" Target="https://www.diodes.com/assets/Datasheets/DFLS2100Q.pdf" TargetMode="External"/><Relationship Id="rId_hyperlink_72" Type="http://schemas.openxmlformats.org/officeDocument/2006/relationships/hyperlink" Target="https://www.diodes.com/assets/Datasheets/DFLS230LQ.pdf" TargetMode="External"/><Relationship Id="rId_hyperlink_73" Type="http://schemas.openxmlformats.org/officeDocument/2006/relationships/hyperlink" Target="https://www.diodes.com/assets/Datasheets/DFLS230Q.pdf" TargetMode="External"/><Relationship Id="rId_hyperlink_74" Type="http://schemas.openxmlformats.org/officeDocument/2006/relationships/hyperlink" Target="https://www.diodes.com/assets/Datasheets/DFLS240LQ.pdf" TargetMode="External"/><Relationship Id="rId_hyperlink_75" Type="http://schemas.openxmlformats.org/officeDocument/2006/relationships/hyperlink" Target="https://www.diodes.com/assets/Datasheets/DFLS260Q.pdf" TargetMode="External"/><Relationship Id="rId_hyperlink_76" Type="http://schemas.openxmlformats.org/officeDocument/2006/relationships/hyperlink" Target="https://www.diodes.com/assets/Datasheets/PD3S120LQ.pdf" TargetMode="External"/><Relationship Id="rId_hyperlink_77" Type="http://schemas.openxmlformats.org/officeDocument/2006/relationships/hyperlink" Target="https://www.diodes.com/assets/Datasheets/PD3S130HQ.pdf" TargetMode="External"/><Relationship Id="rId_hyperlink_78" Type="http://schemas.openxmlformats.org/officeDocument/2006/relationships/hyperlink" Target="https://www.diodes.com/assets/Datasheets/PD3S130LQ.pdf" TargetMode="External"/><Relationship Id="rId_hyperlink_79" Type="http://schemas.openxmlformats.org/officeDocument/2006/relationships/hyperlink" Target="https://www.diodes.com/assets/Datasheets/PD3S140Q.pdf" TargetMode="External"/><Relationship Id="rId_hyperlink_80" Type="http://schemas.openxmlformats.org/officeDocument/2006/relationships/hyperlink" Target="https://www.diodes.com/assets/Datasheets/PD3S160Q.pdf" TargetMode="External"/><Relationship Id="rId_hyperlink_81" Type="http://schemas.openxmlformats.org/officeDocument/2006/relationships/hyperlink" Target="https://www.diodes.com/assets/Datasheets/PD3S220LQ.pdf" TargetMode="External"/><Relationship Id="rId_hyperlink_82" Type="http://schemas.openxmlformats.org/officeDocument/2006/relationships/hyperlink" Target="https://www.diodes.com/assets/Datasheets/PD3S230HQ.pdf" TargetMode="External"/><Relationship Id="rId_hyperlink_83" Type="http://schemas.openxmlformats.org/officeDocument/2006/relationships/hyperlink" Target="https://www.diodes.com/assets/Datasheets/ds31751.pdf" TargetMode="External"/><Relationship Id="rId_hyperlink_84" Type="http://schemas.openxmlformats.org/officeDocument/2006/relationships/hyperlink" Target="https://www.diodes.com/assets/Datasheets/PDS1040.pdf" TargetMode="External"/><Relationship Id="rId_hyperlink_85" Type="http://schemas.openxmlformats.org/officeDocument/2006/relationships/hyperlink" Target="https://www.diodes.com/assets/Datasheets/PDS1045Q.pdf" TargetMode="External"/><Relationship Id="rId_hyperlink_86" Type="http://schemas.openxmlformats.org/officeDocument/2006/relationships/hyperlink" Target="https://www.diodes.com/assets/Datasheets/PDS3100Q.pdf" TargetMode="External"/><Relationship Id="rId_hyperlink_87" Type="http://schemas.openxmlformats.org/officeDocument/2006/relationships/hyperlink" Target="https://www.diodes.com/assets/Datasheets/ds30470.pdf" TargetMode="External"/><Relationship Id="rId_hyperlink_88" Type="http://schemas.openxmlformats.org/officeDocument/2006/relationships/hyperlink" Target="https://www.diodes.com/assets/Datasheets/PDS340Q.pdf" TargetMode="External"/><Relationship Id="rId_hyperlink_89" Type="http://schemas.openxmlformats.org/officeDocument/2006/relationships/hyperlink" Target="https://www.diodes.com/assets/Datasheets/PDS360Q.pdf" TargetMode="External"/><Relationship Id="rId_hyperlink_90" Type="http://schemas.openxmlformats.org/officeDocument/2006/relationships/hyperlink" Target="https://www.diodes.com/assets/Datasheets/ds30473.pdf" TargetMode="External"/><Relationship Id="rId_hyperlink_91" Type="http://schemas.openxmlformats.org/officeDocument/2006/relationships/hyperlink" Target="https://www.diodes.com/assets/Datasheets/PDS4200HQ.pdf" TargetMode="External"/><Relationship Id="rId_hyperlink_92" Type="http://schemas.openxmlformats.org/officeDocument/2006/relationships/hyperlink" Target="https://www.diodes.com/assets/Datasheets/ds30471.pdf" TargetMode="External"/><Relationship Id="rId_hyperlink_93" Type="http://schemas.openxmlformats.org/officeDocument/2006/relationships/hyperlink" Target="https://www.diodes.com/assets/Datasheets/PDS5100Q.pdf" TargetMode="External"/><Relationship Id="rId_hyperlink_94" Type="http://schemas.openxmlformats.org/officeDocument/2006/relationships/hyperlink" Target="https://www.diodes.com/assets/Datasheets/PDS540Q.pdf" TargetMode="External"/><Relationship Id="rId_hyperlink_95" Type="http://schemas.openxmlformats.org/officeDocument/2006/relationships/hyperlink" Target="https://www.diodes.com/assets/Datasheets/PDS560Q.pdf" TargetMode="External"/><Relationship Id="rId_hyperlink_96" Type="http://schemas.openxmlformats.org/officeDocument/2006/relationships/hyperlink" Target="https://www.diodes.com/assets/Datasheets/PDS760Q.pdf" TargetMode="External"/><Relationship Id="rId_hyperlink_97" Type="http://schemas.openxmlformats.org/officeDocument/2006/relationships/hyperlink" Target="https://www.diodes.com/assets/Datasheets/SDM05U40CSPQ.pdf" TargetMode="External"/><Relationship Id="rId_hyperlink_98" Type="http://schemas.openxmlformats.org/officeDocument/2006/relationships/hyperlink" Target="https://www.diodes.com/assets/Datasheets/SDM1U100S1FQ.pdf" TargetMode="External"/><Relationship Id="rId_hyperlink_99" Type="http://schemas.openxmlformats.org/officeDocument/2006/relationships/hyperlink" Target="https://www.diodes.com/assets/Datasheets/SDM2100S1FQ.pdf" TargetMode="External"/><Relationship Id="rId_hyperlink_100" Type="http://schemas.openxmlformats.org/officeDocument/2006/relationships/hyperlink" Target="https://www.diodes.com/assets/Datasheets/ZLLS1000QTA.pdf" TargetMode="External"/><Relationship Id="rId_hyperlink_101" Type="http://schemas.openxmlformats.org/officeDocument/2006/relationships/hyperlink" Target="https://www.diodes.com/assets/Datasheets/ZLLS400Q.pdf" TargetMode="External"/><Relationship Id="rId_hyperlink_102" Type="http://schemas.openxmlformats.org/officeDocument/2006/relationships/hyperlink" Target="https://www.diodes.com/assets/Datasheets/ZLLS500Q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R5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5.187" bestFit="true" customWidth="true" style="0"/>
    <col min="4" max="4" width="59.962" bestFit="true" customWidth="true" style="0"/>
    <col min="5" max="5" width="18.591" bestFit="true" customWidth="true" style="0"/>
    <col min="6" max="6" width="52.761" bestFit="true" customWidth="true" style="0"/>
    <col min="7" max="7" width="18.591" bestFit="true" customWidth="true" style="0"/>
    <col min="8" max="8" width="46.87" bestFit="true" customWidth="true" style="0"/>
    <col min="9" max="9" width="37.443" bestFit="true" customWidth="true" style="0"/>
    <col min="10" max="10" width="48.048" bestFit="true" customWidth="true" style="0"/>
    <col min="11" max="11" width="41.109" bestFit="true" customWidth="true" style="0"/>
    <col min="12" max="12" width="32.73" bestFit="true" customWidth="true" style="0"/>
    <col min="13" max="13" width="12.83" bestFit="true" customWidth="true" style="0"/>
    <col min="14" max="14" width="38.622" bestFit="true" customWidth="true" style="0"/>
    <col min="15" max="15" width="12.83" bestFit="true" customWidth="true" style="0"/>
    <col min="16" max="16" width="37.443" bestFit="true" customWidth="true" style="0"/>
    <col min="17" max="17" width="31.683" bestFit="true" customWidth="true" style="0"/>
    <col min="18" max="18" width="15.187" bestFit="true" customWidth="true" style="0"/>
  </cols>
  <sheetData>
    <row r="1" spans="1:18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MaximumAverageRectifiedCurrent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O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@ TerminalTemperature TT (ºC)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Peak RepetitiveReverse VoltageV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RRM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Peak ForwardSurge CurrentI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FSM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Forward VoltageDrop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ReverseCurrent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(µA)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Reverse RecoveryTime trr (ns)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TotalCapacitance C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T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(pF)</t>
          </r>
        </is>
      </c>
      <c r="R1" s="1" t="s">
        <v>17</v>
      </c>
    </row>
    <row r="2" spans="1:18">
      <c r="A2" t="s">
        <v>18</v>
      </c>
      <c r="B2" s="2" t="str">
        <f>Hyperlink("https://www.diodes.com/assets/Datasheets/B0540WSQ.pdf")</f>
        <v>https://www.diodes.com/assets/Datasheets/B0540WSQ.pdf</v>
      </c>
      <c r="C2" t="str">
        <f>Hyperlink("https://www.diodes.com/part/view/B0540WSQ","B0540WSQ")</f>
        <v>B0540WSQ</v>
      </c>
      <c r="D2" t="s">
        <v>19</v>
      </c>
      <c r="E2" t="s">
        <v>20</v>
      </c>
      <c r="F2" t="s">
        <v>21</v>
      </c>
      <c r="G2" t="s">
        <v>22</v>
      </c>
      <c r="H2">
        <v>0.5</v>
      </c>
      <c r="J2">
        <v>40</v>
      </c>
      <c r="K2">
        <v>3</v>
      </c>
      <c r="L2">
        <v>0.55</v>
      </c>
      <c r="M2">
        <v>0.5</v>
      </c>
      <c r="N2">
        <v>5</v>
      </c>
      <c r="O2">
        <v>30</v>
      </c>
      <c r="R2" t="s">
        <v>23</v>
      </c>
    </row>
    <row r="3" spans="1:18">
      <c r="A3" t="s">
        <v>24</v>
      </c>
      <c r="B3" s="2" t="str">
        <f>Hyperlink("https://www.diodes.com/assets/Datasheets/B120Q-BQ-B160Q-BQ.pdf")</f>
        <v>https://www.diodes.com/assets/Datasheets/B120Q-BQ-B160Q-BQ.pdf</v>
      </c>
      <c r="C3" t="str">
        <f>Hyperlink("https://www.diodes.com/part/view/B140BQ","B140BQ")</f>
        <v>B140BQ</v>
      </c>
      <c r="D3" t="s">
        <v>25</v>
      </c>
      <c r="E3" t="s">
        <v>20</v>
      </c>
      <c r="F3" t="s">
        <v>21</v>
      </c>
      <c r="G3" t="s">
        <v>22</v>
      </c>
      <c r="H3">
        <v>1</v>
      </c>
      <c r="I3" t="s">
        <v>26</v>
      </c>
      <c r="J3">
        <v>40</v>
      </c>
      <c r="K3">
        <v>30</v>
      </c>
      <c r="L3">
        <v>0.5</v>
      </c>
      <c r="M3">
        <v>1</v>
      </c>
      <c r="N3">
        <v>500</v>
      </c>
      <c r="O3">
        <v>40</v>
      </c>
      <c r="R3" t="s">
        <v>27</v>
      </c>
    </row>
    <row r="4" spans="1:18">
      <c r="A4" t="s">
        <v>28</v>
      </c>
      <c r="B4" s="2" t="str">
        <f>Hyperlink("https://www.diodes.com/assets/Datasheets/B120Q-BQ-B160Q-BQ.pdf")</f>
        <v>https://www.diodes.com/assets/Datasheets/B120Q-BQ-B160Q-BQ.pdf</v>
      </c>
      <c r="C4" t="str">
        <f>Hyperlink("https://www.diodes.com/part/view/B140Q","B140Q")</f>
        <v>B140Q</v>
      </c>
      <c r="D4" t="s">
        <v>25</v>
      </c>
      <c r="E4" t="s">
        <v>20</v>
      </c>
      <c r="F4" t="s">
        <v>21</v>
      </c>
      <c r="G4" t="s">
        <v>22</v>
      </c>
      <c r="H4">
        <v>1</v>
      </c>
      <c r="I4" t="s">
        <v>26</v>
      </c>
      <c r="J4">
        <v>40</v>
      </c>
      <c r="K4">
        <v>30</v>
      </c>
      <c r="L4">
        <v>0.5</v>
      </c>
      <c r="M4">
        <v>1</v>
      </c>
      <c r="N4">
        <v>500</v>
      </c>
      <c r="O4">
        <v>40</v>
      </c>
      <c r="R4" t="s">
        <v>29</v>
      </c>
    </row>
    <row r="5" spans="1:18">
      <c r="A5" t="s">
        <v>30</v>
      </c>
      <c r="B5" s="2" t="str">
        <f>Hyperlink("https://www.diodes.com/assets/Datasheets/B140WSQ.pdf")</f>
        <v>https://www.diodes.com/assets/Datasheets/B140WSQ.pdf</v>
      </c>
      <c r="C5" t="str">
        <f>Hyperlink("https://www.diodes.com/part/view/B140WSQ","B140WSQ")</f>
        <v>B140WSQ</v>
      </c>
      <c r="D5" t="s">
        <v>19</v>
      </c>
      <c r="E5" t="s">
        <v>20</v>
      </c>
      <c r="F5" t="s">
        <v>21</v>
      </c>
      <c r="G5" t="s">
        <v>22</v>
      </c>
      <c r="H5">
        <v>1</v>
      </c>
      <c r="J5">
        <v>40</v>
      </c>
      <c r="K5">
        <v>3</v>
      </c>
      <c r="L5">
        <v>0.62</v>
      </c>
      <c r="M5">
        <v>1</v>
      </c>
      <c r="N5">
        <v>50</v>
      </c>
      <c r="O5">
        <v>40</v>
      </c>
      <c r="R5" t="s">
        <v>23</v>
      </c>
    </row>
    <row r="6" spans="1:18">
      <c r="A6" t="s">
        <v>31</v>
      </c>
      <c r="B6" s="2" t="str">
        <f>Hyperlink("https://www.diodes.com/assets/Datasheets/B120Q-BQ-B160Q-BQ.pdf")</f>
        <v>https://www.diodes.com/assets/Datasheets/B120Q-BQ-B160Q-BQ.pdf</v>
      </c>
      <c r="C6" t="str">
        <f>Hyperlink("https://www.diodes.com/part/view/B150Q","B150Q")</f>
        <v>B150Q</v>
      </c>
      <c r="D6" t="s">
        <v>25</v>
      </c>
      <c r="E6" t="s">
        <v>20</v>
      </c>
      <c r="F6" t="s">
        <v>21</v>
      </c>
      <c r="G6" t="s">
        <v>22</v>
      </c>
      <c r="H6">
        <v>1</v>
      </c>
      <c r="I6" t="s">
        <v>26</v>
      </c>
      <c r="J6">
        <v>50</v>
      </c>
      <c r="K6">
        <v>30</v>
      </c>
      <c r="L6">
        <v>0.7</v>
      </c>
      <c r="M6">
        <v>1</v>
      </c>
      <c r="N6">
        <v>500</v>
      </c>
      <c r="O6">
        <v>50</v>
      </c>
      <c r="R6" t="s">
        <v>29</v>
      </c>
    </row>
    <row r="7" spans="1:18">
      <c r="A7" t="s">
        <v>32</v>
      </c>
      <c r="B7" s="2" t="str">
        <f>Hyperlink("https://www.diodes.com/assets/Datasheets/B120Q-BQ-B160Q-BQ.pdf")</f>
        <v>https://www.diodes.com/assets/Datasheets/B120Q-BQ-B160Q-BQ.pdf</v>
      </c>
      <c r="C7" t="str">
        <f>Hyperlink("https://www.diodes.com/part/view/B160Q","B160Q")</f>
        <v>B160Q</v>
      </c>
      <c r="D7" t="s">
        <v>25</v>
      </c>
      <c r="E7" t="s">
        <v>20</v>
      </c>
      <c r="F7" t="s">
        <v>21</v>
      </c>
      <c r="G7" t="s">
        <v>22</v>
      </c>
      <c r="H7">
        <v>1</v>
      </c>
      <c r="I7" t="s">
        <v>26</v>
      </c>
      <c r="J7">
        <v>60</v>
      </c>
      <c r="K7">
        <v>30</v>
      </c>
      <c r="L7">
        <v>0.7</v>
      </c>
      <c r="M7">
        <v>1</v>
      </c>
      <c r="N7">
        <v>500</v>
      </c>
      <c r="O7">
        <v>60</v>
      </c>
      <c r="R7" t="s">
        <v>29</v>
      </c>
    </row>
    <row r="8" spans="1:18">
      <c r="A8" t="s">
        <v>33</v>
      </c>
      <c r="B8" s="2" t="str">
        <f>Hyperlink("https://www.diodes.com/assets/Datasheets/B240S1FQ.pdf")</f>
        <v>https://www.diodes.com/assets/Datasheets/B240S1FQ.pdf</v>
      </c>
      <c r="C8" t="str">
        <f>Hyperlink("https://www.diodes.com/part/view/B240S1FQ","B240S1FQ")</f>
        <v>B240S1FQ</v>
      </c>
      <c r="D8" t="s">
        <v>34</v>
      </c>
      <c r="E8" t="s">
        <v>20</v>
      </c>
      <c r="F8" t="s">
        <v>21</v>
      </c>
      <c r="G8" t="s">
        <v>22</v>
      </c>
      <c r="H8">
        <v>2</v>
      </c>
      <c r="J8">
        <v>40</v>
      </c>
      <c r="K8">
        <v>50</v>
      </c>
      <c r="L8">
        <v>0.5</v>
      </c>
      <c r="M8">
        <v>2</v>
      </c>
      <c r="N8">
        <v>200</v>
      </c>
      <c r="O8">
        <v>40</v>
      </c>
      <c r="R8" t="s">
        <v>35</v>
      </c>
    </row>
    <row r="9" spans="1:18">
      <c r="A9" t="s">
        <v>36</v>
      </c>
      <c r="B9" s="2" t="str">
        <f>Hyperlink("https://www.diodes.com/assets/Datasheets/B320AQ-B360AQ.pdf")</f>
        <v>https://www.diodes.com/assets/Datasheets/B320AQ-B360AQ.pdf</v>
      </c>
      <c r="C9" t="str">
        <f>Hyperlink("https://www.diodes.com/part/view/B320AQ","B320AQ")</f>
        <v>B320AQ</v>
      </c>
      <c r="D9" t="s">
        <v>37</v>
      </c>
      <c r="E9" t="s">
        <v>20</v>
      </c>
      <c r="F9" t="s">
        <v>21</v>
      </c>
      <c r="G9" t="s">
        <v>22</v>
      </c>
      <c r="H9">
        <v>3</v>
      </c>
      <c r="I9" t="s">
        <v>26</v>
      </c>
      <c r="J9">
        <v>20</v>
      </c>
      <c r="K9">
        <v>80</v>
      </c>
      <c r="L9">
        <v>0.5</v>
      </c>
      <c r="M9">
        <v>3</v>
      </c>
      <c r="N9">
        <v>500</v>
      </c>
      <c r="O9">
        <v>20</v>
      </c>
      <c r="Q9">
        <v>200</v>
      </c>
      <c r="R9" t="s">
        <v>29</v>
      </c>
    </row>
    <row r="10" spans="1:18">
      <c r="A10" t="s">
        <v>38</v>
      </c>
      <c r="B10" s="2" t="str">
        <f>Hyperlink("https://www.diodes.com/assets/Datasheets/B320AQ-B360AQ.pdf")</f>
        <v>https://www.diodes.com/assets/Datasheets/B320AQ-B360AQ.pdf</v>
      </c>
      <c r="C10" t="str">
        <f>Hyperlink("https://www.diodes.com/part/view/B330AQ","B330AQ")</f>
        <v>B330AQ</v>
      </c>
      <c r="D10" t="s">
        <v>37</v>
      </c>
      <c r="E10" t="s">
        <v>20</v>
      </c>
      <c r="F10" t="s">
        <v>21</v>
      </c>
      <c r="G10" t="s">
        <v>22</v>
      </c>
      <c r="H10">
        <v>3</v>
      </c>
      <c r="I10" t="s">
        <v>26</v>
      </c>
      <c r="J10">
        <v>30</v>
      </c>
      <c r="K10">
        <v>80</v>
      </c>
      <c r="L10">
        <v>0.5</v>
      </c>
      <c r="M10">
        <v>3</v>
      </c>
      <c r="N10">
        <v>500</v>
      </c>
      <c r="O10">
        <v>30</v>
      </c>
      <c r="Q10">
        <v>200</v>
      </c>
      <c r="R10" t="s">
        <v>29</v>
      </c>
    </row>
    <row r="11" spans="1:18">
      <c r="A11" t="s">
        <v>39</v>
      </c>
      <c r="B11" s="2" t="str">
        <f>Hyperlink("https://www.diodes.com/assets/Datasheets/B320AQ-B360AQ.pdf")</f>
        <v>https://www.diodes.com/assets/Datasheets/B320AQ-B360AQ.pdf</v>
      </c>
      <c r="C11" t="str">
        <f>Hyperlink("https://www.diodes.com/part/view/B340AQ","B340AQ")</f>
        <v>B340AQ</v>
      </c>
      <c r="D11" t="s">
        <v>37</v>
      </c>
      <c r="E11" t="s">
        <v>20</v>
      </c>
      <c r="F11" t="s">
        <v>21</v>
      </c>
      <c r="G11" t="s">
        <v>22</v>
      </c>
      <c r="H11">
        <v>3</v>
      </c>
      <c r="I11">
        <v>100</v>
      </c>
      <c r="J11">
        <v>40</v>
      </c>
      <c r="K11">
        <v>80</v>
      </c>
      <c r="L11">
        <v>0.5</v>
      </c>
      <c r="M11">
        <v>3</v>
      </c>
      <c r="N11">
        <v>500</v>
      </c>
      <c r="O11">
        <v>40</v>
      </c>
      <c r="R11" t="s">
        <v>29</v>
      </c>
    </row>
    <row r="12" spans="1:18">
      <c r="A12" t="s">
        <v>40</v>
      </c>
      <c r="B12" s="2" t="str">
        <f>Hyperlink("https://www.diodes.com/assets/Datasheets/B320AQ-B360AQ.pdf")</f>
        <v>https://www.diodes.com/assets/Datasheets/B320AQ-B360AQ.pdf</v>
      </c>
      <c r="C12" t="str">
        <f>Hyperlink("https://www.diodes.com/part/view/B350AQ","B350AQ")</f>
        <v>B350AQ</v>
      </c>
      <c r="D12" t="s">
        <v>37</v>
      </c>
      <c r="E12" t="s">
        <v>20</v>
      </c>
      <c r="F12" t="s">
        <v>21</v>
      </c>
      <c r="G12" t="s">
        <v>22</v>
      </c>
      <c r="H12">
        <v>3</v>
      </c>
      <c r="I12" t="s">
        <v>26</v>
      </c>
      <c r="J12">
        <v>50</v>
      </c>
      <c r="K12">
        <v>80</v>
      </c>
      <c r="L12">
        <v>0.7</v>
      </c>
      <c r="M12">
        <v>3</v>
      </c>
      <c r="N12">
        <v>500</v>
      </c>
      <c r="O12">
        <v>50</v>
      </c>
      <c r="Q12">
        <v>200</v>
      </c>
      <c r="R12" t="s">
        <v>29</v>
      </c>
    </row>
    <row r="13" spans="1:18">
      <c r="A13" t="s">
        <v>41</v>
      </c>
      <c r="B13" s="2" t="str">
        <f>Hyperlink("https://www.diodes.com/assets/Datasheets/B320AQ-B360AQ.pdf")</f>
        <v>https://www.diodes.com/assets/Datasheets/B320AQ-B360AQ.pdf</v>
      </c>
      <c r="C13" t="str">
        <f>Hyperlink("https://www.diodes.com/part/view/B360AQ","B360AQ")</f>
        <v>B360AQ</v>
      </c>
      <c r="D13" t="s">
        <v>37</v>
      </c>
      <c r="E13" t="s">
        <v>20</v>
      </c>
      <c r="F13" t="s">
        <v>21</v>
      </c>
      <c r="G13" t="s">
        <v>22</v>
      </c>
      <c r="H13">
        <v>3</v>
      </c>
      <c r="I13" t="s">
        <v>26</v>
      </c>
      <c r="J13">
        <v>60</v>
      </c>
      <c r="K13">
        <v>80</v>
      </c>
      <c r="L13">
        <v>0.7</v>
      </c>
      <c r="M13">
        <v>3</v>
      </c>
      <c r="N13">
        <v>500</v>
      </c>
      <c r="O13">
        <v>60</v>
      </c>
      <c r="Q13">
        <v>200</v>
      </c>
      <c r="R13" t="s">
        <v>29</v>
      </c>
    </row>
    <row r="14" spans="1:18">
      <c r="A14" t="s">
        <v>42</v>
      </c>
      <c r="B14" s="2" t="str">
        <f>Hyperlink("https://www.diodes.com/assets/Datasheets/BAT1000.pdf")</f>
        <v>https://www.diodes.com/assets/Datasheets/BAT1000.pdf</v>
      </c>
      <c r="C14" t="str">
        <f>Hyperlink("https://www.diodes.com/part/view/BAT1000Q-7-F","BAT1000Q-7-F")</f>
        <v>BAT1000Q-7-F</v>
      </c>
      <c r="D14" t="s">
        <v>43</v>
      </c>
      <c r="E14" t="s">
        <v>20</v>
      </c>
      <c r="F14" t="s">
        <v>21</v>
      </c>
      <c r="G14" t="s">
        <v>22</v>
      </c>
      <c r="H14">
        <v>1</v>
      </c>
      <c r="I14">
        <v>25</v>
      </c>
      <c r="J14">
        <v>40</v>
      </c>
      <c r="K14">
        <v>5.5</v>
      </c>
      <c r="L14">
        <v>0.6</v>
      </c>
      <c r="M14">
        <v>1.5</v>
      </c>
      <c r="N14">
        <v>100</v>
      </c>
      <c r="O14">
        <v>30</v>
      </c>
      <c r="P14">
        <v>12</v>
      </c>
      <c r="Q14">
        <v>25</v>
      </c>
      <c r="R14" t="s">
        <v>44</v>
      </c>
    </row>
    <row r="15" spans="1:18">
      <c r="A15" t="s">
        <v>45</v>
      </c>
      <c r="B15" s="2" t="str">
        <f>Hyperlink("https://www.diodes.com/assets/Datasheets/BAT760Q.pdf")</f>
        <v>https://www.diodes.com/assets/Datasheets/BAT760Q.pdf</v>
      </c>
      <c r="C15" t="str">
        <f>Hyperlink("https://www.diodes.com/part/view/BAT760Q","BAT760Q")</f>
        <v>BAT760Q</v>
      </c>
      <c r="D15" t="s">
        <v>46</v>
      </c>
      <c r="E15" t="s">
        <v>20</v>
      </c>
      <c r="F15" t="s">
        <v>21</v>
      </c>
      <c r="G15" t="s">
        <v>22</v>
      </c>
      <c r="H15">
        <v>1</v>
      </c>
      <c r="I15">
        <v>25</v>
      </c>
      <c r="J15">
        <v>30</v>
      </c>
      <c r="K15">
        <v>5.5</v>
      </c>
      <c r="L15">
        <v>0.55</v>
      </c>
      <c r="M15">
        <v>1</v>
      </c>
      <c r="N15">
        <v>50</v>
      </c>
      <c r="O15">
        <v>15</v>
      </c>
      <c r="Q15">
        <v>25</v>
      </c>
      <c r="R15" t="s">
        <v>23</v>
      </c>
    </row>
    <row r="16" spans="1:18">
      <c r="A16" t="s">
        <v>47</v>
      </c>
      <c r="B16" s="2" t="str">
        <f>Hyperlink("https://www.diodes.com/assets/Datasheets/DFLS1200Q.pdf")</f>
        <v>https://www.diodes.com/assets/Datasheets/DFLS1200Q.pdf</v>
      </c>
      <c r="C16" t="str">
        <f>Hyperlink("https://www.diodes.com/part/view/DFLS1200Q","DFLS1200Q")</f>
        <v>DFLS1200Q</v>
      </c>
      <c r="E16" t="s">
        <v>20</v>
      </c>
      <c r="F16" t="s">
        <v>21</v>
      </c>
      <c r="G16" t="s">
        <v>22</v>
      </c>
      <c r="H16">
        <v>1</v>
      </c>
      <c r="I16" t="s">
        <v>26</v>
      </c>
      <c r="J16">
        <v>200</v>
      </c>
      <c r="K16">
        <v>40</v>
      </c>
      <c r="L16">
        <v>0.85</v>
      </c>
      <c r="M16">
        <v>1</v>
      </c>
      <c r="N16">
        <v>2</v>
      </c>
      <c r="O16">
        <v>200</v>
      </c>
      <c r="Q16">
        <v>23</v>
      </c>
      <c r="R16" t="s">
        <v>48</v>
      </c>
    </row>
    <row r="17" spans="1:18">
      <c r="A17" t="s">
        <v>49</v>
      </c>
      <c r="B17" s="2" t="str">
        <f>Hyperlink("https://www.diodes.com/assets/Datasheets/DFLS120LQ.pdf")</f>
        <v>https://www.diodes.com/assets/Datasheets/DFLS120LQ.pdf</v>
      </c>
      <c r="C17" t="str">
        <f>Hyperlink("https://www.diodes.com/part/view/DFLS120LQ","DFLS120LQ")</f>
        <v>DFLS120LQ</v>
      </c>
      <c r="D17" t="s">
        <v>25</v>
      </c>
      <c r="E17" t="s">
        <v>20</v>
      </c>
      <c r="F17" t="s">
        <v>21</v>
      </c>
      <c r="G17" t="s">
        <v>22</v>
      </c>
      <c r="H17">
        <v>1</v>
      </c>
      <c r="I17">
        <v>121</v>
      </c>
      <c r="J17">
        <v>20</v>
      </c>
      <c r="K17">
        <v>22</v>
      </c>
      <c r="L17">
        <v>0.36</v>
      </c>
      <c r="M17">
        <v>1</v>
      </c>
      <c r="N17">
        <v>1000</v>
      </c>
      <c r="O17">
        <v>20</v>
      </c>
      <c r="Q17">
        <v>75</v>
      </c>
      <c r="R17" t="s">
        <v>48</v>
      </c>
    </row>
    <row r="18" spans="1:18">
      <c r="A18" t="s">
        <v>50</v>
      </c>
      <c r="B18" s="2" t="str">
        <f>Hyperlink("https://www.diodes.com/assets/Datasheets/DFLS130LQ.pdf")</f>
        <v>https://www.diodes.com/assets/Datasheets/DFLS130LQ.pdf</v>
      </c>
      <c r="C18" t="str">
        <f>Hyperlink("https://www.diodes.com/part/view/DFLS130LQ","DFLS130LQ")</f>
        <v>DFLS130LQ</v>
      </c>
      <c r="E18" t="s">
        <v>20</v>
      </c>
      <c r="F18" t="s">
        <v>21</v>
      </c>
      <c r="G18" t="s">
        <v>22</v>
      </c>
      <c r="H18">
        <v>1</v>
      </c>
      <c r="I18">
        <v>121</v>
      </c>
      <c r="J18">
        <v>30</v>
      </c>
      <c r="K18">
        <v>33</v>
      </c>
      <c r="L18">
        <v>0.36</v>
      </c>
      <c r="M18">
        <v>1.5</v>
      </c>
      <c r="N18">
        <v>1000</v>
      </c>
      <c r="O18">
        <v>30</v>
      </c>
      <c r="Q18">
        <v>76</v>
      </c>
      <c r="R18" t="s">
        <v>48</v>
      </c>
    </row>
    <row r="19" spans="1:18">
      <c r="A19" t="s">
        <v>51</v>
      </c>
      <c r="B19" s="2" t="str">
        <f>Hyperlink("https://www.diodes.com/assets/Datasheets/DFLS140LQ.pdf")</f>
        <v>https://www.diodes.com/assets/Datasheets/DFLS140LQ.pdf</v>
      </c>
      <c r="C19" t="str">
        <f>Hyperlink("https://www.diodes.com/part/view/DFLS140LQ","DFLS140LQ")</f>
        <v>DFLS140LQ</v>
      </c>
      <c r="E19" t="s">
        <v>20</v>
      </c>
      <c r="F19" t="s">
        <v>21</v>
      </c>
      <c r="G19" t="s">
        <v>22</v>
      </c>
      <c r="H19">
        <v>1</v>
      </c>
      <c r="I19">
        <v>120</v>
      </c>
      <c r="J19">
        <v>40</v>
      </c>
      <c r="K19">
        <v>50</v>
      </c>
      <c r="L19">
        <v>0.55</v>
      </c>
      <c r="M19">
        <v>1</v>
      </c>
      <c r="N19">
        <v>100</v>
      </c>
      <c r="O19">
        <v>40</v>
      </c>
      <c r="Q19">
        <v>90</v>
      </c>
      <c r="R19" t="s">
        <v>48</v>
      </c>
    </row>
    <row r="20" spans="1:18">
      <c r="A20" t="s">
        <v>52</v>
      </c>
      <c r="B20" s="2" t="str">
        <f>Hyperlink("https://www.diodes.com/assets/Datasheets/DFLS140Q.pdf")</f>
        <v>https://www.diodes.com/assets/Datasheets/DFLS140Q.pdf</v>
      </c>
      <c r="C20" t="str">
        <f>Hyperlink("https://www.diodes.com/part/view/DFLS140Q","DFLS140Q")</f>
        <v>DFLS140Q</v>
      </c>
      <c r="E20" t="s">
        <v>20</v>
      </c>
      <c r="F20" t="s">
        <v>21</v>
      </c>
      <c r="G20" t="s">
        <v>22</v>
      </c>
      <c r="H20">
        <v>1.1</v>
      </c>
      <c r="I20">
        <v>119</v>
      </c>
      <c r="J20">
        <v>40</v>
      </c>
      <c r="K20">
        <v>40</v>
      </c>
      <c r="L20">
        <v>0.51</v>
      </c>
      <c r="M20">
        <v>0.5</v>
      </c>
      <c r="N20">
        <v>20</v>
      </c>
      <c r="O20">
        <v>40</v>
      </c>
      <c r="Q20">
        <v>28</v>
      </c>
      <c r="R20" t="s">
        <v>48</v>
      </c>
    </row>
    <row r="21" spans="1:18">
      <c r="A21" t="s">
        <v>53</v>
      </c>
      <c r="B21" s="2" t="str">
        <f>Hyperlink("https://www.diodes.com/assets/Datasheets/DFLS2100Q.pdf")</f>
        <v>https://www.diodes.com/assets/Datasheets/DFLS2100Q.pdf</v>
      </c>
      <c r="C21" t="str">
        <f>Hyperlink("https://www.diodes.com/part/view/DFLS2100Q","DFLS2100Q")</f>
        <v>DFLS2100Q</v>
      </c>
      <c r="E21" t="s">
        <v>20</v>
      </c>
      <c r="F21" t="s">
        <v>21</v>
      </c>
      <c r="G21" t="s">
        <v>22</v>
      </c>
      <c r="H21">
        <v>2</v>
      </c>
      <c r="I21" t="s">
        <v>26</v>
      </c>
      <c r="J21">
        <v>100</v>
      </c>
      <c r="K21">
        <v>50</v>
      </c>
      <c r="L21">
        <v>0.86</v>
      </c>
      <c r="M21">
        <v>2</v>
      </c>
      <c r="N21">
        <v>1</v>
      </c>
      <c r="O21">
        <v>100</v>
      </c>
      <c r="Q21">
        <v>36</v>
      </c>
      <c r="R21" t="s">
        <v>48</v>
      </c>
    </row>
    <row r="22" spans="1:18">
      <c r="A22" t="s">
        <v>54</v>
      </c>
      <c r="B22" s="2" t="str">
        <f>Hyperlink("https://www.diodes.com/assets/Datasheets/DFLS230LQ.pdf")</f>
        <v>https://www.diodes.com/assets/Datasheets/DFLS230LQ.pdf</v>
      </c>
      <c r="C22" t="str">
        <f>Hyperlink("https://www.diodes.com/part/view/DFLS230LQ","DFLS230LQ")</f>
        <v>DFLS230LQ</v>
      </c>
      <c r="E22" t="s">
        <v>20</v>
      </c>
      <c r="F22" t="s">
        <v>21</v>
      </c>
      <c r="G22" t="s">
        <v>22</v>
      </c>
      <c r="H22">
        <v>2</v>
      </c>
      <c r="I22" t="s">
        <v>26</v>
      </c>
      <c r="J22">
        <v>30</v>
      </c>
      <c r="K22">
        <v>33</v>
      </c>
      <c r="L22">
        <v>0.42</v>
      </c>
      <c r="M22">
        <v>2</v>
      </c>
      <c r="N22">
        <v>1000</v>
      </c>
      <c r="O22">
        <v>30</v>
      </c>
      <c r="Q22">
        <v>76</v>
      </c>
      <c r="R22" t="s">
        <v>48</v>
      </c>
    </row>
    <row r="23" spans="1:18">
      <c r="A23" t="s">
        <v>55</v>
      </c>
      <c r="B23" s="2" t="str">
        <f>Hyperlink("https://www.diodes.com/assets/Datasheets/DFLS230Q.pdf")</f>
        <v>https://www.diodes.com/assets/Datasheets/DFLS230Q.pdf</v>
      </c>
      <c r="C23" t="str">
        <f>Hyperlink("https://www.diodes.com/part/view/DFLS230Q","DFLS230Q")</f>
        <v>DFLS230Q</v>
      </c>
      <c r="E23" t="s">
        <v>20</v>
      </c>
      <c r="F23" t="s">
        <v>21</v>
      </c>
      <c r="G23" t="s">
        <v>22</v>
      </c>
      <c r="H23">
        <v>2</v>
      </c>
      <c r="I23" t="s">
        <v>26</v>
      </c>
      <c r="J23">
        <v>30</v>
      </c>
      <c r="K23">
        <v>40</v>
      </c>
      <c r="L23">
        <v>0.49</v>
      </c>
      <c r="M23">
        <v>2</v>
      </c>
      <c r="N23">
        <v>1000</v>
      </c>
      <c r="O23">
        <v>30</v>
      </c>
      <c r="Q23">
        <v>75</v>
      </c>
      <c r="R23" t="s">
        <v>48</v>
      </c>
    </row>
    <row r="24" spans="1:18">
      <c r="A24" t="s">
        <v>56</v>
      </c>
      <c r="B24" s="2" t="str">
        <f>Hyperlink("https://www.diodes.com/assets/Datasheets/DFLS240LQ.pdf")</f>
        <v>https://www.diodes.com/assets/Datasheets/DFLS240LQ.pdf</v>
      </c>
      <c r="C24" t="str">
        <f>Hyperlink("https://www.diodes.com/part/view/DFLS240LQ","DFLS240LQ")</f>
        <v>DFLS240LQ</v>
      </c>
      <c r="E24" t="s">
        <v>20</v>
      </c>
      <c r="F24" t="s">
        <v>21</v>
      </c>
      <c r="G24" t="s">
        <v>22</v>
      </c>
      <c r="H24">
        <v>2</v>
      </c>
      <c r="I24" t="s">
        <v>26</v>
      </c>
      <c r="J24">
        <v>40</v>
      </c>
      <c r="K24">
        <v>50</v>
      </c>
      <c r="L24">
        <v>0.5</v>
      </c>
      <c r="M24">
        <v>2</v>
      </c>
      <c r="N24">
        <v>100</v>
      </c>
      <c r="O24">
        <v>40</v>
      </c>
      <c r="Q24">
        <v>90</v>
      </c>
      <c r="R24" t="s">
        <v>48</v>
      </c>
    </row>
    <row r="25" spans="1:18">
      <c r="A25" t="s">
        <v>57</v>
      </c>
      <c r="B25" s="2" t="str">
        <f>Hyperlink("https://www.diodes.com/assets/Datasheets/DFLS260Q.pdf")</f>
        <v>https://www.diodes.com/assets/Datasheets/DFLS260Q.pdf</v>
      </c>
      <c r="C25" t="str">
        <f>Hyperlink("https://www.diodes.com/part/view/DFLS260Q","DFLS260Q")</f>
        <v>DFLS260Q</v>
      </c>
      <c r="E25" t="s">
        <v>20</v>
      </c>
      <c r="F25" t="s">
        <v>21</v>
      </c>
      <c r="G25" t="s">
        <v>22</v>
      </c>
      <c r="H25">
        <v>2</v>
      </c>
      <c r="I25" t="s">
        <v>26</v>
      </c>
      <c r="J25">
        <v>60</v>
      </c>
      <c r="K25">
        <v>50</v>
      </c>
      <c r="L25">
        <v>0.62</v>
      </c>
      <c r="M25">
        <v>2</v>
      </c>
      <c r="N25">
        <v>100</v>
      </c>
      <c r="O25">
        <v>60</v>
      </c>
      <c r="R25" t="s">
        <v>48</v>
      </c>
    </row>
    <row r="26" spans="1:18">
      <c r="A26" t="s">
        <v>58</v>
      </c>
      <c r="B26" s="2" t="str">
        <f>Hyperlink("https://www.diodes.com/assets/Datasheets/PD3S120LQ.pdf")</f>
        <v>https://www.diodes.com/assets/Datasheets/PD3S120LQ.pdf</v>
      </c>
      <c r="C26" t="str">
        <f>Hyperlink("https://www.diodes.com/part/view/PD3S120LQ","PD3S120LQ")</f>
        <v>PD3S120LQ</v>
      </c>
      <c r="E26" t="s">
        <v>20</v>
      </c>
      <c r="F26" t="s">
        <v>21</v>
      </c>
      <c r="G26" t="s">
        <v>22</v>
      </c>
      <c r="H26">
        <v>1</v>
      </c>
      <c r="I26" t="s">
        <v>26</v>
      </c>
      <c r="J26">
        <v>20</v>
      </c>
      <c r="K26">
        <v>33</v>
      </c>
      <c r="L26">
        <v>0.42</v>
      </c>
      <c r="M26">
        <v>1</v>
      </c>
      <c r="N26">
        <v>160</v>
      </c>
      <c r="O26">
        <v>20</v>
      </c>
      <c r="Q26">
        <v>200</v>
      </c>
      <c r="R26" t="s">
        <v>59</v>
      </c>
    </row>
    <row r="27" spans="1:18">
      <c r="A27" t="s">
        <v>60</v>
      </c>
      <c r="B27" s="2" t="str">
        <f>Hyperlink("https://www.diodes.com/assets/Datasheets/PD3S130HQ.pdf")</f>
        <v>https://www.diodes.com/assets/Datasheets/PD3S130HQ.pdf</v>
      </c>
      <c r="C27" t="str">
        <f>Hyperlink("https://www.diodes.com/part/view/PD3S130HQ","PD3S130HQ")</f>
        <v>PD3S130HQ</v>
      </c>
      <c r="D27" t="s">
        <v>61</v>
      </c>
      <c r="E27" t="s">
        <v>20</v>
      </c>
      <c r="F27" t="s">
        <v>21</v>
      </c>
      <c r="G27" t="s">
        <v>22</v>
      </c>
      <c r="H27">
        <v>1</v>
      </c>
      <c r="I27" t="s">
        <v>26</v>
      </c>
      <c r="J27">
        <v>30</v>
      </c>
      <c r="K27">
        <v>22</v>
      </c>
      <c r="L27">
        <v>0.45</v>
      </c>
      <c r="M27">
        <v>1</v>
      </c>
      <c r="N27">
        <v>100</v>
      </c>
      <c r="O27">
        <v>30</v>
      </c>
      <c r="Q27">
        <v>200</v>
      </c>
      <c r="R27" t="s">
        <v>59</v>
      </c>
    </row>
    <row r="28" spans="1:18">
      <c r="A28" t="s">
        <v>62</v>
      </c>
      <c r="B28" s="2" t="str">
        <f>Hyperlink("https://www.diodes.com/assets/Datasheets/PD3S130LQ.pdf")</f>
        <v>https://www.diodes.com/assets/Datasheets/PD3S130LQ.pdf</v>
      </c>
      <c r="C28" t="str">
        <f>Hyperlink("https://www.diodes.com/part/view/PD3S130LQ","PD3S130LQ")</f>
        <v>PD3S130LQ</v>
      </c>
      <c r="E28" t="s">
        <v>20</v>
      </c>
      <c r="F28" t="s">
        <v>21</v>
      </c>
      <c r="G28" t="s">
        <v>22</v>
      </c>
      <c r="H28">
        <v>1</v>
      </c>
      <c r="I28" t="s">
        <v>26</v>
      </c>
      <c r="J28">
        <v>30</v>
      </c>
      <c r="K28">
        <v>22</v>
      </c>
      <c r="L28">
        <v>0.42</v>
      </c>
      <c r="M28">
        <v>1</v>
      </c>
      <c r="N28">
        <v>1500</v>
      </c>
      <c r="O28">
        <v>30</v>
      </c>
      <c r="Q28">
        <v>150</v>
      </c>
      <c r="R28" t="s">
        <v>59</v>
      </c>
    </row>
    <row r="29" spans="1:18">
      <c r="A29" t="s">
        <v>63</v>
      </c>
      <c r="B29" s="2" t="str">
        <f>Hyperlink("https://www.diodes.com/assets/Datasheets/PD3S140Q.pdf")</f>
        <v>https://www.diodes.com/assets/Datasheets/PD3S140Q.pdf</v>
      </c>
      <c r="C29" t="str">
        <f>Hyperlink("https://www.diodes.com/part/view/PD3S140Q","PD3S140Q")</f>
        <v>PD3S140Q</v>
      </c>
      <c r="E29" t="s">
        <v>20</v>
      </c>
      <c r="F29" t="s">
        <v>21</v>
      </c>
      <c r="G29" t="s">
        <v>22</v>
      </c>
      <c r="H29">
        <v>1</v>
      </c>
      <c r="I29" t="s">
        <v>26</v>
      </c>
      <c r="J29">
        <v>40</v>
      </c>
      <c r="K29">
        <v>22</v>
      </c>
      <c r="L29">
        <v>0.55</v>
      </c>
      <c r="M29">
        <v>1</v>
      </c>
      <c r="N29">
        <v>50</v>
      </c>
      <c r="O29">
        <v>40</v>
      </c>
      <c r="Q29">
        <v>130</v>
      </c>
      <c r="R29" t="s">
        <v>59</v>
      </c>
    </row>
    <row r="30" spans="1:18">
      <c r="A30" t="s">
        <v>64</v>
      </c>
      <c r="B30" s="2" t="str">
        <f>Hyperlink("https://www.diodes.com/assets/Datasheets/PD3S160Q.pdf")</f>
        <v>https://www.diodes.com/assets/Datasheets/PD3S160Q.pdf</v>
      </c>
      <c r="C30" t="str">
        <f>Hyperlink("https://www.diodes.com/part/view/PD3S160Q","PD3S160Q")</f>
        <v>PD3S160Q</v>
      </c>
      <c r="E30" t="s">
        <v>20</v>
      </c>
      <c r="F30" t="s">
        <v>21</v>
      </c>
      <c r="G30" t="s">
        <v>22</v>
      </c>
      <c r="H30">
        <v>1</v>
      </c>
      <c r="I30" t="s">
        <v>26</v>
      </c>
      <c r="J30">
        <v>60</v>
      </c>
      <c r="K30">
        <v>22</v>
      </c>
      <c r="L30">
        <v>0.64</v>
      </c>
      <c r="M30">
        <v>1</v>
      </c>
      <c r="N30">
        <v>50</v>
      </c>
      <c r="O30">
        <v>60</v>
      </c>
      <c r="Q30">
        <v>130</v>
      </c>
      <c r="R30" t="s">
        <v>59</v>
      </c>
    </row>
    <row r="31" spans="1:18">
      <c r="A31" t="s">
        <v>65</v>
      </c>
      <c r="B31" s="2" t="str">
        <f>Hyperlink("https://www.diodes.com/assets/Datasheets/PD3S220LQ.pdf")</f>
        <v>https://www.diodes.com/assets/Datasheets/PD3S220LQ.pdf</v>
      </c>
      <c r="C31" t="str">
        <f>Hyperlink("https://www.diodes.com/part/view/PD3S220LQ","PD3S220LQ")</f>
        <v>PD3S220LQ</v>
      </c>
      <c r="E31" t="s">
        <v>20</v>
      </c>
      <c r="F31" t="s">
        <v>21</v>
      </c>
      <c r="G31" t="s">
        <v>22</v>
      </c>
      <c r="H31">
        <v>2</v>
      </c>
      <c r="I31" t="s">
        <v>26</v>
      </c>
      <c r="J31">
        <v>20</v>
      </c>
      <c r="K31">
        <v>33</v>
      </c>
      <c r="L31">
        <v>0.49</v>
      </c>
      <c r="M31">
        <v>2</v>
      </c>
      <c r="N31">
        <v>160</v>
      </c>
      <c r="O31">
        <v>20</v>
      </c>
      <c r="Q31">
        <v>200</v>
      </c>
      <c r="R31" t="s">
        <v>59</v>
      </c>
    </row>
    <row r="32" spans="1:18">
      <c r="A32" t="s">
        <v>66</v>
      </c>
      <c r="B32" s="2" t="str">
        <f>Hyperlink("https://www.diodes.com/assets/Datasheets/PD3S230HQ.pdf")</f>
        <v>https://www.diodes.com/assets/Datasheets/PD3S230HQ.pdf</v>
      </c>
      <c r="C32" t="str">
        <f>Hyperlink("https://www.diodes.com/part/view/PD3S230HQ","PD3S230HQ")</f>
        <v>PD3S230HQ</v>
      </c>
      <c r="D32" t="s">
        <v>61</v>
      </c>
      <c r="E32" t="s">
        <v>20</v>
      </c>
      <c r="F32" t="s">
        <v>21</v>
      </c>
      <c r="G32" t="s">
        <v>22</v>
      </c>
      <c r="H32">
        <v>2</v>
      </c>
      <c r="I32" t="s">
        <v>26</v>
      </c>
      <c r="J32">
        <v>30</v>
      </c>
      <c r="K32">
        <v>30</v>
      </c>
      <c r="L32">
        <v>0.6</v>
      </c>
      <c r="M32">
        <v>2</v>
      </c>
      <c r="N32">
        <v>100</v>
      </c>
      <c r="O32">
        <v>30</v>
      </c>
      <c r="Q32">
        <v>200</v>
      </c>
      <c r="R32" t="s">
        <v>59</v>
      </c>
    </row>
    <row r="33" spans="1:18">
      <c r="A33" t="s">
        <v>67</v>
      </c>
      <c r="B33" s="2" t="str">
        <f>Hyperlink("https://www.diodes.com/assets/Datasheets/ds31751.pdf")</f>
        <v>https://www.diodes.com/assets/Datasheets/ds31751.pdf</v>
      </c>
      <c r="C33" t="str">
        <f>Hyperlink("https://www.diodes.com/part/view/PD3S230LQ","PD3S230LQ")</f>
        <v>PD3S230LQ</v>
      </c>
      <c r="E33" t="s">
        <v>20</v>
      </c>
      <c r="F33" t="s">
        <v>21</v>
      </c>
      <c r="G33" t="s">
        <v>22</v>
      </c>
      <c r="H33">
        <v>2</v>
      </c>
      <c r="I33" t="s">
        <v>26</v>
      </c>
      <c r="J33">
        <v>30</v>
      </c>
      <c r="K33">
        <v>30</v>
      </c>
      <c r="L33">
        <v>0.45</v>
      </c>
      <c r="M33">
        <v>2</v>
      </c>
      <c r="N33">
        <v>1500</v>
      </c>
      <c r="O33">
        <v>30</v>
      </c>
      <c r="Q33">
        <v>150</v>
      </c>
      <c r="R33" t="s">
        <v>59</v>
      </c>
    </row>
    <row r="34" spans="1:18">
      <c r="A34" t="s">
        <v>68</v>
      </c>
      <c r="B34" s="2" t="str">
        <f>Hyperlink("https://www.diodes.com/assets/Datasheets/PDS1040.pdf")</f>
        <v>https://www.diodes.com/assets/Datasheets/PDS1040.pdf</v>
      </c>
      <c r="C34" t="str">
        <f>Hyperlink("https://www.diodes.com/part/view/PDS1040Q","PDS1040Q")</f>
        <v>PDS1040Q</v>
      </c>
      <c r="D34" t="s">
        <v>69</v>
      </c>
      <c r="E34" t="s">
        <v>20</v>
      </c>
      <c r="F34" t="s">
        <v>21</v>
      </c>
      <c r="G34" t="s">
        <v>22</v>
      </c>
      <c r="H34">
        <v>10</v>
      </c>
      <c r="I34" t="s">
        <v>26</v>
      </c>
      <c r="J34">
        <v>40</v>
      </c>
      <c r="K34">
        <v>275</v>
      </c>
      <c r="L34">
        <v>0.51</v>
      </c>
      <c r="M34">
        <v>10</v>
      </c>
      <c r="N34">
        <v>700</v>
      </c>
      <c r="O34">
        <v>40</v>
      </c>
      <c r="P34" t="s">
        <v>26</v>
      </c>
      <c r="Q34" t="s">
        <v>26</v>
      </c>
      <c r="R34" t="s">
        <v>70</v>
      </c>
    </row>
    <row r="35" spans="1:18">
      <c r="A35" t="s">
        <v>71</v>
      </c>
      <c r="B35" s="2" t="str">
        <f>Hyperlink("https://www.diodes.com/assets/Datasheets/PDS1045Q.pdf")</f>
        <v>https://www.diodes.com/assets/Datasheets/PDS1045Q.pdf</v>
      </c>
      <c r="C35" t="str">
        <f>Hyperlink("https://www.diodes.com/part/view/PDS1045Q","PDS1045Q")</f>
        <v>PDS1045Q</v>
      </c>
      <c r="D35" t="s">
        <v>72</v>
      </c>
      <c r="E35" t="s">
        <v>20</v>
      </c>
      <c r="F35" t="s">
        <v>21</v>
      </c>
      <c r="G35" t="s">
        <v>22</v>
      </c>
      <c r="H35">
        <v>10</v>
      </c>
      <c r="J35">
        <v>45</v>
      </c>
      <c r="K35">
        <v>275</v>
      </c>
      <c r="L35">
        <v>0.51</v>
      </c>
      <c r="M35">
        <v>10</v>
      </c>
      <c r="N35">
        <v>600</v>
      </c>
      <c r="O35">
        <v>45</v>
      </c>
      <c r="R35" t="s">
        <v>70</v>
      </c>
    </row>
    <row r="36" spans="1:18">
      <c r="A36" t="s">
        <v>73</v>
      </c>
      <c r="B36" s="2" t="str">
        <f>Hyperlink("https://www.diodes.com/assets/Datasheets/PDS3100Q.pdf")</f>
        <v>https://www.diodes.com/assets/Datasheets/PDS3100Q.pdf</v>
      </c>
      <c r="C36" t="str">
        <f>Hyperlink("https://www.diodes.com/part/view/PDS3100Q","PDS3100Q")</f>
        <v>PDS3100Q</v>
      </c>
      <c r="E36" t="s">
        <v>20</v>
      </c>
      <c r="F36" t="s">
        <v>21</v>
      </c>
      <c r="G36" t="s">
        <v>22</v>
      </c>
      <c r="H36">
        <v>3</v>
      </c>
      <c r="I36" t="s">
        <v>26</v>
      </c>
      <c r="J36">
        <v>100</v>
      </c>
      <c r="K36">
        <v>90</v>
      </c>
      <c r="L36">
        <v>0.76</v>
      </c>
      <c r="M36">
        <v>3</v>
      </c>
      <c r="N36">
        <v>100</v>
      </c>
      <c r="O36">
        <v>100</v>
      </c>
      <c r="Q36">
        <v>260</v>
      </c>
      <c r="R36" t="s">
        <v>70</v>
      </c>
    </row>
    <row r="37" spans="1:18">
      <c r="A37" t="s">
        <v>74</v>
      </c>
      <c r="B37" s="2" t="str">
        <f>Hyperlink("https://www.diodes.com/assets/Datasheets/ds30470.pdf")</f>
        <v>https://www.diodes.com/assets/Datasheets/ds30470.pdf</v>
      </c>
      <c r="C37" t="str">
        <f>Hyperlink("https://www.diodes.com/part/view/PDS3200Q","PDS3200Q")</f>
        <v>PDS3200Q</v>
      </c>
      <c r="D37" t="s">
        <v>61</v>
      </c>
      <c r="E37" t="s">
        <v>20</v>
      </c>
      <c r="F37" t="s">
        <v>21</v>
      </c>
      <c r="G37" t="s">
        <v>22</v>
      </c>
      <c r="H37">
        <v>3</v>
      </c>
      <c r="I37" t="s">
        <v>26</v>
      </c>
      <c r="J37">
        <v>200</v>
      </c>
      <c r="K37">
        <v>180</v>
      </c>
      <c r="L37">
        <v>0.78</v>
      </c>
      <c r="M37">
        <v>3</v>
      </c>
      <c r="N37">
        <v>10</v>
      </c>
      <c r="O37">
        <v>200</v>
      </c>
      <c r="Q37">
        <v>520</v>
      </c>
      <c r="R37" t="s">
        <v>70</v>
      </c>
    </row>
    <row r="38" spans="1:18">
      <c r="A38" t="s">
        <v>75</v>
      </c>
      <c r="B38" s="2" t="str">
        <f>Hyperlink("https://www.diodes.com/assets/Datasheets/PDS340Q.pdf")</f>
        <v>https://www.diodes.com/assets/Datasheets/PDS340Q.pdf</v>
      </c>
      <c r="C38" t="str">
        <f>Hyperlink("https://www.diodes.com/part/view/PDS340Q","PDS340Q")</f>
        <v>PDS340Q</v>
      </c>
      <c r="D38" t="s">
        <v>61</v>
      </c>
      <c r="E38" t="s">
        <v>20</v>
      </c>
      <c r="F38" t="s">
        <v>21</v>
      </c>
      <c r="G38" t="s">
        <v>22</v>
      </c>
      <c r="H38">
        <v>3</v>
      </c>
      <c r="I38">
        <v>40</v>
      </c>
      <c r="J38">
        <v>40</v>
      </c>
      <c r="K38">
        <v>90</v>
      </c>
      <c r="L38">
        <v>0.49</v>
      </c>
      <c r="M38">
        <v>3</v>
      </c>
      <c r="N38">
        <v>500</v>
      </c>
      <c r="O38">
        <v>40</v>
      </c>
      <c r="Q38">
        <v>490</v>
      </c>
      <c r="R38" t="s">
        <v>70</v>
      </c>
    </row>
    <row r="39" spans="1:18">
      <c r="A39" t="s">
        <v>76</v>
      </c>
      <c r="B39" s="2" t="str">
        <f>Hyperlink("https://www.diodes.com/assets/Datasheets/PDS360Q.pdf")</f>
        <v>https://www.diodes.com/assets/Datasheets/PDS360Q.pdf</v>
      </c>
      <c r="C39" t="str">
        <f>Hyperlink("https://www.diodes.com/part/view/PDS360Q","PDS360Q")</f>
        <v>PDS360Q</v>
      </c>
      <c r="E39" t="s">
        <v>20</v>
      </c>
      <c r="F39" t="s">
        <v>21</v>
      </c>
      <c r="G39" t="s">
        <v>22</v>
      </c>
      <c r="H39">
        <v>3</v>
      </c>
      <c r="I39" t="s">
        <v>26</v>
      </c>
      <c r="J39">
        <v>60</v>
      </c>
      <c r="K39">
        <v>100</v>
      </c>
      <c r="L39">
        <v>0.62</v>
      </c>
      <c r="M39">
        <v>3</v>
      </c>
      <c r="N39">
        <v>150</v>
      </c>
      <c r="O39">
        <v>60</v>
      </c>
      <c r="P39" t="s">
        <v>26</v>
      </c>
      <c r="Q39">
        <v>380</v>
      </c>
      <c r="R39" t="s">
        <v>70</v>
      </c>
    </row>
    <row r="40" spans="1:18">
      <c r="A40" t="s">
        <v>77</v>
      </c>
      <c r="B40" s="2" t="str">
        <f>Hyperlink("https://www.diodes.com/assets/Datasheets/ds30473.pdf")</f>
        <v>https://www.diodes.com/assets/Datasheets/ds30473.pdf</v>
      </c>
      <c r="C40" t="str">
        <f>Hyperlink("https://www.diodes.com/part/view/PDS4150Q","PDS4150Q")</f>
        <v>PDS4150Q</v>
      </c>
      <c r="D40" t="s">
        <v>61</v>
      </c>
      <c r="E40" t="s">
        <v>20</v>
      </c>
      <c r="F40" t="s">
        <v>21</v>
      </c>
      <c r="G40" t="s">
        <v>22</v>
      </c>
      <c r="H40">
        <v>4</v>
      </c>
      <c r="I40" t="s">
        <v>26</v>
      </c>
      <c r="J40">
        <v>150</v>
      </c>
      <c r="K40">
        <v>180</v>
      </c>
      <c r="L40">
        <v>0.76</v>
      </c>
      <c r="M40">
        <v>4</v>
      </c>
      <c r="N40">
        <v>10</v>
      </c>
      <c r="O40">
        <v>150</v>
      </c>
      <c r="Q40">
        <v>530</v>
      </c>
      <c r="R40" t="s">
        <v>70</v>
      </c>
    </row>
    <row r="41" spans="1:18">
      <c r="A41" t="s">
        <v>78</v>
      </c>
      <c r="B41" s="2" t="str">
        <f>Hyperlink("https://www.diodes.com/assets/Datasheets/PDS4200HQ.pdf")</f>
        <v>https://www.diodes.com/assets/Datasheets/PDS4200HQ.pdf</v>
      </c>
      <c r="C41" t="str">
        <f>Hyperlink("https://www.diodes.com/part/view/PDS4200HQ","PDS4200HQ")</f>
        <v>PDS4200HQ</v>
      </c>
      <c r="D41" t="s">
        <v>79</v>
      </c>
      <c r="E41" t="s">
        <v>20</v>
      </c>
      <c r="F41" t="s">
        <v>21</v>
      </c>
      <c r="G41" t="s">
        <v>22</v>
      </c>
      <c r="H41">
        <v>4</v>
      </c>
      <c r="I41" t="s">
        <v>26</v>
      </c>
      <c r="J41">
        <v>200</v>
      </c>
      <c r="K41">
        <v>100</v>
      </c>
      <c r="L41">
        <v>0.84</v>
      </c>
      <c r="M41">
        <v>4</v>
      </c>
      <c r="N41">
        <v>1</v>
      </c>
      <c r="O41">
        <v>200</v>
      </c>
      <c r="P41">
        <v>25</v>
      </c>
      <c r="Q41" t="s">
        <v>26</v>
      </c>
      <c r="R41" t="s">
        <v>70</v>
      </c>
    </row>
    <row r="42" spans="1:18">
      <c r="A42" t="s">
        <v>80</v>
      </c>
      <c r="B42" s="2" t="str">
        <f>Hyperlink("https://www.diodes.com/assets/Datasheets/ds30471.pdf")</f>
        <v>https://www.diodes.com/assets/Datasheets/ds30471.pdf</v>
      </c>
      <c r="C42" t="str">
        <f>Hyperlink("https://www.diodes.com/part/view/PDS5100HQ-13","PDS5100HQ-13")</f>
        <v>PDS5100HQ-13</v>
      </c>
      <c r="D42" t="s">
        <v>81</v>
      </c>
      <c r="E42" t="s">
        <v>20</v>
      </c>
      <c r="F42" t="s">
        <v>21</v>
      </c>
      <c r="G42" t="s">
        <v>22</v>
      </c>
      <c r="H42">
        <v>5</v>
      </c>
      <c r="I42" t="s">
        <v>26</v>
      </c>
      <c r="J42">
        <v>100</v>
      </c>
      <c r="K42">
        <v>250</v>
      </c>
      <c r="L42">
        <v>0.71</v>
      </c>
      <c r="M42">
        <v>5</v>
      </c>
      <c r="N42">
        <v>3.5</v>
      </c>
      <c r="O42">
        <v>100</v>
      </c>
      <c r="P42" t="s">
        <v>26</v>
      </c>
      <c r="Q42" t="s">
        <v>26</v>
      </c>
      <c r="R42" t="s">
        <v>70</v>
      </c>
    </row>
    <row r="43" spans="1:18">
      <c r="A43" t="s">
        <v>82</v>
      </c>
      <c r="B43" s="2" t="str">
        <f>Hyperlink("https://www.diodes.com/assets/Datasheets/PDS5100Q.pdf")</f>
        <v>https://www.diodes.com/assets/Datasheets/PDS5100Q.pdf</v>
      </c>
      <c r="C43" t="str">
        <f>Hyperlink("https://www.diodes.com/part/view/PDS5100Q","PDS5100Q")</f>
        <v>PDS5100Q</v>
      </c>
      <c r="E43" t="s">
        <v>20</v>
      </c>
      <c r="F43" t="s">
        <v>21</v>
      </c>
      <c r="G43" t="s">
        <v>22</v>
      </c>
      <c r="H43">
        <v>5</v>
      </c>
      <c r="I43" t="s">
        <v>26</v>
      </c>
      <c r="J43">
        <v>100</v>
      </c>
      <c r="K43">
        <v>120</v>
      </c>
      <c r="L43">
        <v>0.79</v>
      </c>
      <c r="M43">
        <v>5</v>
      </c>
      <c r="N43">
        <v>200</v>
      </c>
      <c r="O43">
        <v>100</v>
      </c>
      <c r="Q43">
        <v>310</v>
      </c>
      <c r="R43" t="s">
        <v>70</v>
      </c>
    </row>
    <row r="44" spans="1:18">
      <c r="A44" t="s">
        <v>83</v>
      </c>
      <c r="B44" s="2" t="str">
        <f>Hyperlink("https://www.diodes.com/assets/Datasheets/PDS540Q.pdf")</f>
        <v>https://www.diodes.com/assets/Datasheets/PDS540Q.pdf</v>
      </c>
      <c r="C44" t="str">
        <f>Hyperlink("https://www.diodes.com/part/view/PDS540Q","PDS540Q")</f>
        <v>PDS540Q</v>
      </c>
      <c r="D44" t="s">
        <v>84</v>
      </c>
      <c r="E44" t="s">
        <v>20</v>
      </c>
      <c r="F44" t="s">
        <v>21</v>
      </c>
      <c r="G44" t="s">
        <v>22</v>
      </c>
      <c r="H44">
        <v>5</v>
      </c>
      <c r="I44" t="s">
        <v>26</v>
      </c>
      <c r="J44">
        <v>40</v>
      </c>
      <c r="K44">
        <v>150</v>
      </c>
      <c r="L44">
        <v>0.52</v>
      </c>
      <c r="M44">
        <v>5</v>
      </c>
      <c r="N44">
        <v>250</v>
      </c>
      <c r="O44">
        <v>40</v>
      </c>
      <c r="P44" t="s">
        <v>26</v>
      </c>
      <c r="Q44">
        <v>700</v>
      </c>
      <c r="R44" t="s">
        <v>70</v>
      </c>
    </row>
    <row r="45" spans="1:18">
      <c r="A45" t="s">
        <v>85</v>
      </c>
      <c r="B45" s="2" t="str">
        <f>Hyperlink("https://www.diodes.com/assets/Datasheets/PDS560Q.pdf")</f>
        <v>https://www.diodes.com/assets/Datasheets/PDS560Q.pdf</v>
      </c>
      <c r="C45" t="str">
        <f>Hyperlink("https://www.diodes.com/part/view/PDS560Q","PDS560Q")</f>
        <v>PDS560Q</v>
      </c>
      <c r="D45" t="s">
        <v>84</v>
      </c>
      <c r="E45" t="s">
        <v>20</v>
      </c>
      <c r="F45" t="s">
        <v>21</v>
      </c>
      <c r="G45" t="s">
        <v>22</v>
      </c>
      <c r="H45">
        <v>5</v>
      </c>
      <c r="I45" t="s">
        <v>26</v>
      </c>
      <c r="J45">
        <v>60</v>
      </c>
      <c r="K45">
        <v>150</v>
      </c>
      <c r="L45">
        <v>0.67</v>
      </c>
      <c r="M45">
        <v>5</v>
      </c>
      <c r="N45">
        <v>150</v>
      </c>
      <c r="O45">
        <v>60</v>
      </c>
      <c r="P45" t="s">
        <v>26</v>
      </c>
      <c r="Q45">
        <v>500</v>
      </c>
      <c r="R45" t="s">
        <v>70</v>
      </c>
    </row>
    <row r="46" spans="1:18">
      <c r="A46" t="s">
        <v>86</v>
      </c>
      <c r="B46" s="2" t="str">
        <f>Hyperlink("https://www.diodes.com/assets/Datasheets/PDS760Q.pdf")</f>
        <v>https://www.diodes.com/assets/Datasheets/PDS760Q.pdf</v>
      </c>
      <c r="C46" t="str">
        <f>Hyperlink("https://www.diodes.com/part/view/PDS760Q","PDS760Q")</f>
        <v>PDS760Q</v>
      </c>
      <c r="D46" t="s">
        <v>87</v>
      </c>
      <c r="E46" t="s">
        <v>20</v>
      </c>
      <c r="F46" t="s">
        <v>21</v>
      </c>
      <c r="G46" t="s">
        <v>22</v>
      </c>
      <c r="H46">
        <v>7</v>
      </c>
      <c r="I46" t="s">
        <v>26</v>
      </c>
      <c r="J46">
        <v>60</v>
      </c>
      <c r="K46">
        <v>275</v>
      </c>
      <c r="L46">
        <v>0.62</v>
      </c>
      <c r="M46">
        <v>7</v>
      </c>
      <c r="N46">
        <v>200</v>
      </c>
      <c r="O46">
        <v>60</v>
      </c>
      <c r="P46" t="s">
        <v>26</v>
      </c>
      <c r="Q46">
        <v>1050</v>
      </c>
      <c r="R46" t="s">
        <v>70</v>
      </c>
    </row>
    <row r="47" spans="1:18">
      <c r="A47" t="s">
        <v>88</v>
      </c>
      <c r="B47" s="2" t="str">
        <f>Hyperlink("https://www.diodes.com/assets/Datasheets/SDM05U40CSPQ.pdf")</f>
        <v>https://www.diodes.com/assets/Datasheets/SDM05U40CSPQ.pdf</v>
      </c>
      <c r="C47" t="str">
        <f>Hyperlink("https://www.diodes.com/part/view/SDM05U40CSPQ","SDM05U40CSPQ")</f>
        <v>SDM05U40CSPQ</v>
      </c>
      <c r="D47" t="s">
        <v>89</v>
      </c>
      <c r="E47" t="s">
        <v>20</v>
      </c>
      <c r="F47" t="s">
        <v>21</v>
      </c>
      <c r="G47" t="s">
        <v>22</v>
      </c>
      <c r="H47">
        <v>0.5</v>
      </c>
      <c r="J47">
        <v>40</v>
      </c>
      <c r="K47">
        <v>14</v>
      </c>
      <c r="L47">
        <v>0.46</v>
      </c>
      <c r="M47">
        <v>0.5</v>
      </c>
      <c r="N47">
        <v>75</v>
      </c>
      <c r="O47">
        <v>40</v>
      </c>
      <c r="Q47">
        <v>35</v>
      </c>
      <c r="R47" t="s">
        <v>90</v>
      </c>
    </row>
    <row r="48" spans="1:18">
      <c r="A48" t="s">
        <v>91</v>
      </c>
      <c r="B48" s="2" t="str">
        <f>Hyperlink("https://www.diodes.com/assets/Datasheets/SDM1U100S1FQ.pdf")</f>
        <v>https://www.diodes.com/assets/Datasheets/SDM1U100S1FQ.pdf</v>
      </c>
      <c r="C48" t="str">
        <f>Hyperlink("https://www.diodes.com/part/view/SDM1U100S1FQ","SDM1U100S1FQ")</f>
        <v>SDM1U100S1FQ</v>
      </c>
      <c r="D48" t="s">
        <v>92</v>
      </c>
      <c r="E48" t="s">
        <v>20</v>
      </c>
      <c r="F48" t="s">
        <v>21</v>
      </c>
      <c r="G48" t="s">
        <v>22</v>
      </c>
      <c r="H48">
        <v>1</v>
      </c>
      <c r="J48">
        <v>100</v>
      </c>
      <c r="K48">
        <v>50</v>
      </c>
      <c r="L48">
        <v>0.77</v>
      </c>
      <c r="M48">
        <v>1</v>
      </c>
      <c r="N48">
        <v>0.15</v>
      </c>
      <c r="O48">
        <v>100</v>
      </c>
      <c r="R48" t="s">
        <v>35</v>
      </c>
    </row>
    <row r="49" spans="1:18">
      <c r="A49" t="s">
        <v>93</v>
      </c>
      <c r="B49" s="2" t="str">
        <f>Hyperlink("https://www.diodes.com/assets/Datasheets/SDM2100S1FQ.pdf")</f>
        <v>https://www.diodes.com/assets/Datasheets/SDM2100S1FQ.pdf</v>
      </c>
      <c r="C49" t="str">
        <f>Hyperlink("https://www.diodes.com/part/view/SDM2100S1FQ","SDM2100S1FQ")</f>
        <v>SDM2100S1FQ</v>
      </c>
      <c r="D49" t="s">
        <v>94</v>
      </c>
      <c r="E49" t="s">
        <v>20</v>
      </c>
      <c r="F49" t="s">
        <v>21</v>
      </c>
      <c r="G49" t="s">
        <v>22</v>
      </c>
      <c r="H49">
        <v>2</v>
      </c>
      <c r="I49" t="s">
        <v>26</v>
      </c>
      <c r="J49">
        <v>100</v>
      </c>
      <c r="K49">
        <v>50</v>
      </c>
      <c r="L49">
        <v>0.83</v>
      </c>
      <c r="M49">
        <v>2</v>
      </c>
      <c r="N49">
        <v>0.15</v>
      </c>
      <c r="O49">
        <v>100</v>
      </c>
      <c r="Q49">
        <v>42</v>
      </c>
      <c r="R49" t="s">
        <v>35</v>
      </c>
    </row>
    <row r="50" spans="1:18">
      <c r="A50" t="s">
        <v>95</v>
      </c>
      <c r="B50" s="2" t="str">
        <f>Hyperlink("https://www.diodes.com/assets/Datasheets/ZLLS1000QTA.pdf")</f>
        <v>https://www.diodes.com/assets/Datasheets/ZLLS1000QTA.pdf</v>
      </c>
      <c r="C50" t="str">
        <f>Hyperlink("https://www.diodes.com/part/view/ZLLS1000QTA","ZLLS1000QTA")</f>
        <v>ZLLS1000QTA</v>
      </c>
      <c r="D50" t="s">
        <v>96</v>
      </c>
      <c r="E50" t="s">
        <v>20</v>
      </c>
      <c r="F50" t="s">
        <v>21</v>
      </c>
      <c r="G50" t="s">
        <v>22</v>
      </c>
      <c r="H50">
        <v>1.16</v>
      </c>
      <c r="I50">
        <v>25</v>
      </c>
      <c r="J50">
        <v>40</v>
      </c>
      <c r="K50">
        <v>22</v>
      </c>
      <c r="L50">
        <v>0.66</v>
      </c>
      <c r="M50">
        <v>1.5</v>
      </c>
      <c r="N50">
        <v>20</v>
      </c>
      <c r="O50">
        <v>30</v>
      </c>
      <c r="P50">
        <v>5</v>
      </c>
      <c r="Q50">
        <v>28</v>
      </c>
      <c r="R50" t="s">
        <v>44</v>
      </c>
    </row>
    <row r="51" spans="1:18">
      <c r="A51" t="s">
        <v>97</v>
      </c>
      <c r="B51" s="2" t="str">
        <f>Hyperlink("https://www.diodes.com/assets/Datasheets/ZLLS400Q.pdf")</f>
        <v>https://www.diodes.com/assets/Datasheets/ZLLS400Q.pdf</v>
      </c>
      <c r="C51" t="str">
        <f>Hyperlink("https://www.diodes.com/part/view/ZLLS400Q","ZLLS400Q")</f>
        <v>ZLLS400Q</v>
      </c>
      <c r="D51" t="s">
        <v>98</v>
      </c>
      <c r="E51" t="s">
        <v>20</v>
      </c>
      <c r="F51" t="s">
        <v>21</v>
      </c>
      <c r="G51" t="s">
        <v>22</v>
      </c>
      <c r="H51">
        <v>0.52</v>
      </c>
      <c r="I51" t="s">
        <v>26</v>
      </c>
      <c r="J51">
        <v>40</v>
      </c>
      <c r="K51">
        <v>2.5</v>
      </c>
      <c r="L51">
        <v>0.5</v>
      </c>
      <c r="M51">
        <v>0.4</v>
      </c>
      <c r="N51">
        <v>10</v>
      </c>
      <c r="O51">
        <v>30</v>
      </c>
      <c r="Q51">
        <v>15</v>
      </c>
      <c r="R51" t="s">
        <v>23</v>
      </c>
    </row>
    <row r="52" spans="1:18">
      <c r="A52" t="s">
        <v>99</v>
      </c>
      <c r="B52" s="2" t="str">
        <f>Hyperlink("https://www.diodes.com/assets/Datasheets/ZLLS500QTA.pdf")</f>
        <v>https://www.diodes.com/assets/Datasheets/ZLLS500QTA.pdf</v>
      </c>
      <c r="C52" t="str">
        <f>Hyperlink("https://www.diodes.com/part/view/ZLLS500QTA","ZLLS500QTA")</f>
        <v>ZLLS500QTA</v>
      </c>
      <c r="D52" t="s">
        <v>100</v>
      </c>
      <c r="E52" t="s">
        <v>20</v>
      </c>
      <c r="F52" t="s">
        <v>21</v>
      </c>
      <c r="G52" t="s">
        <v>22</v>
      </c>
      <c r="H52">
        <v>0.7</v>
      </c>
      <c r="I52" t="s">
        <v>26</v>
      </c>
      <c r="J52">
        <v>40</v>
      </c>
      <c r="K52">
        <v>3.2</v>
      </c>
      <c r="L52">
        <v>0.63</v>
      </c>
      <c r="M52">
        <v>0.75</v>
      </c>
      <c r="N52">
        <v>10</v>
      </c>
      <c r="O52">
        <v>30</v>
      </c>
      <c r="R52" t="s">
        <v>44</v>
      </c>
    </row>
  </sheetData>
  <autoFilter ref="A1:R52"/>
  <hyperlinks>
    <hyperlink ref="C2" r:id="rId_hyperlink_1" tooltip="B0540WSQ" display="B0540WSQ"/>
    <hyperlink ref="C3" r:id="rId_hyperlink_2" tooltip="B140BQ" display="B140BQ"/>
    <hyperlink ref="C4" r:id="rId_hyperlink_3" tooltip="B140Q" display="B140Q"/>
    <hyperlink ref="C5" r:id="rId_hyperlink_4" tooltip="B140WSQ" display="B140WSQ"/>
    <hyperlink ref="C6" r:id="rId_hyperlink_5" tooltip="B150Q" display="B150Q"/>
    <hyperlink ref="C7" r:id="rId_hyperlink_6" tooltip="B160Q" display="B160Q"/>
    <hyperlink ref="C8" r:id="rId_hyperlink_7" tooltip="B240S1FQ" display="B240S1FQ"/>
    <hyperlink ref="C9" r:id="rId_hyperlink_8" tooltip="B320AQ" display="B320AQ"/>
    <hyperlink ref="C10" r:id="rId_hyperlink_9" tooltip="B330AQ" display="B330AQ"/>
    <hyperlink ref="C11" r:id="rId_hyperlink_10" tooltip="B340AQ" display="B340AQ"/>
    <hyperlink ref="C12" r:id="rId_hyperlink_11" tooltip="B350AQ" display="B350AQ"/>
    <hyperlink ref="C13" r:id="rId_hyperlink_12" tooltip="B360AQ" display="B360AQ"/>
    <hyperlink ref="C14" r:id="rId_hyperlink_13" tooltip="BAT1000Q-7-F" display="BAT1000Q-7-F"/>
    <hyperlink ref="C15" r:id="rId_hyperlink_14" tooltip="BAT760Q" display="BAT760Q"/>
    <hyperlink ref="C16" r:id="rId_hyperlink_15" tooltip="DFLS1200Q" display="DFLS1200Q"/>
    <hyperlink ref="C17" r:id="rId_hyperlink_16" tooltip="DFLS120LQ" display="DFLS120LQ"/>
    <hyperlink ref="C18" r:id="rId_hyperlink_17" tooltip="DFLS130LQ" display="DFLS130LQ"/>
    <hyperlink ref="C19" r:id="rId_hyperlink_18" tooltip="DFLS140LQ" display="DFLS140LQ"/>
    <hyperlink ref="C20" r:id="rId_hyperlink_19" tooltip="DFLS140Q" display="DFLS140Q"/>
    <hyperlink ref="C21" r:id="rId_hyperlink_20" tooltip="DFLS2100Q" display="DFLS2100Q"/>
    <hyperlink ref="C22" r:id="rId_hyperlink_21" tooltip="DFLS230LQ" display="DFLS230LQ"/>
    <hyperlink ref="C23" r:id="rId_hyperlink_22" tooltip="DFLS230Q" display="DFLS230Q"/>
    <hyperlink ref="C24" r:id="rId_hyperlink_23" tooltip="DFLS240LQ" display="DFLS240LQ"/>
    <hyperlink ref="C25" r:id="rId_hyperlink_24" tooltip="DFLS260Q" display="DFLS260Q"/>
    <hyperlink ref="C26" r:id="rId_hyperlink_25" tooltip="PD3S120LQ" display="PD3S120LQ"/>
    <hyperlink ref="C27" r:id="rId_hyperlink_26" tooltip="PD3S130HQ" display="PD3S130HQ"/>
    <hyperlink ref="C28" r:id="rId_hyperlink_27" tooltip="PD3S130LQ" display="PD3S130LQ"/>
    <hyperlink ref="C29" r:id="rId_hyperlink_28" tooltip="PD3S140Q" display="PD3S140Q"/>
    <hyperlink ref="C30" r:id="rId_hyperlink_29" tooltip="PD3S160Q" display="PD3S160Q"/>
    <hyperlink ref="C31" r:id="rId_hyperlink_30" tooltip="PD3S220LQ" display="PD3S220LQ"/>
    <hyperlink ref="C32" r:id="rId_hyperlink_31" tooltip="PD3S230HQ" display="PD3S230HQ"/>
    <hyperlink ref="C33" r:id="rId_hyperlink_32" tooltip="PD3S230LQ" display="PD3S230LQ"/>
    <hyperlink ref="C34" r:id="rId_hyperlink_33" tooltip="PDS1040Q" display="PDS1040Q"/>
    <hyperlink ref="C35" r:id="rId_hyperlink_34" tooltip="PDS1045Q" display="PDS1045Q"/>
    <hyperlink ref="C36" r:id="rId_hyperlink_35" tooltip="PDS3100Q" display="PDS3100Q"/>
    <hyperlink ref="C37" r:id="rId_hyperlink_36" tooltip="PDS3200Q" display="PDS3200Q"/>
    <hyperlink ref="C38" r:id="rId_hyperlink_37" tooltip="PDS340Q" display="PDS340Q"/>
    <hyperlink ref="C39" r:id="rId_hyperlink_38" tooltip="PDS360Q" display="PDS360Q"/>
    <hyperlink ref="C40" r:id="rId_hyperlink_39" tooltip="PDS4150Q" display="PDS4150Q"/>
    <hyperlink ref="C41" r:id="rId_hyperlink_40" tooltip="PDS4200HQ" display="PDS4200HQ"/>
    <hyperlink ref="C42" r:id="rId_hyperlink_41" tooltip="PDS5100HQ-13" display="PDS5100HQ-13"/>
    <hyperlink ref="C43" r:id="rId_hyperlink_42" tooltip="PDS5100Q" display="PDS5100Q"/>
    <hyperlink ref="C44" r:id="rId_hyperlink_43" tooltip="PDS540Q" display="PDS540Q"/>
    <hyperlink ref="C45" r:id="rId_hyperlink_44" tooltip="PDS560Q" display="PDS560Q"/>
    <hyperlink ref="C46" r:id="rId_hyperlink_45" tooltip="PDS760Q" display="PDS760Q"/>
    <hyperlink ref="C47" r:id="rId_hyperlink_46" tooltip="SDM05U40CSPQ" display="SDM05U40CSPQ"/>
    <hyperlink ref="C48" r:id="rId_hyperlink_47" tooltip="SDM1U100S1FQ" display="SDM1U100S1FQ"/>
    <hyperlink ref="C49" r:id="rId_hyperlink_48" tooltip="SDM2100S1FQ" display="SDM2100S1FQ"/>
    <hyperlink ref="C50" r:id="rId_hyperlink_49" tooltip="ZLLS1000QTA" display="ZLLS1000QTA"/>
    <hyperlink ref="C51" r:id="rId_hyperlink_50" tooltip="ZLLS400Q" display="ZLLS400Q"/>
    <hyperlink ref="C52" r:id="rId_hyperlink_51" tooltip="ZLLS500QTA" display="ZLLS500QTA"/>
    <hyperlink ref="B2" r:id="rId_hyperlink_52" tooltip="https://www.diodes.com/assets/Datasheets/B0540WSQ.pdf" display="https://www.diodes.com/assets/Datasheets/B0540WSQ.pdf"/>
    <hyperlink ref="B3" r:id="rId_hyperlink_53" tooltip="https://www.diodes.com/assets/Datasheets/B120Q-BQ-B160Q-BQ.pdf" display="https://www.diodes.com/assets/Datasheets/B120Q-BQ-B160Q-BQ.pdf"/>
    <hyperlink ref="B4" r:id="rId_hyperlink_54" tooltip="https://www.diodes.com/assets/Datasheets/B120Q-BQ-B160Q-BQ.pdf" display="https://www.diodes.com/assets/Datasheets/B120Q-BQ-B160Q-BQ.pdf"/>
    <hyperlink ref="B5" r:id="rId_hyperlink_55" tooltip="https://www.diodes.com/assets/Datasheets/B140WSQ.pdf" display="https://www.diodes.com/assets/Datasheets/B140WSQ.pdf"/>
    <hyperlink ref="B6" r:id="rId_hyperlink_56" tooltip="https://www.diodes.com/assets/Datasheets/B120Q-BQ-B160Q-BQ.pdf" display="https://www.diodes.com/assets/Datasheets/B120Q-BQ-B160Q-BQ.pdf"/>
    <hyperlink ref="B7" r:id="rId_hyperlink_57" tooltip="https://www.diodes.com/assets/Datasheets/B120Q-BQ-B160Q-BQ.pdf" display="https://www.diodes.com/assets/Datasheets/B120Q-BQ-B160Q-BQ.pdf"/>
    <hyperlink ref="B8" r:id="rId_hyperlink_58" tooltip="https://www.diodes.com/assets/Datasheets/B240S1FQ.pdf" display="https://www.diodes.com/assets/Datasheets/B240S1FQ.pdf"/>
    <hyperlink ref="B9" r:id="rId_hyperlink_59" tooltip="https://www.diodes.com/assets/Datasheets/B320AQ-B360AQ.pdf" display="https://www.diodes.com/assets/Datasheets/B320AQ-B360AQ.pdf"/>
    <hyperlink ref="B10" r:id="rId_hyperlink_60" tooltip="https://www.diodes.com/assets/Datasheets/B320AQ-B360AQ.pdf" display="https://www.diodes.com/assets/Datasheets/B320AQ-B360AQ.pdf"/>
    <hyperlink ref="B11" r:id="rId_hyperlink_61" tooltip="https://www.diodes.com/assets/Datasheets/B320AQ-B360AQ.pdf" display="https://www.diodes.com/assets/Datasheets/B320AQ-B360AQ.pdf"/>
    <hyperlink ref="B12" r:id="rId_hyperlink_62" tooltip="https://www.diodes.com/assets/Datasheets/B320AQ-B360AQ.pdf" display="https://www.diodes.com/assets/Datasheets/B320AQ-B360AQ.pdf"/>
    <hyperlink ref="B13" r:id="rId_hyperlink_63" tooltip="https://www.diodes.com/assets/Datasheets/B320AQ-B360AQ.pdf" display="https://www.diodes.com/assets/Datasheets/B320AQ-B360AQ.pdf"/>
    <hyperlink ref="B14" r:id="rId_hyperlink_64" tooltip="https://www.diodes.com/assets/Datasheets/BAT1000.pdf" display="https://www.diodes.com/assets/Datasheets/BAT1000.pdf"/>
    <hyperlink ref="B15" r:id="rId_hyperlink_65" tooltip="https://www.diodes.com/assets/Datasheets/BAT760Q.pdf" display="https://www.diodes.com/assets/Datasheets/BAT760Q.pdf"/>
    <hyperlink ref="B16" r:id="rId_hyperlink_66" tooltip="https://www.diodes.com/assets/Datasheets/DFLS1200Q.pdf" display="https://www.diodes.com/assets/Datasheets/DFLS1200Q.pdf"/>
    <hyperlink ref="B17" r:id="rId_hyperlink_67" tooltip="https://www.diodes.com/assets/Datasheets/DFLS120LQ.pdf" display="https://www.diodes.com/assets/Datasheets/DFLS120LQ.pdf"/>
    <hyperlink ref="B18" r:id="rId_hyperlink_68" tooltip="https://www.diodes.com/assets/Datasheets/DFLS130LQ.pdf" display="https://www.diodes.com/assets/Datasheets/DFLS130LQ.pdf"/>
    <hyperlink ref="B19" r:id="rId_hyperlink_69" tooltip="https://www.diodes.com/assets/Datasheets/DFLS140LQ.pdf" display="https://www.diodes.com/assets/Datasheets/DFLS140LQ.pdf"/>
    <hyperlink ref="B20" r:id="rId_hyperlink_70" tooltip="https://www.diodes.com/assets/Datasheets/DFLS140Q.pdf" display="https://www.diodes.com/assets/Datasheets/DFLS140Q.pdf"/>
    <hyperlink ref="B21" r:id="rId_hyperlink_71" tooltip="https://www.diodes.com/assets/Datasheets/DFLS2100Q.pdf" display="https://www.diodes.com/assets/Datasheets/DFLS2100Q.pdf"/>
    <hyperlink ref="B22" r:id="rId_hyperlink_72" tooltip="https://www.diodes.com/assets/Datasheets/DFLS230LQ.pdf" display="https://www.diodes.com/assets/Datasheets/DFLS230LQ.pdf"/>
    <hyperlink ref="B23" r:id="rId_hyperlink_73" tooltip="https://www.diodes.com/assets/Datasheets/DFLS230Q.pdf" display="https://www.diodes.com/assets/Datasheets/DFLS230Q.pdf"/>
    <hyperlink ref="B24" r:id="rId_hyperlink_74" tooltip="https://www.diodes.com/assets/Datasheets/DFLS240LQ.pdf" display="https://www.diodes.com/assets/Datasheets/DFLS240LQ.pdf"/>
    <hyperlink ref="B25" r:id="rId_hyperlink_75" tooltip="https://www.diodes.com/assets/Datasheets/DFLS260Q.pdf" display="https://www.diodes.com/assets/Datasheets/DFLS260Q.pdf"/>
    <hyperlink ref="B26" r:id="rId_hyperlink_76" tooltip="https://www.diodes.com/assets/Datasheets/PD3S120LQ.pdf" display="https://www.diodes.com/assets/Datasheets/PD3S120LQ.pdf"/>
    <hyperlink ref="B27" r:id="rId_hyperlink_77" tooltip="https://www.diodes.com/assets/Datasheets/PD3S130HQ.pdf" display="https://www.diodes.com/assets/Datasheets/PD3S130HQ.pdf"/>
    <hyperlink ref="B28" r:id="rId_hyperlink_78" tooltip="https://www.diodes.com/assets/Datasheets/PD3S130LQ.pdf" display="https://www.diodes.com/assets/Datasheets/PD3S130LQ.pdf"/>
    <hyperlink ref="B29" r:id="rId_hyperlink_79" tooltip="https://www.diodes.com/assets/Datasheets/PD3S140Q.pdf" display="https://www.diodes.com/assets/Datasheets/PD3S140Q.pdf"/>
    <hyperlink ref="B30" r:id="rId_hyperlink_80" tooltip="https://www.diodes.com/assets/Datasheets/PD3S160Q.pdf" display="https://www.diodes.com/assets/Datasheets/PD3S160Q.pdf"/>
    <hyperlink ref="B31" r:id="rId_hyperlink_81" tooltip="https://www.diodes.com/assets/Datasheets/PD3S220LQ.pdf" display="https://www.diodes.com/assets/Datasheets/PD3S220LQ.pdf"/>
    <hyperlink ref="B32" r:id="rId_hyperlink_82" tooltip="https://www.diodes.com/assets/Datasheets/PD3S230HQ.pdf" display="https://www.diodes.com/assets/Datasheets/PD3S230HQ.pdf"/>
    <hyperlink ref="B33" r:id="rId_hyperlink_83" tooltip="https://www.diodes.com/assets/Datasheets/ds31751.pdf" display="https://www.diodes.com/assets/Datasheets/ds31751.pdf"/>
    <hyperlink ref="B34" r:id="rId_hyperlink_84" tooltip="https://www.diodes.com/assets/Datasheets/PDS1040.pdf" display="https://www.diodes.com/assets/Datasheets/PDS1040.pdf"/>
    <hyperlink ref="B35" r:id="rId_hyperlink_85" tooltip="https://www.diodes.com/assets/Datasheets/PDS1045Q.pdf" display="https://www.diodes.com/assets/Datasheets/PDS1045Q.pdf"/>
    <hyperlink ref="B36" r:id="rId_hyperlink_86" tooltip="https://www.diodes.com/assets/Datasheets/PDS3100Q.pdf" display="https://www.diodes.com/assets/Datasheets/PDS3100Q.pdf"/>
    <hyperlink ref="B37" r:id="rId_hyperlink_87" tooltip="https://www.diodes.com/assets/Datasheets/ds30470.pdf" display="https://www.diodes.com/assets/Datasheets/ds30470.pdf"/>
    <hyperlink ref="B38" r:id="rId_hyperlink_88" tooltip="https://www.diodes.com/assets/Datasheets/PDS340Q.pdf" display="https://www.diodes.com/assets/Datasheets/PDS340Q.pdf"/>
    <hyperlink ref="B39" r:id="rId_hyperlink_89" tooltip="https://www.diodes.com/assets/Datasheets/PDS360Q.pdf" display="https://www.diodes.com/assets/Datasheets/PDS360Q.pdf"/>
    <hyperlink ref="B40" r:id="rId_hyperlink_90" tooltip="https://www.diodes.com/assets/Datasheets/ds30473.pdf" display="https://www.diodes.com/assets/Datasheets/ds30473.pdf"/>
    <hyperlink ref="B41" r:id="rId_hyperlink_91" tooltip="https://www.diodes.com/assets/Datasheets/PDS4200HQ.pdf" display="https://www.diodes.com/assets/Datasheets/PDS4200HQ.pdf"/>
    <hyperlink ref="B42" r:id="rId_hyperlink_92" tooltip="https://www.diodes.com/assets/Datasheets/ds30471.pdf" display="https://www.diodes.com/assets/Datasheets/ds30471.pdf"/>
    <hyperlink ref="B43" r:id="rId_hyperlink_93" tooltip="https://www.diodes.com/assets/Datasheets/PDS5100Q.pdf" display="https://www.diodes.com/assets/Datasheets/PDS5100Q.pdf"/>
    <hyperlink ref="B44" r:id="rId_hyperlink_94" tooltip="https://www.diodes.com/assets/Datasheets/PDS540Q.pdf" display="https://www.diodes.com/assets/Datasheets/PDS540Q.pdf"/>
    <hyperlink ref="B45" r:id="rId_hyperlink_95" tooltip="https://www.diodes.com/assets/Datasheets/PDS560Q.pdf" display="https://www.diodes.com/assets/Datasheets/PDS560Q.pdf"/>
    <hyperlink ref="B46" r:id="rId_hyperlink_96" tooltip="https://www.diodes.com/assets/Datasheets/PDS760Q.pdf" display="https://www.diodes.com/assets/Datasheets/PDS760Q.pdf"/>
    <hyperlink ref="B47" r:id="rId_hyperlink_97" tooltip="https://www.diodes.com/assets/Datasheets/SDM05U40CSPQ.pdf" display="https://www.diodes.com/assets/Datasheets/SDM05U40CSPQ.pdf"/>
    <hyperlink ref="B48" r:id="rId_hyperlink_98" tooltip="https://www.diodes.com/assets/Datasheets/SDM1U100S1FQ.pdf" display="https://www.diodes.com/assets/Datasheets/SDM1U100S1FQ.pdf"/>
    <hyperlink ref="B49" r:id="rId_hyperlink_99" tooltip="https://www.diodes.com/assets/Datasheets/SDM2100S1FQ.pdf" display="https://www.diodes.com/assets/Datasheets/SDM2100S1FQ.pdf"/>
    <hyperlink ref="B50" r:id="rId_hyperlink_100" tooltip="https://www.diodes.com/assets/Datasheets/ZLLS1000QTA.pdf" display="https://www.diodes.com/assets/Datasheets/ZLLS1000QTA.pdf"/>
    <hyperlink ref="B51" r:id="rId_hyperlink_101" tooltip="https://www.diodes.com/assets/Datasheets/ZLLS400Q.pdf" display="https://www.diodes.com/assets/Datasheets/ZLLS400Q.pdf"/>
    <hyperlink ref="B52" r:id="rId_hyperlink_102" tooltip="https://www.diodes.com/assets/Datasheets/ZLLS500QTA.pdf" display="https://www.diodes.com/assets/Datasheets/ZLLS500QTA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2024-06-14T17:42:24-05:00</dcterms:created>
  <dcterms:modified xsi:type="dcterms:W3CDTF">2024-06-14T17:42:24-05:00</dcterms:modified>
  <dc:title>Untitled Spreadsheet</dc:title>
  <dc:description/>
  <dc:subject/>
  <cp:keywords/>
  <cp:category/>
</cp:coreProperties>
</file>