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<sst xmlns="http://schemas.openxmlformats.org/spreadsheetml/2006/main" uniqueCount="482">
  <si>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</si>
  <si>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</si>
  <si>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</si>
  <si>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</si>
  <si>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</si>
  <si>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Subfamily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</si>
  <si>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</si>
  <si>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</si>
  <si>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</si>
  <si>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</si>
  <si>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</si>
  <si>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</si>
  <si>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</si>
  <si>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</si>
  <si>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</si>
  <si>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</si>
  <si>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</si>
  <si>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t>Packages</t>
  </si>
  <si>
    <t>1.2V, 5.0x3.2mm, CMOS Crystal Oscillator</t>
  </si>
  <si>
    <t>General XO</t>
  </si>
  <si>
    <t>FD_4</t>
  </si>
  <si>
    <t>Standard</t>
  </si>
  <si>
    <t>1 to 60</t>
  </si>
  <si>
    <t>&lt;1</t>
  </si>
  <si>
    <t>20~50</t>
  </si>
  <si>
    <t>5.0 x 3.2</t>
  </si>
  <si>
    <t>Ceramic Seam</t>
  </si>
  <si>
    <t>CMOS</t>
  </si>
  <si>
    <t>1.8V, 5.0x3.2mm, CMOS Crystal Oscillator</t>
  </si>
  <si>
    <t>FD_1</t>
  </si>
  <si>
    <t>1 to 135</t>
  </si>
  <si>
    <t>S1632</t>
  </si>
  <si>
    <t>2.5V, 5.0x3.2mm, CMOS Crystal Oscillator</t>
  </si>
  <si>
    <t>FD_2</t>
  </si>
  <si>
    <t>1 to 162</t>
  </si>
  <si>
    <t>S1634</t>
  </si>
  <si>
    <t>3.3V, 5.0x3.2mm, CMOS Crystal Oscillator</t>
  </si>
  <si>
    <t>FD_3</t>
  </si>
  <si>
    <t>S1633</t>
  </si>
  <si>
    <t>1.8V, 5.0x3.2mm, Automotive Grade CMOS Crystal Oscillator</t>
  </si>
  <si>
    <t>FDQ</t>
  </si>
  <si>
    <t>Automotive</t>
  </si>
  <si>
    <t>2.5V, 5.0x3.2mm, Automotive Grade CMOS Crystal Oscillator</t>
  </si>
  <si>
    <t>3.3V, 5.0x3.2mm, Automotive Grade CMOS Crystal Oscillator</t>
  </si>
  <si>
    <t>1.2V, 2.5x2.0mm, CMOS Crystal Oscillator</t>
  </si>
  <si>
    <t>FJ_4</t>
  </si>
  <si>
    <t>2.5 x 2.0</t>
  </si>
  <si>
    <t>1.8V, 2.5x2.0mm, CMOS Crystal Oscillator</t>
  </si>
  <si>
    <t>FJ_1</t>
  </si>
  <si>
    <t>2.5V, 2.5x2.0mm, CMOS Crystal Oscillator</t>
  </si>
  <si>
    <t>FJ_2</t>
  </si>
  <si>
    <t>3.3V, 2.5x2.0mm, CMOS Crystal Oscillator</t>
  </si>
  <si>
    <t>FJ_3</t>
  </si>
  <si>
    <t>1.2V, 3.2x2.5mm, CMOS Crystal Oscillator</t>
  </si>
  <si>
    <t>FK_4</t>
  </si>
  <si>
    <t>3.2 x 2.5</t>
  </si>
  <si>
    <t>1.8V, 3.2x2.5mm, CMOS Crystal Oscillator</t>
  </si>
  <si>
    <t>FK_1</t>
  </si>
  <si>
    <t>S1642</t>
  </si>
  <si>
    <t>2.5V, 3.2x2.5mm, CMOS Crystal Oscillator</t>
  </si>
  <si>
    <t>FK_2</t>
  </si>
  <si>
    <t>S1644</t>
  </si>
  <si>
    <t>3.3V, 3.2x2.5mm, CMOS Crystal Oscillator</t>
  </si>
  <si>
    <t>FK_3</t>
  </si>
  <si>
    <t>S1643</t>
  </si>
  <si>
    <t>1.8V, 3.2x2.5mm, Automotive Grade CMOS Crystal Oscillator</t>
  </si>
  <si>
    <t>FKQ</t>
  </si>
  <si>
    <t>2.5V, 3.2x2.5mm, Automotive Grade CMOS Crystal Oscillator</t>
  </si>
  <si>
    <t>3.3V, 3.2x2.5mm, Automotive Grade CMOS Crystal Oscillator</t>
  </si>
  <si>
    <t>1.2V, 2.0x1.6mm, CMOS Crystal Oscillator</t>
  </si>
  <si>
    <t>FM_4</t>
  </si>
  <si>
    <t>1 to 52</t>
  </si>
  <si>
    <t>2.0 x 1.6</t>
  </si>
  <si>
    <t>1.8V, 2.0x1.6mm, CMOS Crystal Oscillator</t>
  </si>
  <si>
    <t>FM_1</t>
  </si>
  <si>
    <t>1 to 125</t>
  </si>
  <si>
    <t>2.5V, 2.0x1.6mm, CMOS Crystal Oscillator</t>
  </si>
  <si>
    <t>FM_2</t>
  </si>
  <si>
    <t>3.3V, 2.0x1.6mm, CMOS Crystal Oscillator</t>
  </si>
  <si>
    <t>FM_3</t>
  </si>
  <si>
    <t>1.2V, 7.0x5.0mm, CMOS Crystal Oscillator</t>
  </si>
  <si>
    <t>FN_4</t>
  </si>
  <si>
    <t>7.0 x 5.0</t>
  </si>
  <si>
    <t>1.8V, 7.0x5.0mm, CMOS Crystal Oscillator</t>
  </si>
  <si>
    <t>FN_1</t>
  </si>
  <si>
    <t>S1612</t>
  </si>
  <si>
    <t>2.5V, 7.0x5.0mm, CMOS Crystal Oscillator</t>
  </si>
  <si>
    <t>FN_2</t>
  </si>
  <si>
    <t>S1614</t>
  </si>
  <si>
    <t>3.3V, 7.0x5.0mm, CMOS Crystal Oscillator</t>
  </si>
  <si>
    <t>FN_3</t>
  </si>
  <si>
    <t>S1613</t>
  </si>
  <si>
    <t>1.8V, 7.0x5.0mm, Automotive Grade CMOS Crystal Oscillator</t>
  </si>
  <si>
    <t>FNQ</t>
  </si>
  <si>
    <t>2.5V, 7.0x5.0mm, Automotive Grade CMOS Crystal Oscillator</t>
  </si>
  <si>
    <t>3.3V, 7.0x5.0mm, Automotive Grade CMOS Crystal Oscillator</t>
  </si>
  <si>
    <t>1.8V/2.5V/3.3V, 2.0x1.6mm, High Temperature CMOS Crystal Oscillator</t>
  </si>
  <si>
    <t>Blade Server, Industrial PC, Base station, Multi-Function Printer, Rack Server, DVD/Blu-Ray, Storage Array, Smart Grid, Monitors, GPS, Security, STB, TVs</t>
  </si>
  <si>
    <t>SAS, XAUI</t>
  </si>
  <si>
    <t>High Temp XO</t>
  </si>
  <si>
    <t>HX</t>
  </si>
  <si>
    <t>&lt;1 ps RMS</t>
  </si>
  <si>
    <t>25 ~ 100</t>
  </si>
  <si>
    <t>2.0 x 1.6 x 0.75</t>
  </si>
  <si>
    <t>3.3, 2.5, 1.8</t>
  </si>
  <si>
    <t>1.8V/2.5V/3.3V, 2.5x2.0mm, High Temperature CMOS Crystal Oscillator</t>
  </si>
  <si>
    <t>1 to135 (1.8V); 1 to162 (2.5/3.3V)</t>
  </si>
  <si>
    <t>2.5 x 2.0 x 0.9</t>
  </si>
  <si>
    <t>1.8V/2.5V/3.3V, 3.2x2.5mm, High Temperature CMOS Crystal Oscillator</t>
  </si>
  <si>
    <t>3.2 x 2.5 x 1.0</t>
  </si>
  <si>
    <t>2.5V/3.3V, 3.2x2.5mm, High Temperature LVPECL Crystal Oscillator</t>
  </si>
  <si>
    <t>25 to 162 (2.5V/3.3V)</t>
  </si>
  <si>
    <t>LVPECL</t>
  </si>
  <si>
    <t>3.3, 2.5</t>
  </si>
  <si>
    <t>2.5V/3.3V, 3.2x2.5mm, High Temperature LVDS Crystal Oscillator</t>
  </si>
  <si>
    <t>Blade Server, Industrial PC, Base station, Rack Server, Multi-Function Printer, Storage Array, Smart Grid, DVD/Blu-Ray, Security, Monitors, GPS, STB, TVs</t>
  </si>
  <si>
    <t>25 to 162 (1.8V/2.5V/3.3V)</t>
  </si>
  <si>
    <t>LVDS</t>
  </si>
  <si>
    <t>1.8V/2.5V/3.3V, 5.0x3.2mm, High Temperature CMOS Crystal Oscillator</t>
  </si>
  <si>
    <t>1 to 135 (1.8V) ; 1 to 162 (2.5/3.3V)</t>
  </si>
  <si>
    <t>5.0 x 3.2 x 1.2</t>
  </si>
  <si>
    <t>2.5V/3.3V, 5.0x3.2mm, High Temperature LVPECL Crystal Oscillator</t>
  </si>
  <si>
    <t>2.5V/3.3V, 5.0x3.2mm, High Temperature LVDS Crystal Oscillator</t>
  </si>
  <si>
    <t>1.8V/2.5V/3.3V, 7.0x5.0mm, High Temperature CMOS Crystal Oscillator</t>
  </si>
  <si>
    <t>7.0 x 5.0 x 1.4</t>
  </si>
  <si>
    <t>2.5V/3.3V, 7.0x5.0mm, High Temperature LVPECL Crystal Oscillator</t>
  </si>
  <si>
    <t>2.5V/3.3V, 7.0x5.0mm, High Temperature LVDS Crystal Oscillator</t>
  </si>
  <si>
    <t>Fundamental / 3rd Overtone</t>
  </si>
  <si>
    <t>SAS, Ethernet, Fibre Channel, InfiniBand™, XAUI</t>
  </si>
  <si>
    <t>HXQ-CMOS-Series</t>
  </si>
  <si>
    <t>7.0 x 5.0 x 1.4, 5.0 x 3.2 x 1.2, 3.2 x 2.5 x 1.0, 2.5 x 2.0 x 0.9, 2.0 x 1.6 x 0.6</t>
  </si>
  <si>
    <t>1.8V/2.5V/3.3V,  3.2x2.5mm, Automotive Grade, High Temperature CMOS Crystal Oscillator</t>
  </si>
  <si>
    <t>HXQ-CMOS</t>
  </si>
  <si>
    <t>1 to 135 (1.8V); 1 to 162 (2.5V/3.3V)</t>
  </si>
  <si>
    <t>1.8V/2.5V/3.3V,  2.0x1.6mm, Automotive Grade, High Temperature CMOS Crystal Oscillator</t>
  </si>
  <si>
    <t>1.8V/2.5V/3.3V,  2.5x2.0mm, Automotive Grade, High Temperature CMOS Crystal Oscillator</t>
  </si>
  <si>
    <t>1.8V/2.5V/3.3V,  5.0x3.2mm, Automotive Grade, High Temperature CMOS Crystal Oscillator</t>
  </si>
  <si>
    <t>1.8V/2.5V/3.3V,  7.0x5.0mm, Automotive Grade, High Temperature CMOS Crystal Oscillator</t>
  </si>
  <si>
    <t>7.0 x 5.0 x 1.5, 5.0 x 3.2 x 1.2, 3.2 x 2.5 x 0.9</t>
  </si>
  <si>
    <t>2.5V/3.3V, 3.2x2.5mm, Automotive Grade, High Temperature LVDS Crystal Oscillator</t>
  </si>
  <si>
    <t>HXQ-LVDS</t>
  </si>
  <si>
    <t>25 to 162</t>
  </si>
  <si>
    <t>2.5V/3.3V, 5.0x3.2mm, Automotive Grade, High Temperature LVDS Crystal Oscillator</t>
  </si>
  <si>
    <t>2.5V/3.3V, 7.0x5.0mm, Automotive Grade, High Temperature LVDS Crystal Oscillator</t>
  </si>
  <si>
    <t>2.5V/3.3V, 3.2x2.5mm, Automotive Grade, High Temperature LVPECL Crystal Oscillator</t>
  </si>
  <si>
    <t>HXQ-LVPECL</t>
  </si>
  <si>
    <t>2.5V/3.3V, 5.0x3.2mm, Automotive Grade, High Temperature LVPECL Crystal Oscillator</t>
  </si>
  <si>
    <t>2.5V/3.3V, 7.0x5.0mm, Automotive Grade, High Temperature LVPECL Crystal Oscillator</t>
  </si>
  <si>
    <t>1.8V, 5.0x3.2mm, 32.768kHz CMOS Crystal Oscillator</t>
  </si>
  <si>
    <t>Blade Server, Industrial PC, Base station, Rack Server, Multi-Function Printer, DVD/Blu-Ray, Storage Array, Smart Grid, Security, GPS, STB</t>
  </si>
  <si>
    <t>32kHz XO</t>
  </si>
  <si>
    <t>KD_1</t>
  </si>
  <si>
    <t>32.768KHZ</t>
  </si>
  <si>
    <t>2.5V, 5.0x3.2mm, 32.768kHz CMOS Crystal Oscillator</t>
  </si>
  <si>
    <t>KD_2</t>
  </si>
  <si>
    <t>3.3V, 5.0x3.2mm, 32.768kHz CMOS Crystal Oscillator</t>
  </si>
  <si>
    <t>KD_3</t>
  </si>
  <si>
    <t>1.8V, 5.0x3.2mm, 32.768kHz, Automotive Grade CMOS Crystal Oscillator</t>
  </si>
  <si>
    <t>Blade Server, Industrial PC, Base station, Multi-Function Printer, Rack Server, Storage Array, Smart Grid, DVD/Blu-Ray, Security, GPS, STB</t>
  </si>
  <si>
    <t>KDQ</t>
  </si>
  <si>
    <t>2.5V, 5.0x3.2mm, 32.768kHz, Automotive Grade CMOS Crystal Oscillator</t>
  </si>
  <si>
    <t>Blade Server, Industrial PC, Base station, Multi-Function Printer, Rack Server, Smart Grid, DVD/Blu-Ray, Storage Array, Security, GPS, STB</t>
  </si>
  <si>
    <t>3.3V, 5.0x3.2mm, 32.768kHz, Automotive Grade CMOS Crystal Oscillator</t>
  </si>
  <si>
    <t>1.8V, 2.5x2.0mm, 32.768kHz CMOS Crystal Oscillator</t>
  </si>
  <si>
    <t>KJ_1</t>
  </si>
  <si>
    <t>2.5V, 2.5x2.0mm, 32.768kHz CMOS Crystal Oscillator</t>
  </si>
  <si>
    <t>KJ_2</t>
  </si>
  <si>
    <t>3.3V, 2.5x2.0mm, 32.768kHz CMOS Crystal Oscillator</t>
  </si>
  <si>
    <t>KJ_3</t>
  </si>
  <si>
    <t>2.5mm x 2.0mm, 32.768 KHz XO</t>
  </si>
  <si>
    <t>20~100</t>
  </si>
  <si>
    <t>2.5 x 2.0.x 0.9</t>
  </si>
  <si>
    <t>1.8V, 3.2x2.5mm, 32.768kHz CMOS Crystal Oscillator</t>
  </si>
  <si>
    <t>KK_1</t>
  </si>
  <si>
    <t>2.5V, 3.2x2.5mm, 32.768kHz CMOS Crystal Oscillator</t>
  </si>
  <si>
    <t>KK_2</t>
  </si>
  <si>
    <t>3.3V, 3.2x2.5mm, 32.768kHz CMOS Crystal Oscillator</t>
  </si>
  <si>
    <t>Blade Server, Industrial PC, Base station, Rack Server, Multi-Function Printer, Smart Grid, DVD/Blu-Ray, Storage Array, Security, GPS, STB</t>
  </si>
  <si>
    <t>KK_3</t>
  </si>
  <si>
    <t>1.8V, 3.2x2.5mm, 32.768kHz, Automotive Grade CMOS Crystal Oscillator</t>
  </si>
  <si>
    <t>KKQ</t>
  </si>
  <si>
    <t>2.5V, 3.2x2.5mm, 32.768kHz, Automotive Grade CMOS Crystal Oscillator</t>
  </si>
  <si>
    <t>3.3V, 3.2x2.5mm, 32.768kHz, Automotive Grade CMOS Crystal Oscillator</t>
  </si>
  <si>
    <t>1.8V, 2.0x1.6mm, 32.768kHz CMOS Crystal Oscillator</t>
  </si>
  <si>
    <t>KM_1</t>
  </si>
  <si>
    <t>2.5V, 2.0x1.6mm, 32.768kHz CMOS Crystal Oscillator</t>
  </si>
  <si>
    <t>KM_2</t>
  </si>
  <si>
    <t>3.3V, 2.0x1.6mm, 32.768kHz CMOS Crystal Oscillator</t>
  </si>
  <si>
    <t>KM_3</t>
  </si>
  <si>
    <t>1.8V, 7.0x5.0mm, 32.768kHz CMOS Crystal Oscillator</t>
  </si>
  <si>
    <t>KN_1</t>
  </si>
  <si>
    <t>2.5V, 7.0x5.0mm, 32.768kHz CMOS Crystal Oscillator</t>
  </si>
  <si>
    <t>KN_2</t>
  </si>
  <si>
    <t>3.3V, 7.0x5.0mm, 32.768kHz CMOS Crystal Oscillator</t>
  </si>
  <si>
    <t>KN_3</t>
  </si>
  <si>
    <t>1.8V/2.5V/3.3V, 2.0x1.6mm, 32.768kHz CMOS Crystal Oscillator</t>
  </si>
  <si>
    <t>Blade Server, Industrial PC, Base station, Multi-Function Printer, Rack Server, Smart Grid, DVD/Blu-Ray, Storage Array, Routers and Switches, GPS, Security, STB</t>
  </si>
  <si>
    <t>KX201</t>
  </si>
  <si>
    <t>1.8,2.5,3.3</t>
  </si>
  <si>
    <t>1.8V/2.5V/3.3V, 2.5x2.0mm, 32.768kHz CMOS Crystal Oscillator</t>
  </si>
  <si>
    <t>KX251</t>
  </si>
  <si>
    <t>1.8/2.5/3.3V, 3.2x2.5mm, Ultra-Low Current, 32.768KHz, Automotive Grade CMOS Crystal Oscillator</t>
  </si>
  <si>
    <t>KXQ</t>
  </si>
  <si>
    <t>1.8V/2.5V/3.3V, 3.2x2.5mm, 32.768kHz CMOS Crystal Oscillator</t>
  </si>
  <si>
    <t>KX321</t>
  </si>
  <si>
    <t>1.8V/2.5V/3.3V, 5.0x3.2mm, 32.768kHz CMOS Crystal Oscillator</t>
  </si>
  <si>
    <t>KX501</t>
  </si>
  <si>
    <t>2.5V, 5.0x3.2mm, LVDS Crystal Oscillator</t>
  </si>
  <si>
    <t>LD_2</t>
  </si>
  <si>
    <t>3.3V, 5.0x3.2mm, LVDS Crystal Oscillator</t>
  </si>
  <si>
    <t>LD_3</t>
  </si>
  <si>
    <t>2.5V, 3.2x2.5mm, LVDS Crystal Oscillator</t>
  </si>
  <si>
    <t>3.3V, 3.2x2.5mm, LVDS Crystal Oscillator</t>
  </si>
  <si>
    <t>3.3V, 7.0x5.0mm, LVDS Crystal Oscillator</t>
  </si>
  <si>
    <t>LN_3</t>
  </si>
  <si>
    <t>1 to 800</t>
  </si>
  <si>
    <t>&lt;3</t>
  </si>
  <si>
    <t>0.9V~1.5V, 2.0x1.6mm, Low Vdd CMOS Crystal Oscillator</t>
  </si>
  <si>
    <t>LX2</t>
  </si>
  <si>
    <t>1 to 50</t>
  </si>
  <si>
    <t>0.9, 1.5</t>
  </si>
  <si>
    <t>0.9V~1.5V, 2.5x2.0mm, Low Vdd CMOS Crystal Oscillator</t>
  </si>
  <si>
    <t>0.9V~1.5V, 3.2x2.5mm, Low Vdd CMOS Crystal Oscillator</t>
  </si>
  <si>
    <t>LX3</t>
  </si>
  <si>
    <t>0.9V~1.5V, 5.0x3.2mm, Low Vdd CMOS Crystal Oscillator</t>
  </si>
  <si>
    <t>LX5</t>
  </si>
  <si>
    <t>0.9V~1.5V, 7.0x5.0mm, Low Vdd CMOS Crystal Oscillator</t>
  </si>
  <si>
    <t>LX7</t>
  </si>
  <si>
    <t>2.0mm x 1.6mm ~ 7.0mm x 5.0mm, Low voltage XO</t>
  </si>
  <si>
    <t>Low voltage XO</t>
  </si>
  <si>
    <t>LXQ</t>
  </si>
  <si>
    <t>20~54MHz</t>
  </si>
  <si>
    <t>2.0 x 1.6.x 0.75, 2.5 x 2.0 x 0.9, 3.2 x 2.5 x 1.0, 5.0 x 3.2 x 1.2, 7.0 x 5.0 x 1.4</t>
  </si>
  <si>
    <t>0.9~1.5</t>
  </si>
  <si>
    <t>2.5V, 5.0x3.2mm, Spread Spectrum Crystal Oscillator</t>
  </si>
  <si>
    <t>STB</t>
  </si>
  <si>
    <t>Spread Spectrum XO</t>
  </si>
  <si>
    <t>MD_2</t>
  </si>
  <si>
    <t>1 to 200</t>
  </si>
  <si>
    <t>&lt;200 ps cy-cy</t>
  </si>
  <si>
    <t>5.0 x 3.2 x 1.3</t>
  </si>
  <si>
    <t>3.3V, 5.0x3.2mm, Spread Spectrum Crystal Oscillator</t>
  </si>
  <si>
    <t>MD_3</t>
  </si>
  <si>
    <t>2.5V, 3.2x2.5mm, Spread Spectrum Crystal Oscillator</t>
  </si>
  <si>
    <t>MK_2</t>
  </si>
  <si>
    <t>1 to 64</t>
  </si>
  <si>
    <t>3.3V, 3.2x2.5mm, Spread Spectrum Crystal Oscillator</t>
  </si>
  <si>
    <t>MK_3</t>
  </si>
  <si>
    <t>2.5V, 7.0x5.0mm, Spread Spectrum Crystal Oscillator</t>
  </si>
  <si>
    <t>MN_2</t>
  </si>
  <si>
    <t>7.0 x 5.0 x 1.8</t>
  </si>
  <si>
    <t>3.3V, 7.0x5.0mm, Spread Spectrum Crystal Oscillator</t>
  </si>
  <si>
    <t>MN_3</t>
  </si>
  <si>
    <t>2.5mmx2.0mm Dual frenquency &amp; logical Programmable XO</t>
  </si>
  <si>
    <t>Blade Server, Base station, Rack Server, Multi-Function Printer, Storage Array, Smart Grid, Security, Monitors, STB</t>
  </si>
  <si>
    <t>Thunderbolt, SAS, InfiniBand™, SRIO®, XAUI</t>
  </si>
  <si>
    <t>Programmable XO</t>
  </si>
  <si>
    <t>NX2SA</t>
  </si>
  <si>
    <t>5 to 1000</t>
  </si>
  <si>
    <t>&lt;1ps</t>
  </si>
  <si>
    <t>2.5x2.0x0.9</t>
  </si>
  <si>
    <t>CMOS/LVPECL/LVDS/HCSL/CML (Selectable)</t>
  </si>
  <si>
    <t>2.5mmx2.0mm Quad frequency &amp; logic Programmable XO</t>
  </si>
  <si>
    <t>Blade Server, Base station, Rack Server, Multi-Function Printer, Storage Array, Smart Grid, Monitors, Security, STB</t>
  </si>
  <si>
    <t>NX2SB</t>
  </si>
  <si>
    <t>2.5mmx2.0mm CMOS 2-frequency Programmable XO</t>
  </si>
  <si>
    <t>NX2</t>
  </si>
  <si>
    <t>5 to 250</t>
  </si>
  <si>
    <t>2.5mmx2.0mm CMOS 4-frequency Programmable XO</t>
  </si>
  <si>
    <t>Blade Server, Base station, Rack Server, Multi-Function Printer, Smart Grid, Storage Array, Security, Monitors, STB</t>
  </si>
  <si>
    <t>2.5mmx2.0mm LVPECL 2-frequency Programmable XO</t>
  </si>
  <si>
    <t>2.5mmx2.0mm LVPECL 4-frequency Programmable XO</t>
  </si>
  <si>
    <t>2.5mmx2.0mm LVDS 2-frequency Programmable XO</t>
  </si>
  <si>
    <t>Blade Server, Base station, Rack Server, Multi-Function Printer, Smart Grid, Storage Array, Monitors, Security, STB</t>
  </si>
  <si>
    <t>2.5mmx2.0mm LVDS 4-frequency Programmable XO</t>
  </si>
  <si>
    <t>2.5mmx2.0mm HCSL 2-frequency Programmable XO</t>
  </si>
  <si>
    <t>Thunderbolt, PCI Express® 4.0, SAS, InfiniBand™, SRIO®, XAUI</t>
  </si>
  <si>
    <t>5 to 212.5</t>
  </si>
  <si>
    <t>HCSL</t>
  </si>
  <si>
    <t>2.5mmx2.0mm HCSL 4-frequency Programmable XO</t>
  </si>
  <si>
    <t>2.5mmx2.0mm CMOS Programmable XO</t>
  </si>
  <si>
    <t>2.5mmx2.0mm LVPECL Programmable XO</t>
  </si>
  <si>
    <t>2.5mmx2.0mm LVDS Programmable XO</t>
  </si>
  <si>
    <t>2.5mmx2.0mm HCSL Programmable XO</t>
  </si>
  <si>
    <t>PCI Express® 4.0, SAS</t>
  </si>
  <si>
    <t>2.5mmx2.0mm CML Programmable XO</t>
  </si>
  <si>
    <t>CML</t>
  </si>
  <si>
    <t>2.5mmx2.0mm CML 2-frequency Programmable XO</t>
  </si>
  <si>
    <t>2.5mmx2.0mm CML 4-frequency Programmable XO</t>
  </si>
  <si>
    <t>3.2mmx2.5mm Dual frequency &amp; logic Programmable XO</t>
  </si>
  <si>
    <t>NX3SA</t>
  </si>
  <si>
    <t>3.2 x 2.5 x 0.9</t>
  </si>
  <si>
    <t>3.2mmx2.5mm Quad frequency &amp; logic Programmable XO</t>
  </si>
  <si>
    <t>NX3SB</t>
  </si>
  <si>
    <t>3.2mmx2.5mm CMOS 2-frequency Programmable XO</t>
  </si>
  <si>
    <t>NX3</t>
  </si>
  <si>
    <t>3.2mmx2.5mm CMOS 4-frequency Programmable XO</t>
  </si>
  <si>
    <t>3.2mmx2.5mm CMOS Programmable XO</t>
  </si>
  <si>
    <t>3.2x2.5x1.0</t>
  </si>
  <si>
    <t>3.2mmx2.5mm LVPECL Programmable XO</t>
  </si>
  <si>
    <t>3.2mmx2.5mm LVDS Programmable XO</t>
  </si>
  <si>
    <t>3.2mmx2.5mm HCSL Programmable XO</t>
  </si>
  <si>
    <t>3.2mmx2.5mm CML Programmable XO</t>
  </si>
  <si>
    <t>3.2mmx2.5mm LVPECL 2-frequency Programmable XO</t>
  </si>
  <si>
    <t>3.2mmx2.5mm LVPECL 4-frequency Programmable XO</t>
  </si>
  <si>
    <t>3.2mmx2.5mm LVDS 2-frequency Programmable XO</t>
  </si>
  <si>
    <t>3.2mmx2.5mm LVDS 4-frequency Programmable XO</t>
  </si>
  <si>
    <t>3.2mmx2.5mm HCSL 2-frequency Programmable XO</t>
  </si>
  <si>
    <t>3.2mmx2.5mm HCSL 4-frequency Programmable XO</t>
  </si>
  <si>
    <t>3.2mmx2.5mm CML 2-frequency Programmable XO</t>
  </si>
  <si>
    <t>3.2mmx2.5mm CML 4-frequency Programmable XO</t>
  </si>
  <si>
    <t>5.0mmx3.2mm CMOS Programmable XO</t>
  </si>
  <si>
    <t>NX5</t>
  </si>
  <si>
    <t>5.0 x 3.2 x 1.5</t>
  </si>
  <si>
    <t>5.0mmx3.2mm LVPECL Programmable XO</t>
  </si>
  <si>
    <t>5.0mmx3.2mm LVDS Programmable XO</t>
  </si>
  <si>
    <t>5.0mmx3.2mm HCSL Programmable XO</t>
  </si>
  <si>
    <t>5.0mmx3.2mm CML Programmable XO</t>
  </si>
  <si>
    <t>5.0mmx3.2mm Dual frequency &amp; logic Programmable XO</t>
  </si>
  <si>
    <t>NX5SA</t>
  </si>
  <si>
    <t>5.0mmx3.2mm Quad frequency &amp; logic Programmable XO</t>
  </si>
  <si>
    <t>NX5SB</t>
  </si>
  <si>
    <t>5.0mmx3.2mm CMOS 2-frequency Programmable XO</t>
  </si>
  <si>
    <t>5.0mmx3.2mm CMOS 4-frequency Programmable XO</t>
  </si>
  <si>
    <t>5.0mmx3.2mm LVPECL 2-frequency Programmable XO</t>
  </si>
  <si>
    <t>5.0mmx3.2mm LVPECL 4-frequency Programmable XO</t>
  </si>
  <si>
    <t>5.0mmx3.2mm LVDS 2-frequency Programmable XO</t>
  </si>
  <si>
    <t>5.0mmx3.2mm LVDS 4-frequency Programmable XO</t>
  </si>
  <si>
    <t>5.0mmx3.2mm HCSL 2-frequency Programmable XO</t>
  </si>
  <si>
    <t>5.0mmx3.2mm HCSL 4-frequency Programmable XO</t>
  </si>
  <si>
    <t>5.0mmx3.2mm CML 2-frequency Programmable XO</t>
  </si>
  <si>
    <t>5.0mmx3.2mm CML 4-frequency Programmable XO</t>
  </si>
  <si>
    <t>7.0mmx5.0mm CMOS Programmable XO</t>
  </si>
  <si>
    <t>NX7</t>
  </si>
  <si>
    <t>7.0 x 5.0 x 2.0</t>
  </si>
  <si>
    <t>7.0mmx5.0mm LVPECL Programmable XO</t>
  </si>
  <si>
    <t>7.0mmx5.0mm LVDS Programmable XO</t>
  </si>
  <si>
    <t>7.0mmx5.0mm HCSL Programmable XO</t>
  </si>
  <si>
    <t>7.0mmx5.0mm CML Programmable XO</t>
  </si>
  <si>
    <t>NX9</t>
  </si>
  <si>
    <t>7.0mmx5.0mm Dual frequency &amp; logic Programmable XO</t>
  </si>
  <si>
    <t>NX7SA</t>
  </si>
  <si>
    <t>7.0mmx5.0mm Quad frequency &amp; logic Programmable XO</t>
  </si>
  <si>
    <t>NX7SB</t>
  </si>
  <si>
    <t>7.0mmx5.0mm CMOS 2-frequency Programmable XO</t>
  </si>
  <si>
    <t>7.0mmx5.0mm CMOS 4-frequency Programmable XO</t>
  </si>
  <si>
    <t>7.0mmx5.0mm LVPECL 2-frequency Programmable XO</t>
  </si>
  <si>
    <t>7.0mmx5.0mm LVPECL 4-frequency Programmable XO</t>
  </si>
  <si>
    <t>7.0mmx5.0mm LVDS 2-frequency Programmable XO</t>
  </si>
  <si>
    <t>7.0mmx5.0mm LVDS 4-frequency Programmable XO</t>
  </si>
  <si>
    <t>7.0mmx5.0mm HCSL 2-frequency Programmable XO</t>
  </si>
  <si>
    <t>7.0mmx5.0mm HCSL 4-frequency Programmable XO</t>
  </si>
  <si>
    <t>7.0mmx5.0mm CML 2-frequency Programmable XO</t>
  </si>
  <si>
    <t>7.0mmx5.0mm CML 4-frequency Programmable XO</t>
  </si>
  <si>
    <t>2.5V, 7.0x5.0mm, LVPECL Crystal Oscillator</t>
  </si>
  <si>
    <t>PB_2</t>
  </si>
  <si>
    <t>PECL</t>
  </si>
  <si>
    <t>3.3V, 7.0x5.0mm, LVPECL Crystal Oscillator</t>
  </si>
  <si>
    <t>PB_3</t>
  </si>
  <si>
    <t>2.5V, 5.0x3.2mm, LVPECL Crystal Oscillator</t>
  </si>
  <si>
    <t>PD_2</t>
  </si>
  <si>
    <t>3.3V, 5.0x3.2mm, LVPECL Crystal Oscillator</t>
  </si>
  <si>
    <t>PD_3</t>
  </si>
  <si>
    <t>PF_3</t>
  </si>
  <si>
    <t>1 to 320</t>
  </si>
  <si>
    <t>2.5V, 3.2x2.5mm, LVPECL Crystal Oscillator</t>
  </si>
  <si>
    <t>3.3V, 3.2x2.5mm, LVPECL Crystal Oscillator</t>
  </si>
  <si>
    <t>PN_3</t>
  </si>
  <si>
    <t>SEL381</t>
  </si>
  <si>
    <t>2.5V, 7.0x5.0mm, LVDS Crystal Oscillator</t>
  </si>
  <si>
    <t>PX_2</t>
  </si>
  <si>
    <t>SDS382</t>
  </si>
  <si>
    <t>PX_3</t>
  </si>
  <si>
    <t>SDS383</t>
  </si>
  <si>
    <t>SD_2</t>
  </si>
  <si>
    <t>50 to 220</t>
  </si>
  <si>
    <t>SD_3</t>
  </si>
  <si>
    <t>SEL503</t>
  </si>
  <si>
    <t>3.3V, 7.0x5.0mm, HCSL Crystal Oscillator</t>
  </si>
  <si>
    <t>SH_3</t>
  </si>
  <si>
    <t>&lt;2.5</t>
  </si>
  <si>
    <t>SN_2</t>
  </si>
  <si>
    <t>SEL382</t>
  </si>
  <si>
    <t>SN_3</t>
  </si>
  <si>
    <t>SEL383</t>
  </si>
  <si>
    <t>SN_4</t>
  </si>
  <si>
    <t>SRS383</t>
  </si>
  <si>
    <t>2.5V, 5.0x3.2mm, HCSL Crystal Oscillator</t>
  </si>
  <si>
    <t>SM_3</t>
  </si>
  <si>
    <t>3.3V, 5.0x3.2mm, HCSL Crystal Oscillator</t>
  </si>
  <si>
    <t>SX_2</t>
  </si>
  <si>
    <t>100 to 160</t>
  </si>
  <si>
    <t>S1614XP</t>
  </si>
  <si>
    <t>SX_3</t>
  </si>
  <si>
    <t>S1613XP</t>
  </si>
  <si>
    <t xml:space="preserve">2.0x1.6mm~7.0x5.0mm, LP-HCSL XO
</t>
  </si>
  <si>
    <t>Bluetooth® / WiFi, PCI Express® 5.0, PCI Express® 4.0, PCI Express® 3.0, Ethernet, PCI Express® 2.0, Fibre Channel, PCI Express® 1.0, InfiniBand™</t>
  </si>
  <si>
    <t>Ultra Low jitter XO</t>
  </si>
  <si>
    <t>UC</t>
  </si>
  <si>
    <t>25~212.5</t>
  </si>
  <si>
    <t>2.5 x 2.0 x 0.9 3.2 x 2.5 x 1.0   5.0 x 3.2 x 1.2 7.0 x 5.0 x 1.4</t>
  </si>
  <si>
    <t>LP-HCSL</t>
  </si>
  <si>
    <t>1.8~3.3</t>
  </si>
  <si>
    <t>UCQ</t>
  </si>
  <si>
    <t>2.5V/3.3V, 2.5x2.0mm, Ultra-Low Jitter LVPECL Crystal Oscillator</t>
  </si>
  <si>
    <t>Ultra Low Jitter XO</t>
  </si>
  <si>
    <t>UF2</t>
  </si>
  <si>
    <t>100 to 212.5</t>
  </si>
  <si>
    <t>0.08 to 0.09</t>
  </si>
  <si>
    <t>2.5 x 2.0 x 0.8</t>
  </si>
  <si>
    <t>2.5V/3.3V, 2.5x2.0mm, Ultra-Low Jitter LVDS Crystal Oscillator</t>
  </si>
  <si>
    <t>2.5V/3.3V, 2.5x2.0mm, Ultra-Low Jitter HCLS Crystal Oscillator</t>
  </si>
  <si>
    <t>2.5V/3.3V, 3.2x2.5mm, Ultra-Low Jitter LVPECL Crystal Oscillator</t>
  </si>
  <si>
    <t>UF3</t>
  </si>
  <si>
    <t>0.07 to 0.09</t>
  </si>
  <si>
    <t>2.5V/3.3V, 3.2x2.5mm, Ultra-Low Jitter LVDS Crystal Oscillator</t>
  </si>
  <si>
    <t>2.5V/3.3V, 3.2x2.5mm, Ultra-Low Jitter HCLS Crystal Oscillator</t>
  </si>
  <si>
    <t>2.5V/3.3V, 5.0x3.2mm, Ultra-Low Jitter LVPECL Crystal Oscillator</t>
  </si>
  <si>
    <t>UF5</t>
  </si>
  <si>
    <t>2.5V/3.3V, 5.0x3.2mm, Ultra-Low Jitter LVDS Crystal Oscillator</t>
  </si>
  <si>
    <t>2.5V/3.3V, 5.0x3.2mm, Ultra-Low Jitter HCLS Crystal Oscillator</t>
  </si>
  <si>
    <t>2.5V/3.3V, 7.0x5.0mm, Ultra-Low Jitter LVPECL Crystal Oscillator</t>
  </si>
  <si>
    <t>UF7</t>
  </si>
  <si>
    <t>2.5V/3.3V, 7.0x5.0mm, Ultra-Low Jitter LVDS Crystal Oscillator</t>
  </si>
  <si>
    <t>2.5V/3.3V, 7.0x5.0mm, Ultra-Low Jitter HCLS Crystal Oscillator</t>
  </si>
  <si>
    <t>UFQ2</t>
  </si>
  <si>
    <t>UFQ3</t>
  </si>
  <si>
    <t>UFQ5</t>
  </si>
  <si>
    <t>UFQ7</t>
  </si>
  <si>
    <t>1.8V, 2.5x2.0mm, Clipped Sinewave Crystal Oscillator</t>
  </si>
  <si>
    <t>UJ_1</t>
  </si>
  <si>
    <t>10 to 60</t>
  </si>
  <si>
    <t>&lt;2</t>
  </si>
  <si>
    <t>Clip Sine</t>
  </si>
  <si>
    <t>1.8V, 3.2x2.5mm, Clipped Sinewave Crystal Oscillator</t>
  </si>
  <si>
    <t>UK_1</t>
  </si>
  <si>
    <t>1.8V, 2.0x1.6mm, Clipped Sinewave Crystal Oscillator</t>
  </si>
  <si>
    <t>UM_1</t>
  </si>
  <si>
    <t>2.5V/3.3V, 2.5x2.0mm, Ultra Low Jitter LVPECL Crystal Oscillator</t>
  </si>
  <si>
    <t>Blade Server, Rack Server, Storage Array, Routers and Switches</t>
  </si>
  <si>
    <t>UX2</t>
  </si>
  <si>
    <t>25~50</t>
  </si>
  <si>
    <t>2.5 x 2.0 x 0.6</t>
  </si>
  <si>
    <t>2.5, 3.3</t>
  </si>
  <si>
    <t>2.5V/3.3V, 3.2x2.5mm, Ultra Low Jitter CMOS Crystal Oscillator</t>
  </si>
  <si>
    <t>Blade Server, Industrial PC, Base station, Rack Server, Multi-Function Printer, Storage Array, DVD/Blu-Ray, Smart Grid, Monitors, Security, GPS, STB, TVs</t>
  </si>
  <si>
    <t>UX3</t>
  </si>
  <si>
    <t>40 to 162</t>
  </si>
  <si>
    <t>&lt;0.1~ 0.3</t>
  </si>
  <si>
    <t>2.5V/3.3V, 5.0x3.2mm, Ultra Low Jitter CMOS Crystal Oscillator</t>
  </si>
  <si>
    <t>Blade Server, Industrial PC, Base station, Multi-Function Printer, Rack Server, DVD/Blu-Ray, Smart Grid, Storage Array, Monitors, Security, GPS, STB, TVs</t>
  </si>
  <si>
    <t>UX5</t>
  </si>
  <si>
    <t>2.5V/3.3V, 5.0x3.2mm, Ultra Low Jitter LVPECL Crystal Oscillator</t>
  </si>
  <si>
    <t>100 to 162 (2.5V/3.3V)</t>
  </si>
  <si>
    <t>2.5V/3.3V, 5.0x3.2mm, Ultra Low Jitter LVDS Crystal Oscillator</t>
  </si>
  <si>
    <t>2.5V/3.3V, 7.0x5.0mm, Ultra Low Jitter CMOS Crystal Oscillator</t>
  </si>
  <si>
    <t>UX7</t>
  </si>
  <si>
    <t>2.5V/3.3V, 7.0x5.0mm, Ultra Low Jitter LVPECL Crystal Oscillator</t>
  </si>
  <si>
    <t>2.5V/3.3V, 7.0x5.0mm, Ultra Low Jitter LVDS Crystal Oscillator</t>
  </si>
  <si>
    <t>VM_4</t>
  </si>
  <si>
    <t>VM_1</t>
  </si>
  <si>
    <t>VM_2</t>
  </si>
  <si>
    <t>VM_3</t>
  </si>
  <si>
    <t>1.8V/2.5V/3.3V, 2.5x2.0mm, High Precision CMOS Crystal Oscillator</t>
  </si>
  <si>
    <t>WL2</t>
  </si>
  <si>
    <t>10 to 52</t>
  </si>
  <si>
    <t>6~20</t>
  </si>
  <si>
    <t>1.8V/2.5V/3.3V, 3.2x2.5mm, High Precision CMOS Crystal Oscillator</t>
  </si>
  <si>
    <t>WL3</t>
  </si>
  <si>
    <t>8 to 52</t>
  </si>
  <si>
    <t>1.8V/2.5V/3.3V, 5.0x3.2mm, High Precision CMOS Crystal Oscillator</t>
  </si>
  <si>
    <t>WL5</t>
  </si>
  <si>
    <t>1.8V/2.5V/3.3V, 7.0x5.0mm, High Precision CMOS Crystal Oscillator</t>
  </si>
  <si>
    <t>WL7</t>
  </si>
  <si>
    <t>2.5V/3.3V, 5.0x3.2mm, PLL CMOS Crystal Oscillator</t>
  </si>
  <si>
    <t>WX5</t>
  </si>
  <si>
    <t>50 to 212.5</t>
  </si>
  <si>
    <t>2.5V/3.3V, 5.0x3.2mm, PLL LVPECL Crystal Oscillator</t>
  </si>
  <si>
    <t>2.5V/3.3V, 5.0x3.2mm, PLL LVDS Crystal Oscillator</t>
  </si>
  <si>
    <t>2.5V/3.3V, 7.0x5.0mm, PLL CMOS Crystal Oscillator</t>
  </si>
  <si>
    <t>WX7</t>
  </si>
  <si>
    <t>2.5V/3.3V, 7.0x5.0mm, PLL LVPECL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</si>
</sst>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1.2V" TargetMode="External"/><Relationship Id="rId_hyperlink_2" Type="http://schemas.openxmlformats.org/officeDocument/2006/relationships/hyperlink" Target="https://www.diodes.com/assets/Datasheets/FD-1.2V.pdf" TargetMode="External"/><Relationship Id="rId_hyperlink_3" Type="http://schemas.openxmlformats.org/officeDocument/2006/relationships/hyperlink" Target="https://www.diodes.com/part/view/FD1.8V" TargetMode="External"/><Relationship Id="rId_hyperlink_4" Type="http://schemas.openxmlformats.org/officeDocument/2006/relationships/hyperlink" Target="https://www.diodes.com/assets/Datasheets/FD_1-8V.pdf" TargetMode="External"/><Relationship Id="rId_hyperlink_5" Type="http://schemas.openxmlformats.org/officeDocument/2006/relationships/hyperlink" Target="https://www.diodes.com/part/view/FD2.5V" TargetMode="External"/><Relationship Id="rId_hyperlink_6" Type="http://schemas.openxmlformats.org/officeDocument/2006/relationships/hyperlink" Target="https://www.diodes.com/assets/Datasheets/FD_2-5V.pdf" TargetMode="External"/><Relationship Id="rId_hyperlink_7" Type="http://schemas.openxmlformats.org/officeDocument/2006/relationships/hyperlink" Target="https://www.diodes.com/part/view/FD3.3V" TargetMode="External"/><Relationship Id="rId_hyperlink_8" Type="http://schemas.openxmlformats.org/officeDocument/2006/relationships/hyperlink" Target="https://www.diodes.com/assets/Datasheets/FD_3-3V.pdf" TargetMode="External"/><Relationship Id="rId_hyperlink_9" Type="http://schemas.openxmlformats.org/officeDocument/2006/relationships/hyperlink" Target="https://www.diodes.com/part/view/FDQ1.8V" TargetMode="External"/><Relationship Id="rId_hyperlink_10" Type="http://schemas.openxmlformats.org/officeDocument/2006/relationships/hyperlink" Target="https://www.diodes.com/assets/Datasheets/FDQ-1-8V.pdf" TargetMode="External"/><Relationship Id="rId_hyperlink_11" Type="http://schemas.openxmlformats.org/officeDocument/2006/relationships/hyperlink" Target="https://www.diodes.com/part/view/FDQ2.5V" TargetMode="External"/><Relationship Id="rId_hyperlink_12" Type="http://schemas.openxmlformats.org/officeDocument/2006/relationships/hyperlink" Target="https://www.diodes.com/assets/Datasheets/FDQ-2-5V.pdf" TargetMode="External"/><Relationship Id="rId_hyperlink_13" Type="http://schemas.openxmlformats.org/officeDocument/2006/relationships/hyperlink" Target="https://www.diodes.com/part/view/FDQ3.3V" TargetMode="External"/><Relationship Id="rId_hyperlink_14" Type="http://schemas.openxmlformats.org/officeDocument/2006/relationships/hyperlink" Target="https://www.diodes.com/assets/Datasheets/FDQ-3-3V.pdf" TargetMode="External"/><Relationship Id="rId_hyperlink_15" Type="http://schemas.openxmlformats.org/officeDocument/2006/relationships/hyperlink" Target="https://www.diodes.com/part/view/FJ1.2V" TargetMode="External"/><Relationship Id="rId_hyperlink_16" Type="http://schemas.openxmlformats.org/officeDocument/2006/relationships/hyperlink" Target="https://www.diodes.com/assets/Datasheets/FJ_1-2V.pdf" TargetMode="External"/><Relationship Id="rId_hyperlink_17" Type="http://schemas.openxmlformats.org/officeDocument/2006/relationships/hyperlink" Target="https://www.diodes.com/part/view/FJ1.8V" TargetMode="External"/><Relationship Id="rId_hyperlink_18" Type="http://schemas.openxmlformats.org/officeDocument/2006/relationships/hyperlink" Target="https://www.diodes.com/assets/Datasheets/FJ-1-8V.pdf" TargetMode="External"/><Relationship Id="rId_hyperlink_19" Type="http://schemas.openxmlformats.org/officeDocument/2006/relationships/hyperlink" Target="https://www.diodes.com/part/view/FJ2.5V" TargetMode="External"/><Relationship Id="rId_hyperlink_20" Type="http://schemas.openxmlformats.org/officeDocument/2006/relationships/hyperlink" Target="https://www.diodes.com/assets/Datasheets/FJ-2-5V.pdf" TargetMode="External"/><Relationship Id="rId_hyperlink_21" Type="http://schemas.openxmlformats.org/officeDocument/2006/relationships/hyperlink" Target="https://www.diodes.com/part/view/FJ3.3V" TargetMode="External"/><Relationship Id="rId_hyperlink_22" Type="http://schemas.openxmlformats.org/officeDocument/2006/relationships/hyperlink" Target="https://www.diodes.com/assets/Datasheets/FJ-3.3V.pdf" TargetMode="External"/><Relationship Id="rId_hyperlink_23" Type="http://schemas.openxmlformats.org/officeDocument/2006/relationships/hyperlink" Target="https://www.diodes.com/part/view/FK1.2V" TargetMode="External"/><Relationship Id="rId_hyperlink_24" Type="http://schemas.openxmlformats.org/officeDocument/2006/relationships/hyperlink" Target="https://www.diodes.com/assets/Datasheets/FK_1-2V.pdf" TargetMode="External"/><Relationship Id="rId_hyperlink_25" Type="http://schemas.openxmlformats.org/officeDocument/2006/relationships/hyperlink" Target="https://www.diodes.com/part/view/FK1.8V" TargetMode="External"/><Relationship Id="rId_hyperlink_26" Type="http://schemas.openxmlformats.org/officeDocument/2006/relationships/hyperlink" Target="https://www.diodes.com/assets/Datasheets/FK-1-8V.pdf" TargetMode="External"/><Relationship Id="rId_hyperlink_27" Type="http://schemas.openxmlformats.org/officeDocument/2006/relationships/hyperlink" Target="https://www.diodes.com/part/view/FK2.5V" TargetMode="External"/><Relationship Id="rId_hyperlink_28" Type="http://schemas.openxmlformats.org/officeDocument/2006/relationships/hyperlink" Target="https://www.diodes.com/assets/Datasheets/FK-2-5V.pdf" TargetMode="External"/><Relationship Id="rId_hyperlink_29" Type="http://schemas.openxmlformats.org/officeDocument/2006/relationships/hyperlink" Target="https://www.diodes.com/part/view/FK3.3V" TargetMode="External"/><Relationship Id="rId_hyperlink_30" Type="http://schemas.openxmlformats.org/officeDocument/2006/relationships/hyperlink" Target="https://www.diodes.com/assets/Datasheets/FK-3-3V.pdf" TargetMode="External"/><Relationship Id="rId_hyperlink_31" Type="http://schemas.openxmlformats.org/officeDocument/2006/relationships/hyperlink" Target="https://www.diodes.com/part/view/FKQ1.8V" TargetMode="External"/><Relationship Id="rId_hyperlink_32" Type="http://schemas.openxmlformats.org/officeDocument/2006/relationships/hyperlink" Target="https://www.diodes.com/assets/Datasheets/FKQ-1-8V.pdf" TargetMode="External"/><Relationship Id="rId_hyperlink_33" Type="http://schemas.openxmlformats.org/officeDocument/2006/relationships/hyperlink" Target="https://www.diodes.com/part/view/FKQ2.5V" TargetMode="External"/><Relationship Id="rId_hyperlink_34" Type="http://schemas.openxmlformats.org/officeDocument/2006/relationships/hyperlink" Target="https://www.diodes.com/assets/Datasheets/FKQ-2-5V.pdf" TargetMode="External"/><Relationship Id="rId_hyperlink_35" Type="http://schemas.openxmlformats.org/officeDocument/2006/relationships/hyperlink" Target="https://www.diodes.com/part/view/FKQ3.3V" TargetMode="External"/><Relationship Id="rId_hyperlink_36" Type="http://schemas.openxmlformats.org/officeDocument/2006/relationships/hyperlink" Target="https://www.diodes.com/assets/Datasheets/FKQ-3-3V.pdf" TargetMode="External"/><Relationship Id="rId_hyperlink_37" Type="http://schemas.openxmlformats.org/officeDocument/2006/relationships/hyperlink" Target="https://www.diodes.com/part/view/FM1.2V" TargetMode="External"/><Relationship Id="rId_hyperlink_38" Type="http://schemas.openxmlformats.org/officeDocument/2006/relationships/hyperlink" Target="https://www.diodes.com/assets/Datasheets/FM-1-2V.pdf" TargetMode="External"/><Relationship Id="rId_hyperlink_39" Type="http://schemas.openxmlformats.org/officeDocument/2006/relationships/hyperlink" Target="https://www.diodes.com/part/view/FM1.8V" TargetMode="External"/><Relationship Id="rId_hyperlink_40" Type="http://schemas.openxmlformats.org/officeDocument/2006/relationships/hyperlink" Target="https://www.diodes.com/assets/Datasheets/FM_1-8V.pdf" TargetMode="External"/><Relationship Id="rId_hyperlink_41" Type="http://schemas.openxmlformats.org/officeDocument/2006/relationships/hyperlink" Target="https://www.diodes.com/part/view/FM2.5V" TargetMode="External"/><Relationship Id="rId_hyperlink_42" Type="http://schemas.openxmlformats.org/officeDocument/2006/relationships/hyperlink" Target="https://www.diodes.com/assets/Datasheets/FM_2-5V.pdf" TargetMode="External"/><Relationship Id="rId_hyperlink_43" Type="http://schemas.openxmlformats.org/officeDocument/2006/relationships/hyperlink" Target="https://www.diodes.com/part/view/FM3.3V" TargetMode="External"/><Relationship Id="rId_hyperlink_44" Type="http://schemas.openxmlformats.org/officeDocument/2006/relationships/hyperlink" Target="https://www.diodes.com/assets/Datasheets/FM-3-3V.pdf" TargetMode="External"/><Relationship Id="rId_hyperlink_45" Type="http://schemas.openxmlformats.org/officeDocument/2006/relationships/hyperlink" Target="https://www.diodes.com/part/view/FN1.2V" TargetMode="External"/><Relationship Id="rId_hyperlink_46" Type="http://schemas.openxmlformats.org/officeDocument/2006/relationships/hyperlink" Target="https://www.diodes.com/assets/Datasheets/FN_1-2V.pdf" TargetMode="External"/><Relationship Id="rId_hyperlink_47" Type="http://schemas.openxmlformats.org/officeDocument/2006/relationships/hyperlink" Target="https://www.diodes.com/part/view/FN1.8V" TargetMode="External"/><Relationship Id="rId_hyperlink_48" Type="http://schemas.openxmlformats.org/officeDocument/2006/relationships/hyperlink" Target="https://www.diodes.com/assets/Datasheets/FN_1-8V.pdf" TargetMode="External"/><Relationship Id="rId_hyperlink_49" Type="http://schemas.openxmlformats.org/officeDocument/2006/relationships/hyperlink" Target="https://www.diodes.com/part/view/FN2.5V" TargetMode="External"/><Relationship Id="rId_hyperlink_50" Type="http://schemas.openxmlformats.org/officeDocument/2006/relationships/hyperlink" Target="https://www.diodes.com/assets/Datasheets/FN_2-5V.pdf" TargetMode="External"/><Relationship Id="rId_hyperlink_51" Type="http://schemas.openxmlformats.org/officeDocument/2006/relationships/hyperlink" Target="https://www.diodes.com/part/view/FN3.3V" TargetMode="External"/><Relationship Id="rId_hyperlink_52" Type="http://schemas.openxmlformats.org/officeDocument/2006/relationships/hyperlink" Target="https://www.diodes.com/assets/Datasheets/FN_3-3V.pdf" TargetMode="External"/><Relationship Id="rId_hyperlink_53" Type="http://schemas.openxmlformats.org/officeDocument/2006/relationships/hyperlink" Target="https://www.diodes.com/part/view/FNQ1.8V" TargetMode="External"/><Relationship Id="rId_hyperlink_54" Type="http://schemas.openxmlformats.org/officeDocument/2006/relationships/hyperlink" Target="https://www.diodes.com/assets/Datasheets/FNQ-1-8V.pdf" TargetMode="External"/><Relationship Id="rId_hyperlink_55" Type="http://schemas.openxmlformats.org/officeDocument/2006/relationships/hyperlink" Target="https://www.diodes.com/part/view/FNQ2.5V" TargetMode="External"/><Relationship Id="rId_hyperlink_56" Type="http://schemas.openxmlformats.org/officeDocument/2006/relationships/hyperlink" Target="https://www.diodes.com/assets/Datasheets/FNQ-2-5V.pdf" TargetMode="External"/><Relationship Id="rId_hyperlink_57" Type="http://schemas.openxmlformats.org/officeDocument/2006/relationships/hyperlink" Target="https://www.diodes.com/part/view/FNQ3.3V" TargetMode="External"/><Relationship Id="rId_hyperlink_58" Type="http://schemas.openxmlformats.org/officeDocument/2006/relationships/hyperlink" Target="https://www.diodes.com/assets/Datasheets/FNQ-3-3V.pdf" TargetMode="External"/><Relationship Id="rId_hyperlink_59" Type="http://schemas.openxmlformats.org/officeDocument/2006/relationships/hyperlink" Target="https://www.diodes.com/part/view/HX201" TargetMode="External"/><Relationship Id="rId_hyperlink_60" Type="http://schemas.openxmlformats.org/officeDocument/2006/relationships/hyperlink" Target="https://www.diodes.com/assets/Datasheets/HX201.pdf" TargetMode="External"/><Relationship Id="rId_hyperlink_61" Type="http://schemas.openxmlformats.org/officeDocument/2006/relationships/hyperlink" Target="https://www.diodes.com/part/view/HX251" TargetMode="External"/><Relationship Id="rId_hyperlink_62" Type="http://schemas.openxmlformats.org/officeDocument/2006/relationships/hyperlink" Target="https://www.diodes.com/assets/Datasheets/HX251.pdf" TargetMode="External"/><Relationship Id="rId_hyperlink_63" Type="http://schemas.openxmlformats.org/officeDocument/2006/relationships/hyperlink" Target="https://www.diodes.com/part/view/HX321" TargetMode="External"/><Relationship Id="rId_hyperlink_64" Type="http://schemas.openxmlformats.org/officeDocument/2006/relationships/hyperlink" Target="https://www.diodes.com/assets/Datasheets/HX321.pdf" TargetMode="External"/><Relationship Id="rId_hyperlink_65" Type="http://schemas.openxmlformats.org/officeDocument/2006/relationships/hyperlink" Target="https://www.diodes.com/part/view/HX322" TargetMode="External"/><Relationship Id="rId_hyperlink_66" Type="http://schemas.openxmlformats.org/officeDocument/2006/relationships/hyperlink" Target="https://www.diodes.com/assets/Datasheets/HX322.pdf" TargetMode="External"/><Relationship Id="rId_hyperlink_67" Type="http://schemas.openxmlformats.org/officeDocument/2006/relationships/hyperlink" Target="https://www.diodes.com/part/view/HX323" TargetMode="External"/><Relationship Id="rId_hyperlink_68" Type="http://schemas.openxmlformats.org/officeDocument/2006/relationships/hyperlink" Target="https://www.diodes.com/assets/Datasheets/HX323.pdf" TargetMode="External"/><Relationship Id="rId_hyperlink_69" Type="http://schemas.openxmlformats.org/officeDocument/2006/relationships/hyperlink" Target="https://www.diodes.com/part/view/HX501" TargetMode="External"/><Relationship Id="rId_hyperlink_70" Type="http://schemas.openxmlformats.org/officeDocument/2006/relationships/hyperlink" Target="https://www.diodes.com/assets/Datasheets/HX501.pdf" TargetMode="External"/><Relationship Id="rId_hyperlink_71" Type="http://schemas.openxmlformats.org/officeDocument/2006/relationships/hyperlink" Target="https://www.diodes.com/part/view/HX502" TargetMode="External"/><Relationship Id="rId_hyperlink_72" Type="http://schemas.openxmlformats.org/officeDocument/2006/relationships/hyperlink" Target="https://www.diodes.com/assets/Datasheets/HX502.pdf" TargetMode="External"/><Relationship Id="rId_hyperlink_73" Type="http://schemas.openxmlformats.org/officeDocument/2006/relationships/hyperlink" Target="https://www.diodes.com/part/view/HX503" TargetMode="External"/><Relationship Id="rId_hyperlink_74" Type="http://schemas.openxmlformats.org/officeDocument/2006/relationships/hyperlink" Target="https://www.diodes.com/assets/Datasheets/HX503.pdf" TargetMode="External"/><Relationship Id="rId_hyperlink_75" Type="http://schemas.openxmlformats.org/officeDocument/2006/relationships/hyperlink" Target="https://www.diodes.com/part/view/HX701" TargetMode="External"/><Relationship Id="rId_hyperlink_76" Type="http://schemas.openxmlformats.org/officeDocument/2006/relationships/hyperlink" Target="https://www.diodes.com/assets/Datasheets/HX701.pdf" TargetMode="External"/><Relationship Id="rId_hyperlink_77" Type="http://schemas.openxmlformats.org/officeDocument/2006/relationships/hyperlink" Target="https://www.diodes.com/part/view/HX702" TargetMode="External"/><Relationship Id="rId_hyperlink_78" Type="http://schemas.openxmlformats.org/officeDocument/2006/relationships/hyperlink" Target="https://www.diodes.com/assets/Datasheets/HX702.pdf" TargetMode="External"/><Relationship Id="rId_hyperlink_79" Type="http://schemas.openxmlformats.org/officeDocument/2006/relationships/hyperlink" Target="https://www.diodes.com/part/view/HX703" TargetMode="External"/><Relationship Id="rId_hyperlink_80" Type="http://schemas.openxmlformats.org/officeDocument/2006/relationships/hyperlink" Target="https://www.diodes.com/assets/Datasheets/HX703.pdf" TargetMode="External"/><Relationship Id="rId_hyperlink_81" Type="http://schemas.openxmlformats.org/officeDocument/2006/relationships/hyperlink" Target="https://www.diodes.com/part/view/HXQ-CMOS-Series" TargetMode="External"/><Relationship Id="rId_hyperlink_82" Type="http://schemas.openxmlformats.org/officeDocument/2006/relationships/hyperlink" Target="https://www.diodes.com/assets/Datasheets/HXQ-CMOS-Series.pdf" TargetMode="External"/><Relationship Id="rId_hyperlink_83" Type="http://schemas.openxmlformats.org/officeDocument/2006/relationships/hyperlink" Target="https://www.diodes.com/part/view/HXQ-CMOS-Series++3225" TargetMode="External"/><Relationship Id="rId_hyperlink_84" Type="http://schemas.openxmlformats.org/officeDocument/2006/relationships/hyperlink" Target="https://www.diodes.com/assets/Datasheets/HXQ-CMOS-Series.pdf" TargetMode="External"/><Relationship Id="rId_hyperlink_85" Type="http://schemas.openxmlformats.org/officeDocument/2006/relationships/hyperlink" Target="https://www.diodes.com/part/view/HXQ-CMOS-Series+2016" TargetMode="External"/><Relationship Id="rId_hyperlink_86" Type="http://schemas.openxmlformats.org/officeDocument/2006/relationships/hyperlink" Target="https://www.diodes.com/assets/Datasheets/HXQ-CMOS-Series.pdf" TargetMode="External"/><Relationship Id="rId_hyperlink_87" Type="http://schemas.openxmlformats.org/officeDocument/2006/relationships/hyperlink" Target="https://www.diodes.com/part/view/HXQ-CMOS-Series+2520" TargetMode="External"/><Relationship Id="rId_hyperlink_88" Type="http://schemas.openxmlformats.org/officeDocument/2006/relationships/hyperlink" Target="https://www.diodes.com/assets/Datasheets/HXQ-CMOS-Series.pdf" TargetMode="External"/><Relationship Id="rId_hyperlink_89" Type="http://schemas.openxmlformats.org/officeDocument/2006/relationships/hyperlink" Target="https://www.diodes.com/part/view/HXQ-CMOS-Series+5032" TargetMode="External"/><Relationship Id="rId_hyperlink_90" Type="http://schemas.openxmlformats.org/officeDocument/2006/relationships/hyperlink" Target="https://www.diodes.com/assets/Datasheets/HXQ-CMOS-Series.pdf" TargetMode="External"/><Relationship Id="rId_hyperlink_91" Type="http://schemas.openxmlformats.org/officeDocument/2006/relationships/hyperlink" Target="https://www.diodes.com/part/view/HXQ-CMOS-Series+7050" TargetMode="External"/><Relationship Id="rId_hyperlink_92" Type="http://schemas.openxmlformats.org/officeDocument/2006/relationships/hyperlink" Target="https://www.diodes.com/assets/Datasheets/HXQ-CMOS-Series.pdf" TargetMode="External"/><Relationship Id="rId_hyperlink_93" Type="http://schemas.openxmlformats.org/officeDocument/2006/relationships/hyperlink" Target="https://www.diodes.com/part/view/HXQ-LVDS-Series" TargetMode="External"/><Relationship Id="rId_hyperlink_94" Type="http://schemas.openxmlformats.org/officeDocument/2006/relationships/hyperlink" Target="https://www.diodes.com/assets/Datasheets/HXQ-LVDS-Series.pdf" TargetMode="External"/><Relationship Id="rId_hyperlink_95" Type="http://schemas.openxmlformats.org/officeDocument/2006/relationships/hyperlink" Target="https://www.diodes.com/part/view/HXQ-LVDS-Series+3225" TargetMode="External"/><Relationship Id="rId_hyperlink_96" Type="http://schemas.openxmlformats.org/officeDocument/2006/relationships/hyperlink" Target="https://www.diodes.com/assets/Datasheets/HXQ-LVDS-Series.pdf" TargetMode="External"/><Relationship Id="rId_hyperlink_97" Type="http://schemas.openxmlformats.org/officeDocument/2006/relationships/hyperlink" Target="https://www.diodes.com/part/view/HXQ-LVDS-Series+5032" TargetMode="External"/><Relationship Id="rId_hyperlink_98" Type="http://schemas.openxmlformats.org/officeDocument/2006/relationships/hyperlink" Target="https://www.diodes.com/assets/Datasheets/HXQ-LVDS-Series.pdf" TargetMode="External"/><Relationship Id="rId_hyperlink_99" Type="http://schemas.openxmlformats.org/officeDocument/2006/relationships/hyperlink" Target="https://www.diodes.com/part/view/HXQ-LVDS-Series+7050" TargetMode="External"/><Relationship Id="rId_hyperlink_100" Type="http://schemas.openxmlformats.org/officeDocument/2006/relationships/hyperlink" Target="https://www.diodes.com/assets/Datasheets/HXQ-LVDS-Series.pdf" TargetMode="External"/><Relationship Id="rId_hyperlink_101" Type="http://schemas.openxmlformats.org/officeDocument/2006/relationships/hyperlink" Target="https://www.diodes.com/part/view/HXQ-LVPECL-Series" TargetMode="External"/><Relationship Id="rId_hyperlink_102" Type="http://schemas.openxmlformats.org/officeDocument/2006/relationships/hyperlink" Target="https://www.diodes.com/assets/Datasheets/HXQ-LVPECL-Series.pdf" TargetMode="External"/><Relationship Id="rId_hyperlink_103" Type="http://schemas.openxmlformats.org/officeDocument/2006/relationships/hyperlink" Target="https://www.diodes.com/part/view/HXQ-LVPECL-Series+3225" TargetMode="External"/><Relationship Id="rId_hyperlink_104" Type="http://schemas.openxmlformats.org/officeDocument/2006/relationships/hyperlink" Target="https://www.diodes.com/assets/Datasheets/HXQ-LVPECL-Series.pdf" TargetMode="External"/><Relationship Id="rId_hyperlink_105" Type="http://schemas.openxmlformats.org/officeDocument/2006/relationships/hyperlink" Target="https://www.diodes.com/part/view/HXQ-LVPECL-Series+5032" TargetMode="External"/><Relationship Id="rId_hyperlink_106" Type="http://schemas.openxmlformats.org/officeDocument/2006/relationships/hyperlink" Target="https://www.diodes.com/assets/Datasheets/HXQ-LVPECL-Series.pdf" TargetMode="External"/><Relationship Id="rId_hyperlink_107" Type="http://schemas.openxmlformats.org/officeDocument/2006/relationships/hyperlink" Target="https://www.diodes.com/part/view/HXQ-LVPECL-Series+7050" TargetMode="External"/><Relationship Id="rId_hyperlink_108" Type="http://schemas.openxmlformats.org/officeDocument/2006/relationships/hyperlink" Target="https://www.diodes.com/assets/Datasheets/HXQ-LVPECL-Series.pdf" TargetMode="External"/><Relationship Id="rId_hyperlink_109" Type="http://schemas.openxmlformats.org/officeDocument/2006/relationships/hyperlink" Target="https://www.diodes.com/part/view/KD1.8V" TargetMode="External"/><Relationship Id="rId_hyperlink_110" Type="http://schemas.openxmlformats.org/officeDocument/2006/relationships/hyperlink" Target="https://www.diodes.com/assets/Datasheets/KD_1-8V.pdf" TargetMode="External"/><Relationship Id="rId_hyperlink_111" Type="http://schemas.openxmlformats.org/officeDocument/2006/relationships/hyperlink" Target="https://www.diodes.com/part/view/KD2.5V" TargetMode="External"/><Relationship Id="rId_hyperlink_112" Type="http://schemas.openxmlformats.org/officeDocument/2006/relationships/hyperlink" Target="https://www.diodes.com/assets/Datasheets/KD_2-5V.pdf" TargetMode="External"/><Relationship Id="rId_hyperlink_113" Type="http://schemas.openxmlformats.org/officeDocument/2006/relationships/hyperlink" Target="https://www.diodes.com/part/view/KD3.3V" TargetMode="External"/><Relationship Id="rId_hyperlink_114" Type="http://schemas.openxmlformats.org/officeDocument/2006/relationships/hyperlink" Target="https://www.diodes.com/assets/Datasheets/KD_3-3V.pdf" TargetMode="External"/><Relationship Id="rId_hyperlink_115" Type="http://schemas.openxmlformats.org/officeDocument/2006/relationships/hyperlink" Target="https://www.diodes.com/part/view/KDQ1.8V" TargetMode="External"/><Relationship Id="rId_hyperlink_116" Type="http://schemas.openxmlformats.org/officeDocument/2006/relationships/hyperlink" Target="https://www.diodes.com/assets/Datasheets/KDQ-1.8V.pdf" TargetMode="External"/><Relationship Id="rId_hyperlink_117" Type="http://schemas.openxmlformats.org/officeDocument/2006/relationships/hyperlink" Target="https://www.diodes.com/part/view/KDQ2.5V" TargetMode="External"/><Relationship Id="rId_hyperlink_118" Type="http://schemas.openxmlformats.org/officeDocument/2006/relationships/hyperlink" Target="https://www.diodes.com/assets/Datasheets/KDQ-2.5V.pdf" TargetMode="External"/><Relationship Id="rId_hyperlink_119" Type="http://schemas.openxmlformats.org/officeDocument/2006/relationships/hyperlink" Target="https://www.diodes.com/part/view/KDQ3.3V" TargetMode="External"/><Relationship Id="rId_hyperlink_120" Type="http://schemas.openxmlformats.org/officeDocument/2006/relationships/hyperlink" Target="https://www.diodes.com/assets/Datasheets/KDQ-3.3V.pdf" TargetMode="External"/><Relationship Id="rId_hyperlink_121" Type="http://schemas.openxmlformats.org/officeDocument/2006/relationships/hyperlink" Target="https://www.diodes.com/part/view/KJ1.8V" TargetMode="External"/><Relationship Id="rId_hyperlink_122" Type="http://schemas.openxmlformats.org/officeDocument/2006/relationships/hyperlink" Target="https://www.diodes.com/assets/Datasheets/KJ-1-8V.pdf" TargetMode="External"/><Relationship Id="rId_hyperlink_123" Type="http://schemas.openxmlformats.org/officeDocument/2006/relationships/hyperlink" Target="https://www.diodes.com/part/view/KJ2.5V" TargetMode="External"/><Relationship Id="rId_hyperlink_124" Type="http://schemas.openxmlformats.org/officeDocument/2006/relationships/hyperlink" Target="https://www.diodes.com/assets/Datasheets/KJ-2-5V.pdf" TargetMode="External"/><Relationship Id="rId_hyperlink_125" Type="http://schemas.openxmlformats.org/officeDocument/2006/relationships/hyperlink" Target="https://www.diodes.com/part/view/KJ3.3V" TargetMode="External"/><Relationship Id="rId_hyperlink_126" Type="http://schemas.openxmlformats.org/officeDocument/2006/relationships/hyperlink" Target="https://www.diodes.com/assets/Datasheets/KJ-3-3V.pdf" TargetMode="External"/><Relationship Id="rId_hyperlink_127" Type="http://schemas.openxmlformats.org/officeDocument/2006/relationships/hyperlink" Target="https://www.diodes.com/part/view/KJQ1.8V" TargetMode="External"/><Relationship Id="rId_hyperlink_128" Type="http://schemas.openxmlformats.org/officeDocument/2006/relationships/hyperlink" Target="https://www.diodes.com/assets/Datasheets/KJQ-1.8V.pdf" TargetMode="External"/><Relationship Id="rId_hyperlink_129" Type="http://schemas.openxmlformats.org/officeDocument/2006/relationships/hyperlink" Target="https://www.diodes.com/part/view/KJQ2.5V" TargetMode="External"/><Relationship Id="rId_hyperlink_130" Type="http://schemas.openxmlformats.org/officeDocument/2006/relationships/hyperlink" Target="https://www.diodes.com/assets/Datasheets/KJQ-2.5V.pdf" TargetMode="External"/><Relationship Id="rId_hyperlink_131" Type="http://schemas.openxmlformats.org/officeDocument/2006/relationships/hyperlink" Target="https://www.diodes.com/part/view/KJQ3.3V" TargetMode="External"/><Relationship Id="rId_hyperlink_132" Type="http://schemas.openxmlformats.org/officeDocument/2006/relationships/hyperlink" Target="https://www.diodes.com/assets/Datasheets/KJQ-3.3V.pdf" TargetMode="External"/><Relationship Id="rId_hyperlink_133" Type="http://schemas.openxmlformats.org/officeDocument/2006/relationships/hyperlink" Target="https://www.diodes.com/part/view/KK1.8V" TargetMode="External"/><Relationship Id="rId_hyperlink_134" Type="http://schemas.openxmlformats.org/officeDocument/2006/relationships/hyperlink" Target="https://www.diodes.com/assets/Datasheets/KK_1-8V.pdf" TargetMode="External"/><Relationship Id="rId_hyperlink_135" Type="http://schemas.openxmlformats.org/officeDocument/2006/relationships/hyperlink" Target="https://www.diodes.com/part/view/KK2.5V" TargetMode="External"/><Relationship Id="rId_hyperlink_136" Type="http://schemas.openxmlformats.org/officeDocument/2006/relationships/hyperlink" Target="https://www.diodes.com/assets/Datasheets/KK_2-5V.pdf" TargetMode="External"/><Relationship Id="rId_hyperlink_137" Type="http://schemas.openxmlformats.org/officeDocument/2006/relationships/hyperlink" Target="https://www.diodes.com/part/view/KK3.3V" TargetMode="External"/><Relationship Id="rId_hyperlink_138" Type="http://schemas.openxmlformats.org/officeDocument/2006/relationships/hyperlink" Target="https://www.diodes.com/assets/Datasheets/KK_3-3V.pdf" TargetMode="External"/><Relationship Id="rId_hyperlink_139" Type="http://schemas.openxmlformats.org/officeDocument/2006/relationships/hyperlink" Target="https://www.diodes.com/part/view/KKQ1.8V" TargetMode="External"/><Relationship Id="rId_hyperlink_140" Type="http://schemas.openxmlformats.org/officeDocument/2006/relationships/hyperlink" Target="https://www.diodes.com/assets/Datasheets/KKQ-1.8V.pdf" TargetMode="External"/><Relationship Id="rId_hyperlink_141" Type="http://schemas.openxmlformats.org/officeDocument/2006/relationships/hyperlink" Target="https://www.diodes.com/part/view/KKQ2.5V" TargetMode="External"/><Relationship Id="rId_hyperlink_142" Type="http://schemas.openxmlformats.org/officeDocument/2006/relationships/hyperlink" Target="https://www.diodes.com/assets/Datasheets/KKQ-2.5V.pdf" TargetMode="External"/><Relationship Id="rId_hyperlink_143" Type="http://schemas.openxmlformats.org/officeDocument/2006/relationships/hyperlink" Target="https://www.diodes.com/part/view/KKQ3.3V" TargetMode="External"/><Relationship Id="rId_hyperlink_144" Type="http://schemas.openxmlformats.org/officeDocument/2006/relationships/hyperlink" Target="https://www.diodes.com/assets/Datasheets/KKQ-3.3V.pdf" TargetMode="External"/><Relationship Id="rId_hyperlink_145" Type="http://schemas.openxmlformats.org/officeDocument/2006/relationships/hyperlink" Target="https://www.diodes.com/part/view/KM1.8V" TargetMode="External"/><Relationship Id="rId_hyperlink_146" Type="http://schemas.openxmlformats.org/officeDocument/2006/relationships/hyperlink" Target="https://www.diodes.com/assets/Datasheets/KM-1-8V.pdf" TargetMode="External"/><Relationship Id="rId_hyperlink_147" Type="http://schemas.openxmlformats.org/officeDocument/2006/relationships/hyperlink" Target="https://www.diodes.com/part/view/KM2.5V" TargetMode="External"/><Relationship Id="rId_hyperlink_148" Type="http://schemas.openxmlformats.org/officeDocument/2006/relationships/hyperlink" Target="https://www.diodes.com/assets/Datasheets/KM-2-5V.pdf" TargetMode="External"/><Relationship Id="rId_hyperlink_149" Type="http://schemas.openxmlformats.org/officeDocument/2006/relationships/hyperlink" Target="https://www.diodes.com/part/view/KM3.3V" TargetMode="External"/><Relationship Id="rId_hyperlink_150" Type="http://schemas.openxmlformats.org/officeDocument/2006/relationships/hyperlink" Target="https://www.diodes.com/assets/Datasheets/KM-3-3V.pdf" TargetMode="External"/><Relationship Id="rId_hyperlink_151" Type="http://schemas.openxmlformats.org/officeDocument/2006/relationships/hyperlink" Target="https://www.diodes.com/part/view/KN1.8V" TargetMode="External"/><Relationship Id="rId_hyperlink_152" Type="http://schemas.openxmlformats.org/officeDocument/2006/relationships/hyperlink" Target="https://www.diodes.com/assets/Datasheets/KN_1-8V.pdf" TargetMode="External"/><Relationship Id="rId_hyperlink_153" Type="http://schemas.openxmlformats.org/officeDocument/2006/relationships/hyperlink" Target="https://www.diodes.com/part/view/KN2.5V" TargetMode="External"/><Relationship Id="rId_hyperlink_154" Type="http://schemas.openxmlformats.org/officeDocument/2006/relationships/hyperlink" Target="https://www.diodes.com/assets/Datasheets/KN_2-5V.pdf" TargetMode="External"/><Relationship Id="rId_hyperlink_155" Type="http://schemas.openxmlformats.org/officeDocument/2006/relationships/hyperlink" Target="https://www.diodes.com/part/view/KN3.3V" TargetMode="External"/><Relationship Id="rId_hyperlink_156" Type="http://schemas.openxmlformats.org/officeDocument/2006/relationships/hyperlink" Target="https://www.diodes.com/assets/Datasheets/KN_3-3V.pdf" TargetMode="External"/><Relationship Id="rId_hyperlink_157" Type="http://schemas.openxmlformats.org/officeDocument/2006/relationships/hyperlink" Target="https://www.diodes.com/part/view/KX201" TargetMode="External"/><Relationship Id="rId_hyperlink_158" Type="http://schemas.openxmlformats.org/officeDocument/2006/relationships/hyperlink" Target="https://www.diodes.com/assets/Datasheets/KX201.pdf" TargetMode="External"/><Relationship Id="rId_hyperlink_159" Type="http://schemas.openxmlformats.org/officeDocument/2006/relationships/hyperlink" Target="https://www.diodes.com/part/view/KX251" TargetMode="External"/><Relationship Id="rId_hyperlink_160" Type="http://schemas.openxmlformats.org/officeDocument/2006/relationships/hyperlink" Target="https://www.diodes.com/assets/Datasheets/KX251.pdf" TargetMode="External"/><Relationship Id="rId_hyperlink_161" Type="http://schemas.openxmlformats.org/officeDocument/2006/relationships/hyperlink" Target="https://www.diodes.com/part/view/KX31Q" TargetMode="External"/><Relationship Id="rId_hyperlink_162" Type="http://schemas.openxmlformats.org/officeDocument/2006/relationships/hyperlink" Target="https://www.diodes.com/assets/Datasheets/KX31Q.pdf" TargetMode="External"/><Relationship Id="rId_hyperlink_163" Type="http://schemas.openxmlformats.org/officeDocument/2006/relationships/hyperlink" Target="https://www.diodes.com/part/view/KX321" TargetMode="External"/><Relationship Id="rId_hyperlink_164" Type="http://schemas.openxmlformats.org/officeDocument/2006/relationships/hyperlink" Target="https://www.diodes.com/assets/Datasheets/KX321.pdf" TargetMode="External"/><Relationship Id="rId_hyperlink_165" Type="http://schemas.openxmlformats.org/officeDocument/2006/relationships/hyperlink" Target="https://www.diodes.com/part/view/KX501" TargetMode="External"/><Relationship Id="rId_hyperlink_166" Type="http://schemas.openxmlformats.org/officeDocument/2006/relationships/hyperlink" Target="https://www.diodes.com/assets/Datasheets/KX501.pdf" TargetMode="External"/><Relationship Id="rId_hyperlink_167" Type="http://schemas.openxmlformats.org/officeDocument/2006/relationships/hyperlink" Target="https://www.diodes.com/part/view/LD2.5V" TargetMode="External"/><Relationship Id="rId_hyperlink_168" Type="http://schemas.openxmlformats.org/officeDocument/2006/relationships/hyperlink" Target="https://www.diodes.com/assets/Datasheets/LD-2.5V.pdf" TargetMode="External"/><Relationship Id="rId_hyperlink_169" Type="http://schemas.openxmlformats.org/officeDocument/2006/relationships/hyperlink" Target="https://www.diodes.com/part/view/LD3.3V" TargetMode="External"/><Relationship Id="rId_hyperlink_170" Type="http://schemas.openxmlformats.org/officeDocument/2006/relationships/hyperlink" Target="https://www.diodes.com/assets/Datasheets/LD-3.3.pdf" TargetMode="External"/><Relationship Id="rId_hyperlink_171" Type="http://schemas.openxmlformats.org/officeDocument/2006/relationships/hyperlink" Target="https://www.diodes.com/part/view/LK2.5V" TargetMode="External"/><Relationship Id="rId_hyperlink_172" Type="http://schemas.openxmlformats.org/officeDocument/2006/relationships/hyperlink" Target="https://www.diodes.com/assets/Datasheets/LK-2-5V.pdf" TargetMode="External"/><Relationship Id="rId_hyperlink_173" Type="http://schemas.openxmlformats.org/officeDocument/2006/relationships/hyperlink" Target="https://www.diodes.com/part/view/LK3.3V" TargetMode="External"/><Relationship Id="rId_hyperlink_174" Type="http://schemas.openxmlformats.org/officeDocument/2006/relationships/hyperlink" Target="https://www.diodes.com/assets/Datasheets/LK-3-3V.pdf" TargetMode="External"/><Relationship Id="rId_hyperlink_175" Type="http://schemas.openxmlformats.org/officeDocument/2006/relationships/hyperlink" Target="https://www.diodes.com/part/view/LN3.3V" TargetMode="External"/><Relationship Id="rId_hyperlink_176" Type="http://schemas.openxmlformats.org/officeDocument/2006/relationships/hyperlink" Target="https://www.diodes.com/assets/Datasheets/LN_3-3V.pdf" TargetMode="External"/><Relationship Id="rId_hyperlink_177" Type="http://schemas.openxmlformats.org/officeDocument/2006/relationships/hyperlink" Target="https://www.diodes.com/part/view/LX201" TargetMode="External"/><Relationship Id="rId_hyperlink_178" Type="http://schemas.openxmlformats.org/officeDocument/2006/relationships/hyperlink" Target="https://www.diodes.com/assets/Datasheets/LX201.pdf" TargetMode="External"/><Relationship Id="rId_hyperlink_179" Type="http://schemas.openxmlformats.org/officeDocument/2006/relationships/hyperlink" Target="https://www.diodes.com/part/view/LX251" TargetMode="External"/><Relationship Id="rId_hyperlink_180" Type="http://schemas.openxmlformats.org/officeDocument/2006/relationships/hyperlink" Target="https://www.diodes.com/assets/Datasheets/LX251.pdf" TargetMode="External"/><Relationship Id="rId_hyperlink_181" Type="http://schemas.openxmlformats.org/officeDocument/2006/relationships/hyperlink" Target="https://www.diodes.com/part/view/LX321" TargetMode="External"/><Relationship Id="rId_hyperlink_182" Type="http://schemas.openxmlformats.org/officeDocument/2006/relationships/hyperlink" Target="https://www.diodes.com/assets/Datasheets/LX321.pdf" TargetMode="External"/><Relationship Id="rId_hyperlink_183" Type="http://schemas.openxmlformats.org/officeDocument/2006/relationships/hyperlink" Target="https://www.diodes.com/part/view/LX501" TargetMode="External"/><Relationship Id="rId_hyperlink_184" Type="http://schemas.openxmlformats.org/officeDocument/2006/relationships/hyperlink" Target="https://www.diodes.com/assets/Datasheets/LX501.pdf" TargetMode="External"/><Relationship Id="rId_hyperlink_185" Type="http://schemas.openxmlformats.org/officeDocument/2006/relationships/hyperlink" Target="https://www.diodes.com/part/view/LX701" TargetMode="External"/><Relationship Id="rId_hyperlink_186" Type="http://schemas.openxmlformats.org/officeDocument/2006/relationships/hyperlink" Target="https://www.diodes.com/assets/Datasheets/LX701.pdf" TargetMode="External"/><Relationship Id="rId_hyperlink_187" Type="http://schemas.openxmlformats.org/officeDocument/2006/relationships/hyperlink" Target="https://www.diodes.com/part/view/LXQ" TargetMode="External"/><Relationship Id="rId_hyperlink_188" Type="http://schemas.openxmlformats.org/officeDocument/2006/relationships/hyperlink" Target="https://www.diodes.com/assets/Datasheets/LXQ-CMOS-Series.pdf" TargetMode="External"/><Relationship Id="rId_hyperlink_189" Type="http://schemas.openxmlformats.org/officeDocument/2006/relationships/hyperlink" Target="https://www.diodes.com/part/view/MD2.5V" TargetMode="External"/><Relationship Id="rId_hyperlink_190" Type="http://schemas.openxmlformats.org/officeDocument/2006/relationships/hyperlink" Target="https://www.diodes.com/assets/Datasheets/MD2-5.pdf" TargetMode="External"/><Relationship Id="rId_hyperlink_191" Type="http://schemas.openxmlformats.org/officeDocument/2006/relationships/hyperlink" Target="https://www.diodes.com/part/view/MD3.3V" TargetMode="External"/><Relationship Id="rId_hyperlink_192" Type="http://schemas.openxmlformats.org/officeDocument/2006/relationships/hyperlink" Target="https://www.diodes.com/assets/Datasheets/MD3-3.pdf" TargetMode="External"/><Relationship Id="rId_hyperlink_193" Type="http://schemas.openxmlformats.org/officeDocument/2006/relationships/hyperlink" Target="https://www.diodes.com/part/view/MK2.5V" TargetMode="External"/><Relationship Id="rId_hyperlink_194" Type="http://schemas.openxmlformats.org/officeDocument/2006/relationships/hyperlink" Target="https://www.diodes.com/assets/Datasheets/MK2-5.pdf" TargetMode="External"/><Relationship Id="rId_hyperlink_195" Type="http://schemas.openxmlformats.org/officeDocument/2006/relationships/hyperlink" Target="https://www.diodes.com/part/view/MK3.3V" TargetMode="External"/><Relationship Id="rId_hyperlink_196" Type="http://schemas.openxmlformats.org/officeDocument/2006/relationships/hyperlink" Target="https://www.diodes.com/assets/Datasheets/MK3-3.pdf" TargetMode="External"/><Relationship Id="rId_hyperlink_197" Type="http://schemas.openxmlformats.org/officeDocument/2006/relationships/hyperlink" Target="https://www.diodes.com/part/view/MN2.5V" TargetMode="External"/><Relationship Id="rId_hyperlink_198" Type="http://schemas.openxmlformats.org/officeDocument/2006/relationships/hyperlink" Target="https://www.diodes.com/assets/Datasheets/MN2-5.pdf" TargetMode="External"/><Relationship Id="rId_hyperlink_199" Type="http://schemas.openxmlformats.org/officeDocument/2006/relationships/hyperlink" Target="https://www.diodes.com/part/view/MN3.3V" TargetMode="External"/><Relationship Id="rId_hyperlink_200" Type="http://schemas.openxmlformats.org/officeDocument/2006/relationships/hyperlink" Target="https://www.diodes.com/assets/Datasheets/MN3-3.pdf" TargetMode="External"/><Relationship Id="rId_hyperlink_201" Type="http://schemas.openxmlformats.org/officeDocument/2006/relationships/hyperlink" Target="https://www.diodes.com/part/view/NX20SA" TargetMode="External"/><Relationship Id="rId_hyperlink_202" Type="http://schemas.openxmlformats.org/officeDocument/2006/relationships/hyperlink" Target="https://www.diodes.com/assets/Datasheets/NX20SA.pdf" TargetMode="External"/><Relationship Id="rId_hyperlink_203" Type="http://schemas.openxmlformats.org/officeDocument/2006/relationships/hyperlink" Target="https://www.diodes.com/part/view/NX20SB" TargetMode="External"/><Relationship Id="rId_hyperlink_204" Type="http://schemas.openxmlformats.org/officeDocument/2006/relationships/hyperlink" Target="https://www.diodes.com/assets/Datasheets/NX20SB.pdf" TargetMode="External"/><Relationship Id="rId_hyperlink_205" Type="http://schemas.openxmlformats.org/officeDocument/2006/relationships/hyperlink" Target="https://www.diodes.com/part/view/NX21SA" TargetMode="External"/><Relationship Id="rId_hyperlink_206" Type="http://schemas.openxmlformats.org/officeDocument/2006/relationships/hyperlink" Target="https://www.diodes.com/assets/Datasheets/NX21SA.pdf" TargetMode="External"/><Relationship Id="rId_hyperlink_207" Type="http://schemas.openxmlformats.org/officeDocument/2006/relationships/hyperlink" Target="https://www.diodes.com/part/view/NX21SB" TargetMode="External"/><Relationship Id="rId_hyperlink_208" Type="http://schemas.openxmlformats.org/officeDocument/2006/relationships/hyperlink" Target="https://www.diodes.com/assets/Datasheets/NX21SB.pdf" TargetMode="External"/><Relationship Id="rId_hyperlink_209" Type="http://schemas.openxmlformats.org/officeDocument/2006/relationships/hyperlink" Target="https://www.diodes.com/part/view/NX22SA" TargetMode="External"/><Relationship Id="rId_hyperlink_210" Type="http://schemas.openxmlformats.org/officeDocument/2006/relationships/hyperlink" Target="https://www.diodes.com/assets/Datasheets/NX22SA.pdf" TargetMode="External"/><Relationship Id="rId_hyperlink_211" Type="http://schemas.openxmlformats.org/officeDocument/2006/relationships/hyperlink" Target="https://www.diodes.com/part/view/NX22SB" TargetMode="External"/><Relationship Id="rId_hyperlink_212" Type="http://schemas.openxmlformats.org/officeDocument/2006/relationships/hyperlink" Target="https://www.diodes.com/assets/Datasheets/NX22SB.pdf" TargetMode="External"/><Relationship Id="rId_hyperlink_213" Type="http://schemas.openxmlformats.org/officeDocument/2006/relationships/hyperlink" Target="https://www.diodes.com/part/view/NX23SA" TargetMode="External"/><Relationship Id="rId_hyperlink_214" Type="http://schemas.openxmlformats.org/officeDocument/2006/relationships/hyperlink" Target="https://www.diodes.com/assets/Datasheets/NX23SA.pdf" TargetMode="External"/><Relationship Id="rId_hyperlink_215" Type="http://schemas.openxmlformats.org/officeDocument/2006/relationships/hyperlink" Target="https://www.diodes.com/part/view/NX23SB" TargetMode="External"/><Relationship Id="rId_hyperlink_216" Type="http://schemas.openxmlformats.org/officeDocument/2006/relationships/hyperlink" Target="https://www.diodes.com/assets/Datasheets/NX23SB.pdf" TargetMode="External"/><Relationship Id="rId_hyperlink_217" Type="http://schemas.openxmlformats.org/officeDocument/2006/relationships/hyperlink" Target="https://www.diodes.com/part/view/NX24SA" TargetMode="External"/><Relationship Id="rId_hyperlink_218" Type="http://schemas.openxmlformats.org/officeDocument/2006/relationships/hyperlink" Target="https://www.diodes.com/assets/Datasheets/NX24SA.pdf" TargetMode="External"/><Relationship Id="rId_hyperlink_219" Type="http://schemas.openxmlformats.org/officeDocument/2006/relationships/hyperlink" Target="https://www.diodes.com/part/view/NX24SB" TargetMode="External"/><Relationship Id="rId_hyperlink_220" Type="http://schemas.openxmlformats.org/officeDocument/2006/relationships/hyperlink" Target="https://www.diodes.com/assets/Datasheets/NX24SB.pdf" TargetMode="External"/><Relationship Id="rId_hyperlink_221" Type="http://schemas.openxmlformats.org/officeDocument/2006/relationships/hyperlink" Target="https://www.diodes.com/part/view/NX251" TargetMode="External"/><Relationship Id="rId_hyperlink_222" Type="http://schemas.openxmlformats.org/officeDocument/2006/relationships/hyperlink" Target="https://www.diodes.com/assets/Datasheets/NX251.pdf" TargetMode="External"/><Relationship Id="rId_hyperlink_223" Type="http://schemas.openxmlformats.org/officeDocument/2006/relationships/hyperlink" Target="https://www.diodes.com/part/view/NX252" TargetMode="External"/><Relationship Id="rId_hyperlink_224" Type="http://schemas.openxmlformats.org/officeDocument/2006/relationships/hyperlink" Target="https://www.diodes.com/assets/Datasheets/NX252.pdf" TargetMode="External"/><Relationship Id="rId_hyperlink_225" Type="http://schemas.openxmlformats.org/officeDocument/2006/relationships/hyperlink" Target="https://www.diodes.com/part/view/NX253" TargetMode="External"/><Relationship Id="rId_hyperlink_226" Type="http://schemas.openxmlformats.org/officeDocument/2006/relationships/hyperlink" Target="https://www.diodes.com/assets/Datasheets/NX253.pdf" TargetMode="External"/><Relationship Id="rId_hyperlink_227" Type="http://schemas.openxmlformats.org/officeDocument/2006/relationships/hyperlink" Target="https://www.diodes.com/part/view/NX254" TargetMode="External"/><Relationship Id="rId_hyperlink_228" Type="http://schemas.openxmlformats.org/officeDocument/2006/relationships/hyperlink" Target="https://www.diodes.com/assets/Datasheets/NX254.pdf" TargetMode="External"/><Relationship Id="rId_hyperlink_229" Type="http://schemas.openxmlformats.org/officeDocument/2006/relationships/hyperlink" Target="https://www.diodes.com/part/view/NX256" TargetMode="External"/><Relationship Id="rId_hyperlink_230" Type="http://schemas.openxmlformats.org/officeDocument/2006/relationships/hyperlink" Target="https://www.diodes.com/assets/Datasheets/NX256.pdf" TargetMode="External"/><Relationship Id="rId_hyperlink_231" Type="http://schemas.openxmlformats.org/officeDocument/2006/relationships/hyperlink" Target="https://www.diodes.com/part/view/NX26SA" TargetMode="External"/><Relationship Id="rId_hyperlink_232" Type="http://schemas.openxmlformats.org/officeDocument/2006/relationships/hyperlink" Target="https://www.diodes.com/assets/Datasheets/NX26SA.pdf" TargetMode="External"/><Relationship Id="rId_hyperlink_233" Type="http://schemas.openxmlformats.org/officeDocument/2006/relationships/hyperlink" Target="https://www.diodes.com/part/view/NX26SB" TargetMode="External"/><Relationship Id="rId_hyperlink_234" Type="http://schemas.openxmlformats.org/officeDocument/2006/relationships/hyperlink" Target="https://www.diodes.com/assets/Datasheets/NX26SB.pdf" TargetMode="External"/><Relationship Id="rId_hyperlink_235" Type="http://schemas.openxmlformats.org/officeDocument/2006/relationships/hyperlink" Target="https://www.diodes.com/part/view/NX30SA" TargetMode="External"/><Relationship Id="rId_hyperlink_236" Type="http://schemas.openxmlformats.org/officeDocument/2006/relationships/hyperlink" Target="https://www.diodes.com/assets/Datasheets/NX30SA.pdf" TargetMode="External"/><Relationship Id="rId_hyperlink_237" Type="http://schemas.openxmlformats.org/officeDocument/2006/relationships/hyperlink" Target="https://www.diodes.com/part/view/NX30SB" TargetMode="External"/><Relationship Id="rId_hyperlink_238" Type="http://schemas.openxmlformats.org/officeDocument/2006/relationships/hyperlink" Target="https://www.diodes.com/assets/Datasheets/NX30SB.pdf" TargetMode="External"/><Relationship Id="rId_hyperlink_239" Type="http://schemas.openxmlformats.org/officeDocument/2006/relationships/hyperlink" Target="https://www.diodes.com/part/view/NX31SA" TargetMode="External"/><Relationship Id="rId_hyperlink_240" Type="http://schemas.openxmlformats.org/officeDocument/2006/relationships/hyperlink" Target="https://www.diodes.com/assets/Datasheets/NX31SA.pdf" TargetMode="External"/><Relationship Id="rId_hyperlink_241" Type="http://schemas.openxmlformats.org/officeDocument/2006/relationships/hyperlink" Target="https://www.diodes.com/part/view/NX31SB" TargetMode="External"/><Relationship Id="rId_hyperlink_242" Type="http://schemas.openxmlformats.org/officeDocument/2006/relationships/hyperlink" Target="https://www.diodes.com/assets/Datasheets/NX31SB.pdf" TargetMode="External"/><Relationship Id="rId_hyperlink_243" Type="http://schemas.openxmlformats.org/officeDocument/2006/relationships/hyperlink" Target="https://www.diodes.com/part/view/NX321" TargetMode="External"/><Relationship Id="rId_hyperlink_244" Type="http://schemas.openxmlformats.org/officeDocument/2006/relationships/hyperlink" Target="https://www.diodes.com/assets/Datasheets/NX321.pdf" TargetMode="External"/><Relationship Id="rId_hyperlink_245" Type="http://schemas.openxmlformats.org/officeDocument/2006/relationships/hyperlink" Target="https://www.diodes.com/part/view/NX322" TargetMode="External"/><Relationship Id="rId_hyperlink_246" Type="http://schemas.openxmlformats.org/officeDocument/2006/relationships/hyperlink" Target="https://www.diodes.com/assets/Datasheets/NX322.pdf" TargetMode="External"/><Relationship Id="rId_hyperlink_247" Type="http://schemas.openxmlformats.org/officeDocument/2006/relationships/hyperlink" Target="https://www.diodes.com/part/view/NX323" TargetMode="External"/><Relationship Id="rId_hyperlink_248" Type="http://schemas.openxmlformats.org/officeDocument/2006/relationships/hyperlink" Target="https://www.diodes.com/assets/Datasheets/NX323.pdf" TargetMode="External"/><Relationship Id="rId_hyperlink_249" Type="http://schemas.openxmlformats.org/officeDocument/2006/relationships/hyperlink" Target="https://www.diodes.com/part/view/NX324" TargetMode="External"/><Relationship Id="rId_hyperlink_250" Type="http://schemas.openxmlformats.org/officeDocument/2006/relationships/hyperlink" Target="https://www.diodes.com/assets/Datasheets/NX324.pdf" TargetMode="External"/><Relationship Id="rId_hyperlink_251" Type="http://schemas.openxmlformats.org/officeDocument/2006/relationships/hyperlink" Target="https://www.diodes.com/part/view/NX326" TargetMode="External"/><Relationship Id="rId_hyperlink_252" Type="http://schemas.openxmlformats.org/officeDocument/2006/relationships/hyperlink" Target="https://www.diodes.com/assets/Datasheets/NX326.pdf" TargetMode="External"/><Relationship Id="rId_hyperlink_253" Type="http://schemas.openxmlformats.org/officeDocument/2006/relationships/hyperlink" Target="https://www.diodes.com/part/view/NX32SA" TargetMode="External"/><Relationship Id="rId_hyperlink_254" Type="http://schemas.openxmlformats.org/officeDocument/2006/relationships/hyperlink" Target="https://www.diodes.com/assets/Datasheets/NX32SA.pdf" TargetMode="External"/><Relationship Id="rId_hyperlink_255" Type="http://schemas.openxmlformats.org/officeDocument/2006/relationships/hyperlink" Target="https://www.diodes.com/part/view/NX32SB" TargetMode="External"/><Relationship Id="rId_hyperlink_256" Type="http://schemas.openxmlformats.org/officeDocument/2006/relationships/hyperlink" Target="https://www.diodes.com/assets/Datasheets/NX32SB.pdf" TargetMode="External"/><Relationship Id="rId_hyperlink_257" Type="http://schemas.openxmlformats.org/officeDocument/2006/relationships/hyperlink" Target="https://www.diodes.com/part/view/NX33SA" TargetMode="External"/><Relationship Id="rId_hyperlink_258" Type="http://schemas.openxmlformats.org/officeDocument/2006/relationships/hyperlink" Target="https://www.diodes.com/assets/Datasheets/NX33SA.pdf" TargetMode="External"/><Relationship Id="rId_hyperlink_259" Type="http://schemas.openxmlformats.org/officeDocument/2006/relationships/hyperlink" Target="https://www.diodes.com/part/view/NX33SB" TargetMode="External"/><Relationship Id="rId_hyperlink_260" Type="http://schemas.openxmlformats.org/officeDocument/2006/relationships/hyperlink" Target="https://www.diodes.com/assets/Datasheets/NX33SB.pdf" TargetMode="External"/><Relationship Id="rId_hyperlink_261" Type="http://schemas.openxmlformats.org/officeDocument/2006/relationships/hyperlink" Target="https://www.diodes.com/part/view/NX34SA" TargetMode="External"/><Relationship Id="rId_hyperlink_262" Type="http://schemas.openxmlformats.org/officeDocument/2006/relationships/hyperlink" Target="https://www.diodes.com/assets/Datasheets/NX34SA.pdf" TargetMode="External"/><Relationship Id="rId_hyperlink_263" Type="http://schemas.openxmlformats.org/officeDocument/2006/relationships/hyperlink" Target="https://www.diodes.com/part/view/NX34SB" TargetMode="External"/><Relationship Id="rId_hyperlink_264" Type="http://schemas.openxmlformats.org/officeDocument/2006/relationships/hyperlink" Target="https://www.diodes.com/assets/Datasheets/NX34SB.pdf" TargetMode="External"/><Relationship Id="rId_hyperlink_265" Type="http://schemas.openxmlformats.org/officeDocument/2006/relationships/hyperlink" Target="https://www.diodes.com/part/view/NX36SA" TargetMode="External"/><Relationship Id="rId_hyperlink_266" Type="http://schemas.openxmlformats.org/officeDocument/2006/relationships/hyperlink" Target="https://www.diodes.com/assets/Datasheets/NX36SA.pdf" TargetMode="External"/><Relationship Id="rId_hyperlink_267" Type="http://schemas.openxmlformats.org/officeDocument/2006/relationships/hyperlink" Target="https://www.diodes.com/part/view/NX36SB" TargetMode="External"/><Relationship Id="rId_hyperlink_268" Type="http://schemas.openxmlformats.org/officeDocument/2006/relationships/hyperlink" Target="https://www.diodes.com/assets/Datasheets/NX36SB.pdf" TargetMode="External"/><Relationship Id="rId_hyperlink_269" Type="http://schemas.openxmlformats.org/officeDocument/2006/relationships/hyperlink" Target="https://www.diodes.com/part/view/NX501" TargetMode="External"/><Relationship Id="rId_hyperlink_270" Type="http://schemas.openxmlformats.org/officeDocument/2006/relationships/hyperlink" Target="https://www.diodes.com/assets/Datasheets/NX501.pdf" TargetMode="External"/><Relationship Id="rId_hyperlink_271" Type="http://schemas.openxmlformats.org/officeDocument/2006/relationships/hyperlink" Target="https://www.diodes.com/part/view/NX502" TargetMode="External"/><Relationship Id="rId_hyperlink_272" Type="http://schemas.openxmlformats.org/officeDocument/2006/relationships/hyperlink" Target="https://www.diodes.com/assets/Datasheets/NX502.pdf" TargetMode="External"/><Relationship Id="rId_hyperlink_273" Type="http://schemas.openxmlformats.org/officeDocument/2006/relationships/hyperlink" Target="https://www.diodes.com/part/view/NX503" TargetMode="External"/><Relationship Id="rId_hyperlink_274" Type="http://schemas.openxmlformats.org/officeDocument/2006/relationships/hyperlink" Target="https://www.diodes.com/assets/Datasheets/NX503.pdf" TargetMode="External"/><Relationship Id="rId_hyperlink_275" Type="http://schemas.openxmlformats.org/officeDocument/2006/relationships/hyperlink" Target="https://www.diodes.com/part/view/NX504" TargetMode="External"/><Relationship Id="rId_hyperlink_276" Type="http://schemas.openxmlformats.org/officeDocument/2006/relationships/hyperlink" Target="https://www.diodes.com/assets/Datasheets/NX504.pdf" TargetMode="External"/><Relationship Id="rId_hyperlink_277" Type="http://schemas.openxmlformats.org/officeDocument/2006/relationships/hyperlink" Target="https://www.diodes.com/part/view/NX506" TargetMode="External"/><Relationship Id="rId_hyperlink_278" Type="http://schemas.openxmlformats.org/officeDocument/2006/relationships/hyperlink" Target="https://www.diodes.com/assets/Datasheets/NX506.pdf" TargetMode="External"/><Relationship Id="rId_hyperlink_279" Type="http://schemas.openxmlformats.org/officeDocument/2006/relationships/hyperlink" Target="https://www.diodes.com/part/view/NX50SA" TargetMode="External"/><Relationship Id="rId_hyperlink_280" Type="http://schemas.openxmlformats.org/officeDocument/2006/relationships/hyperlink" Target="https://www.diodes.com/assets/Datasheets/NX50SA.pdf" TargetMode="External"/><Relationship Id="rId_hyperlink_281" Type="http://schemas.openxmlformats.org/officeDocument/2006/relationships/hyperlink" Target="https://www.diodes.com/part/view/NX50SB" TargetMode="External"/><Relationship Id="rId_hyperlink_282" Type="http://schemas.openxmlformats.org/officeDocument/2006/relationships/hyperlink" Target="https://www.diodes.com/assets/Datasheets/NX50SB.pdf" TargetMode="External"/><Relationship Id="rId_hyperlink_283" Type="http://schemas.openxmlformats.org/officeDocument/2006/relationships/hyperlink" Target="https://www.diodes.com/part/view/NX51SA" TargetMode="External"/><Relationship Id="rId_hyperlink_284" Type="http://schemas.openxmlformats.org/officeDocument/2006/relationships/hyperlink" Target="https://www.diodes.com/assets/Datasheets/NX51SA.pdf" TargetMode="External"/><Relationship Id="rId_hyperlink_285" Type="http://schemas.openxmlformats.org/officeDocument/2006/relationships/hyperlink" Target="https://www.diodes.com/part/view/NX51SB" TargetMode="External"/><Relationship Id="rId_hyperlink_286" Type="http://schemas.openxmlformats.org/officeDocument/2006/relationships/hyperlink" Target="https://www.diodes.com/assets/Datasheets/NX51SB.pdf" TargetMode="External"/><Relationship Id="rId_hyperlink_287" Type="http://schemas.openxmlformats.org/officeDocument/2006/relationships/hyperlink" Target="https://www.diodes.com/part/view/NX52SA" TargetMode="External"/><Relationship Id="rId_hyperlink_288" Type="http://schemas.openxmlformats.org/officeDocument/2006/relationships/hyperlink" Target="https://www.diodes.com/assets/Datasheets/NX52SA.pdf" TargetMode="External"/><Relationship Id="rId_hyperlink_289" Type="http://schemas.openxmlformats.org/officeDocument/2006/relationships/hyperlink" Target="https://www.diodes.com/part/view/NX52SB" TargetMode="External"/><Relationship Id="rId_hyperlink_290" Type="http://schemas.openxmlformats.org/officeDocument/2006/relationships/hyperlink" Target="https://www.diodes.com/assets/Datasheets/NX52SB.pdf" TargetMode="External"/><Relationship Id="rId_hyperlink_291" Type="http://schemas.openxmlformats.org/officeDocument/2006/relationships/hyperlink" Target="https://www.diodes.com/part/view/NX53SA" TargetMode="External"/><Relationship Id="rId_hyperlink_292" Type="http://schemas.openxmlformats.org/officeDocument/2006/relationships/hyperlink" Target="https://www.diodes.com/assets/Datasheets/NX53SA.pdf" TargetMode="External"/><Relationship Id="rId_hyperlink_293" Type="http://schemas.openxmlformats.org/officeDocument/2006/relationships/hyperlink" Target="https://www.diodes.com/part/view/NX53SB" TargetMode="External"/><Relationship Id="rId_hyperlink_294" Type="http://schemas.openxmlformats.org/officeDocument/2006/relationships/hyperlink" Target="https://www.diodes.com/assets/Datasheets/NX53SB.pdf" TargetMode="External"/><Relationship Id="rId_hyperlink_295" Type="http://schemas.openxmlformats.org/officeDocument/2006/relationships/hyperlink" Target="https://www.diodes.com/part/view/NX54SA" TargetMode="External"/><Relationship Id="rId_hyperlink_296" Type="http://schemas.openxmlformats.org/officeDocument/2006/relationships/hyperlink" Target="https://www.diodes.com/assets/Datasheets/NX54SA.pdf" TargetMode="External"/><Relationship Id="rId_hyperlink_297" Type="http://schemas.openxmlformats.org/officeDocument/2006/relationships/hyperlink" Target="https://www.diodes.com/part/view/NX54SB" TargetMode="External"/><Relationship Id="rId_hyperlink_298" Type="http://schemas.openxmlformats.org/officeDocument/2006/relationships/hyperlink" Target="https://www.diodes.com/assets/Datasheets/NX54SB.pdf" TargetMode="External"/><Relationship Id="rId_hyperlink_299" Type="http://schemas.openxmlformats.org/officeDocument/2006/relationships/hyperlink" Target="https://www.diodes.com/part/view/NX56SA" TargetMode="External"/><Relationship Id="rId_hyperlink_300" Type="http://schemas.openxmlformats.org/officeDocument/2006/relationships/hyperlink" Target="https://www.diodes.com/assets/Datasheets/NX56SA.pdf" TargetMode="External"/><Relationship Id="rId_hyperlink_301" Type="http://schemas.openxmlformats.org/officeDocument/2006/relationships/hyperlink" Target="https://www.diodes.com/part/view/NX56SB" TargetMode="External"/><Relationship Id="rId_hyperlink_302" Type="http://schemas.openxmlformats.org/officeDocument/2006/relationships/hyperlink" Target="https://www.diodes.com/assets/Datasheets/NX56SB.pdf" TargetMode="External"/><Relationship Id="rId_hyperlink_303" Type="http://schemas.openxmlformats.org/officeDocument/2006/relationships/hyperlink" Target="https://www.diodes.com/part/view/NX701" TargetMode="External"/><Relationship Id="rId_hyperlink_304" Type="http://schemas.openxmlformats.org/officeDocument/2006/relationships/hyperlink" Target="https://www.diodes.com/assets/Datasheets/NX701.pdf" TargetMode="External"/><Relationship Id="rId_hyperlink_305" Type="http://schemas.openxmlformats.org/officeDocument/2006/relationships/hyperlink" Target="https://www.diodes.com/part/view/NX702" TargetMode="External"/><Relationship Id="rId_hyperlink_306" Type="http://schemas.openxmlformats.org/officeDocument/2006/relationships/hyperlink" Target="https://www.diodes.com/assets/Datasheets/NX702.pdf" TargetMode="External"/><Relationship Id="rId_hyperlink_307" Type="http://schemas.openxmlformats.org/officeDocument/2006/relationships/hyperlink" Target="https://www.diodes.com/part/view/NX703" TargetMode="External"/><Relationship Id="rId_hyperlink_308" Type="http://schemas.openxmlformats.org/officeDocument/2006/relationships/hyperlink" Target="https://www.diodes.com/assets/Datasheets/NX703.pdf" TargetMode="External"/><Relationship Id="rId_hyperlink_309" Type="http://schemas.openxmlformats.org/officeDocument/2006/relationships/hyperlink" Target="https://www.diodes.com/part/view/NX704" TargetMode="External"/><Relationship Id="rId_hyperlink_310" Type="http://schemas.openxmlformats.org/officeDocument/2006/relationships/hyperlink" Target="https://www.diodes.com/assets/Datasheets/NX704.pdf" TargetMode="External"/><Relationship Id="rId_hyperlink_311" Type="http://schemas.openxmlformats.org/officeDocument/2006/relationships/hyperlink" Target="https://www.diodes.com/part/view/NX706" TargetMode="External"/><Relationship Id="rId_hyperlink_312" Type="http://schemas.openxmlformats.org/officeDocument/2006/relationships/hyperlink" Target="https://www.diodes.com/assets/Datasheets/NX706.pdf" TargetMode="External"/><Relationship Id="rId_hyperlink_313" Type="http://schemas.openxmlformats.org/officeDocument/2006/relationships/hyperlink" Target="https://www.diodes.com/part/view/NX70SA" TargetMode="External"/><Relationship Id="rId_hyperlink_314" Type="http://schemas.openxmlformats.org/officeDocument/2006/relationships/hyperlink" Target="https://www.diodes.com/assets/Datasheets/NX70SA.pdf" TargetMode="External"/><Relationship Id="rId_hyperlink_315" Type="http://schemas.openxmlformats.org/officeDocument/2006/relationships/hyperlink" Target="https://www.diodes.com/part/view/NX70SB" TargetMode="External"/><Relationship Id="rId_hyperlink_316" Type="http://schemas.openxmlformats.org/officeDocument/2006/relationships/hyperlink" Target="https://www.diodes.com/assets/Datasheets/NX70SB.pdf" TargetMode="External"/><Relationship Id="rId_hyperlink_317" Type="http://schemas.openxmlformats.org/officeDocument/2006/relationships/hyperlink" Target="https://www.diodes.com/part/view/NX71SA" TargetMode="External"/><Relationship Id="rId_hyperlink_318" Type="http://schemas.openxmlformats.org/officeDocument/2006/relationships/hyperlink" Target="https://www.diodes.com/assets/Datasheets/NX71SA.pdf" TargetMode="External"/><Relationship Id="rId_hyperlink_319" Type="http://schemas.openxmlformats.org/officeDocument/2006/relationships/hyperlink" Target="https://www.diodes.com/part/view/NX71SB" TargetMode="External"/><Relationship Id="rId_hyperlink_320" Type="http://schemas.openxmlformats.org/officeDocument/2006/relationships/hyperlink" Target="https://www.diodes.com/assets/Datasheets/NX71SB.pdf" TargetMode="External"/><Relationship Id="rId_hyperlink_321" Type="http://schemas.openxmlformats.org/officeDocument/2006/relationships/hyperlink" Target="https://www.diodes.com/part/view/NX72SA" TargetMode="External"/><Relationship Id="rId_hyperlink_322" Type="http://schemas.openxmlformats.org/officeDocument/2006/relationships/hyperlink" Target="https://www.diodes.com/assets/Datasheets/NX72SA.pdf" TargetMode="External"/><Relationship Id="rId_hyperlink_323" Type="http://schemas.openxmlformats.org/officeDocument/2006/relationships/hyperlink" Target="https://www.diodes.com/part/view/NX72SB" TargetMode="External"/><Relationship Id="rId_hyperlink_324" Type="http://schemas.openxmlformats.org/officeDocument/2006/relationships/hyperlink" Target="https://www.diodes.com/assets/Datasheets/NX72SB.pdf" TargetMode="External"/><Relationship Id="rId_hyperlink_325" Type="http://schemas.openxmlformats.org/officeDocument/2006/relationships/hyperlink" Target="https://www.diodes.com/part/view/NX73SA" TargetMode="External"/><Relationship Id="rId_hyperlink_326" Type="http://schemas.openxmlformats.org/officeDocument/2006/relationships/hyperlink" Target="https://www.diodes.com/assets/Datasheets/NX73SA.pdf" TargetMode="External"/><Relationship Id="rId_hyperlink_327" Type="http://schemas.openxmlformats.org/officeDocument/2006/relationships/hyperlink" Target="https://www.diodes.com/part/view/NX73SB" TargetMode="External"/><Relationship Id="rId_hyperlink_328" Type="http://schemas.openxmlformats.org/officeDocument/2006/relationships/hyperlink" Target="https://www.diodes.com/assets/Datasheets/NX73SB.pdf" TargetMode="External"/><Relationship Id="rId_hyperlink_329" Type="http://schemas.openxmlformats.org/officeDocument/2006/relationships/hyperlink" Target="https://www.diodes.com/part/view/NX74SA" TargetMode="External"/><Relationship Id="rId_hyperlink_330" Type="http://schemas.openxmlformats.org/officeDocument/2006/relationships/hyperlink" Target="https://www.diodes.com/assets/Datasheets/NX74SA.pdf" TargetMode="External"/><Relationship Id="rId_hyperlink_331" Type="http://schemas.openxmlformats.org/officeDocument/2006/relationships/hyperlink" Target="https://www.diodes.com/part/view/NX74SB" TargetMode="External"/><Relationship Id="rId_hyperlink_332" Type="http://schemas.openxmlformats.org/officeDocument/2006/relationships/hyperlink" Target="https://www.diodes.com/assets/Datasheets/NX74SB.pdf" TargetMode="External"/><Relationship Id="rId_hyperlink_333" Type="http://schemas.openxmlformats.org/officeDocument/2006/relationships/hyperlink" Target="https://www.diodes.com/part/view/NX76SA" TargetMode="External"/><Relationship Id="rId_hyperlink_334" Type="http://schemas.openxmlformats.org/officeDocument/2006/relationships/hyperlink" Target="https://www.diodes.com/assets/Datasheets/NX76SA.pdf" TargetMode="External"/><Relationship Id="rId_hyperlink_335" Type="http://schemas.openxmlformats.org/officeDocument/2006/relationships/hyperlink" Target="https://www.diodes.com/part/view/NX76SB" TargetMode="External"/><Relationship Id="rId_hyperlink_336" Type="http://schemas.openxmlformats.org/officeDocument/2006/relationships/hyperlink" Target="https://www.diodes.com/assets/Datasheets/NX76SB.pdf" TargetMode="External"/><Relationship Id="rId_hyperlink_337" Type="http://schemas.openxmlformats.org/officeDocument/2006/relationships/hyperlink" Target="https://www.diodes.com/part/view/PB2.5V" TargetMode="External"/><Relationship Id="rId_hyperlink_338" Type="http://schemas.openxmlformats.org/officeDocument/2006/relationships/hyperlink" Target="https://www.diodes.com/assets/Datasheets/PB-2-5V.pdf" TargetMode="External"/><Relationship Id="rId_hyperlink_339" Type="http://schemas.openxmlformats.org/officeDocument/2006/relationships/hyperlink" Target="https://www.diodes.com/part/view/PB3.3V" TargetMode="External"/><Relationship Id="rId_hyperlink_340" Type="http://schemas.openxmlformats.org/officeDocument/2006/relationships/hyperlink" Target="https://www.diodes.com/assets/Datasheets/PB-3-3V.pdf" TargetMode="External"/><Relationship Id="rId_hyperlink_341" Type="http://schemas.openxmlformats.org/officeDocument/2006/relationships/hyperlink" Target="https://www.diodes.com/part/view/PD2.5V" TargetMode="External"/><Relationship Id="rId_hyperlink_342" Type="http://schemas.openxmlformats.org/officeDocument/2006/relationships/hyperlink" Target="https://www.diodes.com/assets/Datasheets/PD-2.5V.pdf" TargetMode="External"/><Relationship Id="rId_hyperlink_343" Type="http://schemas.openxmlformats.org/officeDocument/2006/relationships/hyperlink" Target="https://www.diodes.com/part/view/PD3.3V" TargetMode="External"/><Relationship Id="rId_hyperlink_344" Type="http://schemas.openxmlformats.org/officeDocument/2006/relationships/hyperlink" Target="https://www.diodes.com/assets/Datasheets/PD-3.3V.pdf" TargetMode="External"/><Relationship Id="rId_hyperlink_345" Type="http://schemas.openxmlformats.org/officeDocument/2006/relationships/hyperlink" Target="https://www.diodes.com/part/view/PF3.3V" TargetMode="External"/><Relationship Id="rId_hyperlink_346" Type="http://schemas.openxmlformats.org/officeDocument/2006/relationships/hyperlink" Target="https://www.diodes.com/part/view/PK2.5V" TargetMode="External"/><Relationship Id="rId_hyperlink_347" Type="http://schemas.openxmlformats.org/officeDocument/2006/relationships/hyperlink" Target="https://www.diodes.com/assets/Datasheets/PK-2.5V.pdf" TargetMode="External"/><Relationship Id="rId_hyperlink_348" Type="http://schemas.openxmlformats.org/officeDocument/2006/relationships/hyperlink" Target="https://www.diodes.com/part/view/PK3.3V" TargetMode="External"/><Relationship Id="rId_hyperlink_349" Type="http://schemas.openxmlformats.org/officeDocument/2006/relationships/hyperlink" Target="https://www.diodes.com/assets/Datasheets/PK-3-3V.pdf" TargetMode="External"/><Relationship Id="rId_hyperlink_350" Type="http://schemas.openxmlformats.org/officeDocument/2006/relationships/hyperlink" Target="https://www.diodes.com/part/view/PN3.3V" TargetMode="External"/><Relationship Id="rId_hyperlink_351" Type="http://schemas.openxmlformats.org/officeDocument/2006/relationships/hyperlink" Target="https://www.diodes.com/assets/Datasheets/PN_3-3V.pdf" TargetMode="External"/><Relationship Id="rId_hyperlink_352" Type="http://schemas.openxmlformats.org/officeDocument/2006/relationships/hyperlink" Target="https://www.diodes.com/part/view/PX2.5V" TargetMode="External"/><Relationship Id="rId_hyperlink_353" Type="http://schemas.openxmlformats.org/officeDocument/2006/relationships/hyperlink" Target="https://www.diodes.com/assets/Datasheets/PX_2-5V.pdf" TargetMode="External"/><Relationship Id="rId_hyperlink_354" Type="http://schemas.openxmlformats.org/officeDocument/2006/relationships/hyperlink" Target="https://www.diodes.com/part/view/PX3.3V" TargetMode="External"/><Relationship Id="rId_hyperlink_355" Type="http://schemas.openxmlformats.org/officeDocument/2006/relationships/hyperlink" Target="https://www.diodes.com/assets/Datasheets/PX_3-3V.pdf" TargetMode="External"/><Relationship Id="rId_hyperlink_356" Type="http://schemas.openxmlformats.org/officeDocument/2006/relationships/hyperlink" Target="https://www.diodes.com/part/view/SD2.5V" TargetMode="External"/><Relationship Id="rId_hyperlink_357" Type="http://schemas.openxmlformats.org/officeDocument/2006/relationships/hyperlink" Target="https://www.diodes.com/assets/Datasheets/SD_2-5V.pdf" TargetMode="External"/><Relationship Id="rId_hyperlink_358" Type="http://schemas.openxmlformats.org/officeDocument/2006/relationships/hyperlink" Target="https://www.diodes.com/part/view/SD3.3V" TargetMode="External"/><Relationship Id="rId_hyperlink_359" Type="http://schemas.openxmlformats.org/officeDocument/2006/relationships/hyperlink" Target="https://www.diodes.com/assets/Datasheets/SD_3-3V.pdf" TargetMode="External"/><Relationship Id="rId_hyperlink_360" Type="http://schemas.openxmlformats.org/officeDocument/2006/relationships/hyperlink" Target="https://www.diodes.com/part/view/SH3.3V" TargetMode="External"/><Relationship Id="rId_hyperlink_361" Type="http://schemas.openxmlformats.org/officeDocument/2006/relationships/hyperlink" Target="https://www.diodes.com/assets/Datasheets/SH_3-3V.pdf" TargetMode="External"/><Relationship Id="rId_hyperlink_362" Type="http://schemas.openxmlformats.org/officeDocument/2006/relationships/hyperlink" Target="https://www.diodes.com/part/view/SN2.5V" TargetMode="External"/><Relationship Id="rId_hyperlink_363" Type="http://schemas.openxmlformats.org/officeDocument/2006/relationships/hyperlink" Target="https://www.diodes.com/assets/Datasheets/SN_2-5V.pdf" TargetMode="External"/><Relationship Id="rId_hyperlink_364" Type="http://schemas.openxmlformats.org/officeDocument/2006/relationships/hyperlink" Target="https://www.diodes.com/part/view/SN3.3V" TargetMode="External"/><Relationship Id="rId_hyperlink_365" Type="http://schemas.openxmlformats.org/officeDocument/2006/relationships/hyperlink" Target="https://www.diodes.com/assets/Datasheets/SN_3-3V.pdf" TargetMode="External"/><Relationship Id="rId_hyperlink_366" Type="http://schemas.openxmlformats.org/officeDocument/2006/relationships/hyperlink" Target="https://www.diodes.com/part/view/SN3.3VRS" TargetMode="External"/><Relationship Id="rId_hyperlink_367" Type="http://schemas.openxmlformats.org/officeDocument/2006/relationships/hyperlink" Target="https://www.diodes.com/assets/Datasheets/SN_3-3V_RS.pdf" TargetMode="External"/><Relationship Id="rId_hyperlink_368" Type="http://schemas.openxmlformats.org/officeDocument/2006/relationships/hyperlink" Target="https://www.diodes.com/part/view/SQ2.5V" TargetMode="External"/><Relationship Id="rId_hyperlink_369" Type="http://schemas.openxmlformats.org/officeDocument/2006/relationships/hyperlink" Target="https://www.diodes.com/part/view/SQ3.3V" TargetMode="External"/><Relationship Id="rId_hyperlink_370" Type="http://schemas.openxmlformats.org/officeDocument/2006/relationships/hyperlink" Target="https://www.diodes.com/assets/Datasheets/SQ-3.3V.pdf" TargetMode="External"/><Relationship Id="rId_hyperlink_371" Type="http://schemas.openxmlformats.org/officeDocument/2006/relationships/hyperlink" Target="https://www.diodes.com/part/view/SX2.5V" TargetMode="External"/><Relationship Id="rId_hyperlink_372" Type="http://schemas.openxmlformats.org/officeDocument/2006/relationships/hyperlink" Target="https://www.diodes.com/assets/Datasheets/SX_2-5V.pdf" TargetMode="External"/><Relationship Id="rId_hyperlink_373" Type="http://schemas.openxmlformats.org/officeDocument/2006/relationships/hyperlink" Target="https://www.diodes.com/part/view/SX3.3V" TargetMode="External"/><Relationship Id="rId_hyperlink_374" Type="http://schemas.openxmlformats.org/officeDocument/2006/relationships/hyperlink" Target="https://www.diodes.com/assets/Datasheets/SX_3-3V.pdf" TargetMode="External"/><Relationship Id="rId_hyperlink_375" Type="http://schemas.openxmlformats.org/officeDocument/2006/relationships/hyperlink" Target="https://www.diodes.com/part/view/UC" TargetMode="External"/><Relationship Id="rId_hyperlink_376" Type="http://schemas.openxmlformats.org/officeDocument/2006/relationships/hyperlink" Target="https://www.diodes.com/assets/Datasheets/UC.pdf" TargetMode="External"/><Relationship Id="rId_hyperlink_377" Type="http://schemas.openxmlformats.org/officeDocument/2006/relationships/hyperlink" Target="https://www.diodes.com/part/view/UCQ" TargetMode="External"/><Relationship Id="rId_hyperlink_378" Type="http://schemas.openxmlformats.org/officeDocument/2006/relationships/hyperlink" Target="https://www.diodes.com/assets/Datasheets/UCQ.pdf" TargetMode="External"/><Relationship Id="rId_hyperlink_379" Type="http://schemas.openxmlformats.org/officeDocument/2006/relationships/hyperlink" Target="https://www.diodes.com/part/view/UF252%2F22" TargetMode="External"/><Relationship Id="rId_hyperlink_380" Type="http://schemas.openxmlformats.org/officeDocument/2006/relationships/hyperlink" Target="https://www.diodes.com/assets/Datasheets/UF252-22.pdf" TargetMode="External"/><Relationship Id="rId_hyperlink_381" Type="http://schemas.openxmlformats.org/officeDocument/2006/relationships/hyperlink" Target="https://www.diodes.com/part/view/UF253%2F23" TargetMode="External"/><Relationship Id="rId_hyperlink_382" Type="http://schemas.openxmlformats.org/officeDocument/2006/relationships/hyperlink" Target="https://www.diodes.com/assets/Datasheets/UF253-23.pdf" TargetMode="External"/><Relationship Id="rId_hyperlink_383" Type="http://schemas.openxmlformats.org/officeDocument/2006/relationships/hyperlink" Target="https://www.diodes.com/part/view/UF254%2F24" TargetMode="External"/><Relationship Id="rId_hyperlink_384" Type="http://schemas.openxmlformats.org/officeDocument/2006/relationships/hyperlink" Target="https://www.diodes.com/assets/Datasheets/UF254-24.pdf" TargetMode="External"/><Relationship Id="rId_hyperlink_385" Type="http://schemas.openxmlformats.org/officeDocument/2006/relationships/hyperlink" Target="https://www.diodes.com/part/view/UF322%2F32" TargetMode="External"/><Relationship Id="rId_hyperlink_386" Type="http://schemas.openxmlformats.org/officeDocument/2006/relationships/hyperlink" Target="https://www.diodes.com/assets/Datasheets/UF322-32.pdf" TargetMode="External"/><Relationship Id="rId_hyperlink_387" Type="http://schemas.openxmlformats.org/officeDocument/2006/relationships/hyperlink" Target="https://www.diodes.com/part/view/UF323%2F33" TargetMode="External"/><Relationship Id="rId_hyperlink_388" Type="http://schemas.openxmlformats.org/officeDocument/2006/relationships/hyperlink" Target="https://www.diodes.com/assets/Datasheets/UF323-33.pdf" TargetMode="External"/><Relationship Id="rId_hyperlink_389" Type="http://schemas.openxmlformats.org/officeDocument/2006/relationships/hyperlink" Target="https://www.diodes.com/part/view/UF324%2F34" TargetMode="External"/><Relationship Id="rId_hyperlink_390" Type="http://schemas.openxmlformats.org/officeDocument/2006/relationships/hyperlink" Target="https://www.diodes.com/assets/Datasheets/UF324-34.pdf" TargetMode="External"/><Relationship Id="rId_hyperlink_391" Type="http://schemas.openxmlformats.org/officeDocument/2006/relationships/hyperlink" Target="https://www.diodes.com/part/view/UF502%2F52" TargetMode="External"/><Relationship Id="rId_hyperlink_392" Type="http://schemas.openxmlformats.org/officeDocument/2006/relationships/hyperlink" Target="https://www.diodes.com/assets/Datasheets/UF502-52.pdf" TargetMode="External"/><Relationship Id="rId_hyperlink_393" Type="http://schemas.openxmlformats.org/officeDocument/2006/relationships/hyperlink" Target="https://www.diodes.com/part/view/UF503%2F53" TargetMode="External"/><Relationship Id="rId_hyperlink_394" Type="http://schemas.openxmlformats.org/officeDocument/2006/relationships/hyperlink" Target="https://www.diodes.com/assets/Datasheets/UF503-53.pdf" TargetMode="External"/><Relationship Id="rId_hyperlink_395" Type="http://schemas.openxmlformats.org/officeDocument/2006/relationships/hyperlink" Target="https://www.diodes.com/part/view/UF504%2F54" TargetMode="External"/><Relationship Id="rId_hyperlink_396" Type="http://schemas.openxmlformats.org/officeDocument/2006/relationships/hyperlink" Target="https://www.diodes.com/assets/Datasheets/UF504-54.pdf" TargetMode="External"/><Relationship Id="rId_hyperlink_397" Type="http://schemas.openxmlformats.org/officeDocument/2006/relationships/hyperlink" Target="https://www.diodes.com/part/view/UF702%2F72" TargetMode="External"/><Relationship Id="rId_hyperlink_398" Type="http://schemas.openxmlformats.org/officeDocument/2006/relationships/hyperlink" Target="https://www.diodes.com/assets/Datasheets/UF702-72.pdf" TargetMode="External"/><Relationship Id="rId_hyperlink_399" Type="http://schemas.openxmlformats.org/officeDocument/2006/relationships/hyperlink" Target="https://www.diodes.com/part/view/UF703%2F73" TargetMode="External"/><Relationship Id="rId_hyperlink_400" Type="http://schemas.openxmlformats.org/officeDocument/2006/relationships/hyperlink" Target="https://www.diodes.com/assets/Datasheets/UF703-73.pdf" TargetMode="External"/><Relationship Id="rId_hyperlink_401" Type="http://schemas.openxmlformats.org/officeDocument/2006/relationships/hyperlink" Target="https://www.diodes.com/part/view/UF704%2FUF74" TargetMode="External"/><Relationship Id="rId_hyperlink_402" Type="http://schemas.openxmlformats.org/officeDocument/2006/relationships/hyperlink" Target="https://www.diodes.com/assets/Datasheets/UF704-74.pdf" TargetMode="External"/><Relationship Id="rId_hyperlink_403" Type="http://schemas.openxmlformats.org/officeDocument/2006/relationships/hyperlink" Target="https://www.diodes.com/part/view/UFQ252%2F22" TargetMode="External"/><Relationship Id="rId_hyperlink_404" Type="http://schemas.openxmlformats.org/officeDocument/2006/relationships/hyperlink" Target="https://www.diodes.com/assets/Datasheets/UF252-22.pdf" TargetMode="External"/><Relationship Id="rId_hyperlink_405" Type="http://schemas.openxmlformats.org/officeDocument/2006/relationships/hyperlink" Target="https://www.diodes.com/part/view/UFQ253%2F23" TargetMode="External"/><Relationship Id="rId_hyperlink_406" Type="http://schemas.openxmlformats.org/officeDocument/2006/relationships/hyperlink" Target="https://www.diodes.com/assets/Datasheets/UF253-23.pdf" TargetMode="External"/><Relationship Id="rId_hyperlink_407" Type="http://schemas.openxmlformats.org/officeDocument/2006/relationships/hyperlink" Target="https://www.diodes.com/part/view/UFQ254%2F24" TargetMode="External"/><Relationship Id="rId_hyperlink_408" Type="http://schemas.openxmlformats.org/officeDocument/2006/relationships/hyperlink" Target="https://www.diodes.com/assets/Datasheets/UF254-24.pdf" TargetMode="External"/><Relationship Id="rId_hyperlink_409" Type="http://schemas.openxmlformats.org/officeDocument/2006/relationships/hyperlink" Target="https://www.diodes.com/part/view/UFQ322%2F32" TargetMode="External"/><Relationship Id="rId_hyperlink_410" Type="http://schemas.openxmlformats.org/officeDocument/2006/relationships/hyperlink" Target="https://www.diodes.com/assets/Datasheets/UF322-32.pdf" TargetMode="External"/><Relationship Id="rId_hyperlink_411" Type="http://schemas.openxmlformats.org/officeDocument/2006/relationships/hyperlink" Target="https://www.diodes.com/part/view/UFQ323%2F33" TargetMode="External"/><Relationship Id="rId_hyperlink_412" Type="http://schemas.openxmlformats.org/officeDocument/2006/relationships/hyperlink" Target="https://www.diodes.com/assets/Datasheets/UF323-33.pdf" TargetMode="External"/><Relationship Id="rId_hyperlink_413" Type="http://schemas.openxmlformats.org/officeDocument/2006/relationships/hyperlink" Target="https://www.diodes.com/part/view/UFQ324%2F34" TargetMode="External"/><Relationship Id="rId_hyperlink_414" Type="http://schemas.openxmlformats.org/officeDocument/2006/relationships/hyperlink" Target="https://www.diodes.com/assets/Datasheets/UF324-34.pdf" TargetMode="External"/><Relationship Id="rId_hyperlink_415" Type="http://schemas.openxmlformats.org/officeDocument/2006/relationships/hyperlink" Target="https://www.diodes.com/part/view/UFQ502%2F52" TargetMode="External"/><Relationship Id="rId_hyperlink_416" Type="http://schemas.openxmlformats.org/officeDocument/2006/relationships/hyperlink" Target="https://www.diodes.com/assets/Datasheets/UF502-52.pdf" TargetMode="External"/><Relationship Id="rId_hyperlink_417" Type="http://schemas.openxmlformats.org/officeDocument/2006/relationships/hyperlink" Target="https://www.diodes.com/part/view/UFQ503%2F53" TargetMode="External"/><Relationship Id="rId_hyperlink_418" Type="http://schemas.openxmlformats.org/officeDocument/2006/relationships/hyperlink" Target="https://www.diodes.com/assets/Datasheets/UF503-53.pdf" TargetMode="External"/><Relationship Id="rId_hyperlink_419" Type="http://schemas.openxmlformats.org/officeDocument/2006/relationships/hyperlink" Target="https://www.diodes.com/part/view/UFQ504%2F54" TargetMode="External"/><Relationship Id="rId_hyperlink_420" Type="http://schemas.openxmlformats.org/officeDocument/2006/relationships/hyperlink" Target="https://www.diodes.com/assets/Datasheets/UF504-54.pdf" TargetMode="External"/><Relationship Id="rId_hyperlink_421" Type="http://schemas.openxmlformats.org/officeDocument/2006/relationships/hyperlink" Target="https://www.diodes.com/part/view/UFQ702%2F72" TargetMode="External"/><Relationship Id="rId_hyperlink_422" Type="http://schemas.openxmlformats.org/officeDocument/2006/relationships/hyperlink" Target="https://www.diodes.com/assets/Datasheets/UF702-72.pdf" TargetMode="External"/><Relationship Id="rId_hyperlink_423" Type="http://schemas.openxmlformats.org/officeDocument/2006/relationships/hyperlink" Target="https://www.diodes.com/part/view/UFQ703%2F73" TargetMode="External"/><Relationship Id="rId_hyperlink_424" Type="http://schemas.openxmlformats.org/officeDocument/2006/relationships/hyperlink" Target="https://www.diodes.com/assets/Datasheets/UF703-73.pdf" TargetMode="External"/><Relationship Id="rId_hyperlink_425" Type="http://schemas.openxmlformats.org/officeDocument/2006/relationships/hyperlink" Target="https://www.diodes.com/part/view/UFQ704%2FUFQ74" TargetMode="External"/><Relationship Id="rId_hyperlink_426" Type="http://schemas.openxmlformats.org/officeDocument/2006/relationships/hyperlink" Target="https://www.diodes.com/assets/Datasheets/UF704-74.pdf" TargetMode="External"/><Relationship Id="rId_hyperlink_427" Type="http://schemas.openxmlformats.org/officeDocument/2006/relationships/hyperlink" Target="https://www.diodes.com/part/view/UJ1.8V" TargetMode="External"/><Relationship Id="rId_hyperlink_428" Type="http://schemas.openxmlformats.org/officeDocument/2006/relationships/hyperlink" Target="https://www.diodes.com/assets/Datasheets/UJ_1-8V.pdf" TargetMode="External"/><Relationship Id="rId_hyperlink_429" Type="http://schemas.openxmlformats.org/officeDocument/2006/relationships/hyperlink" Target="https://www.diodes.com/part/view/UK1.8V" TargetMode="External"/><Relationship Id="rId_hyperlink_430" Type="http://schemas.openxmlformats.org/officeDocument/2006/relationships/hyperlink" Target="https://www.diodes.com/assets/Datasheets/UK_1-8V.pdf" TargetMode="External"/><Relationship Id="rId_hyperlink_431" Type="http://schemas.openxmlformats.org/officeDocument/2006/relationships/hyperlink" Target="https://www.diodes.com/part/view/UM1.8V" TargetMode="External"/><Relationship Id="rId_hyperlink_432" Type="http://schemas.openxmlformats.org/officeDocument/2006/relationships/hyperlink" Target="https://www.diodes.com/assets/Datasheets/UM_1-8V.pdf" TargetMode="External"/><Relationship Id="rId_hyperlink_433" Type="http://schemas.openxmlformats.org/officeDocument/2006/relationships/hyperlink" Target="https://www.diodes.com/part/view/UX22%2F252" TargetMode="External"/><Relationship Id="rId_hyperlink_434" Type="http://schemas.openxmlformats.org/officeDocument/2006/relationships/hyperlink" Target="https://www.diodes.com/assets/Datasheets/UX22-252.pdf" TargetMode="External"/><Relationship Id="rId_hyperlink_435" Type="http://schemas.openxmlformats.org/officeDocument/2006/relationships/hyperlink" Target="https://www.diodes.com/part/view/UX31%2FUX321" TargetMode="External"/><Relationship Id="rId_hyperlink_436" Type="http://schemas.openxmlformats.org/officeDocument/2006/relationships/hyperlink" Target="https://www.diodes.com/assets/Datasheets/UX31-UX321.pdf" TargetMode="External"/><Relationship Id="rId_hyperlink_437" Type="http://schemas.openxmlformats.org/officeDocument/2006/relationships/hyperlink" Target="https://www.diodes.com/part/view/UX51%2FUX501" TargetMode="External"/><Relationship Id="rId_hyperlink_438" Type="http://schemas.openxmlformats.org/officeDocument/2006/relationships/hyperlink" Target="https://www.diodes.com/assets/Datasheets/UX51-501.pdf" TargetMode="External"/><Relationship Id="rId_hyperlink_439" Type="http://schemas.openxmlformats.org/officeDocument/2006/relationships/hyperlink" Target="https://www.diodes.com/part/view/UX52%2FUX502" TargetMode="External"/><Relationship Id="rId_hyperlink_440" Type="http://schemas.openxmlformats.org/officeDocument/2006/relationships/hyperlink" Target="https://www.diodes.com/assets/Datasheets/UX52-502.pdf" TargetMode="External"/><Relationship Id="rId_hyperlink_441" Type="http://schemas.openxmlformats.org/officeDocument/2006/relationships/hyperlink" Target="https://www.diodes.com/part/view/UX53%2FUX503" TargetMode="External"/><Relationship Id="rId_hyperlink_442" Type="http://schemas.openxmlformats.org/officeDocument/2006/relationships/hyperlink" Target="https://www.diodes.com/assets/Datasheets/UX53-503.pdf" TargetMode="External"/><Relationship Id="rId_hyperlink_443" Type="http://schemas.openxmlformats.org/officeDocument/2006/relationships/hyperlink" Target="https://www.diodes.com/part/view/UX71%2FUX701" TargetMode="External"/><Relationship Id="rId_hyperlink_444" Type="http://schemas.openxmlformats.org/officeDocument/2006/relationships/hyperlink" Target="https://www.diodes.com/assets/Datasheets/UX71-701.pdf" TargetMode="External"/><Relationship Id="rId_hyperlink_445" Type="http://schemas.openxmlformats.org/officeDocument/2006/relationships/hyperlink" Target="https://www.diodes.com/part/view/UX72%2FUX702" TargetMode="External"/><Relationship Id="rId_hyperlink_446" Type="http://schemas.openxmlformats.org/officeDocument/2006/relationships/hyperlink" Target="https://www.diodes.com/assets/Datasheets/UX72-702.pdf" TargetMode="External"/><Relationship Id="rId_hyperlink_447" Type="http://schemas.openxmlformats.org/officeDocument/2006/relationships/hyperlink" Target="https://www.diodes.com/part/view/UX73%2FUX703" TargetMode="External"/><Relationship Id="rId_hyperlink_448" Type="http://schemas.openxmlformats.org/officeDocument/2006/relationships/hyperlink" Target="https://www.diodes.com/assets/Datasheets/UX73-703.pdf" TargetMode="External"/><Relationship Id="rId_hyperlink_449" Type="http://schemas.openxmlformats.org/officeDocument/2006/relationships/hyperlink" Target="https://www.diodes.com/part/view/VM1.2V" TargetMode="External"/><Relationship Id="rId_hyperlink_450" Type="http://schemas.openxmlformats.org/officeDocument/2006/relationships/hyperlink" Target="https://www.diodes.com/assets/Datasheets/VM_1-2V.pdf" TargetMode="External"/><Relationship Id="rId_hyperlink_451" Type="http://schemas.openxmlformats.org/officeDocument/2006/relationships/hyperlink" Target="https://www.diodes.com/part/view/VM1.8V" TargetMode="External"/><Relationship Id="rId_hyperlink_452" Type="http://schemas.openxmlformats.org/officeDocument/2006/relationships/hyperlink" Target="https://www.diodes.com/assets/Datasheets/VM_1-8V.pdf" TargetMode="External"/><Relationship Id="rId_hyperlink_453" Type="http://schemas.openxmlformats.org/officeDocument/2006/relationships/hyperlink" Target="https://www.diodes.com/part/view/VM2.5V" TargetMode="External"/><Relationship Id="rId_hyperlink_454" Type="http://schemas.openxmlformats.org/officeDocument/2006/relationships/hyperlink" Target="https://www.diodes.com/assets/Datasheets/VM_2-5V.pdf" TargetMode="External"/><Relationship Id="rId_hyperlink_455" Type="http://schemas.openxmlformats.org/officeDocument/2006/relationships/hyperlink" Target="https://www.diodes.com/part/view/VM3.3V" TargetMode="External"/><Relationship Id="rId_hyperlink_456" Type="http://schemas.openxmlformats.org/officeDocument/2006/relationships/hyperlink" Target="https://www.diodes.com/assets/Datasheets/VM_3-3V.pdf" TargetMode="External"/><Relationship Id="rId_hyperlink_457" Type="http://schemas.openxmlformats.org/officeDocument/2006/relationships/hyperlink" Target="https://www.diodes.com/part/view/WL251" TargetMode="External"/><Relationship Id="rId_hyperlink_458" Type="http://schemas.openxmlformats.org/officeDocument/2006/relationships/hyperlink" Target="https://www.diodes.com/assets/Datasheets/WL251.pdf" TargetMode="External"/><Relationship Id="rId_hyperlink_459" Type="http://schemas.openxmlformats.org/officeDocument/2006/relationships/hyperlink" Target="https://www.diodes.com/part/view/WL321" TargetMode="External"/><Relationship Id="rId_hyperlink_460" Type="http://schemas.openxmlformats.org/officeDocument/2006/relationships/hyperlink" Target="https://www.diodes.com/assets/Datasheets/WL321.pdf" TargetMode="External"/><Relationship Id="rId_hyperlink_461" Type="http://schemas.openxmlformats.org/officeDocument/2006/relationships/hyperlink" Target="https://www.diodes.com/part/view/WL501" TargetMode="External"/><Relationship Id="rId_hyperlink_462" Type="http://schemas.openxmlformats.org/officeDocument/2006/relationships/hyperlink" Target="https://www.diodes.com/assets/Datasheets/WL501.pdf" TargetMode="External"/><Relationship Id="rId_hyperlink_463" Type="http://schemas.openxmlformats.org/officeDocument/2006/relationships/hyperlink" Target="https://www.diodes.com/part/view/WL701" TargetMode="External"/><Relationship Id="rId_hyperlink_464" Type="http://schemas.openxmlformats.org/officeDocument/2006/relationships/hyperlink" Target="https://www.diodes.com/assets/Datasheets/WL701.pdf" TargetMode="External"/><Relationship Id="rId_hyperlink_465" Type="http://schemas.openxmlformats.org/officeDocument/2006/relationships/hyperlink" Target="https://www.diodes.com/part/view/WX501" TargetMode="External"/><Relationship Id="rId_hyperlink_466" Type="http://schemas.openxmlformats.org/officeDocument/2006/relationships/hyperlink" Target="https://www.diodes.com/assets/Datasheets/WX501.pdf" TargetMode="External"/><Relationship Id="rId_hyperlink_467" Type="http://schemas.openxmlformats.org/officeDocument/2006/relationships/hyperlink" Target="https://www.diodes.com/part/view/WX502" TargetMode="External"/><Relationship Id="rId_hyperlink_468" Type="http://schemas.openxmlformats.org/officeDocument/2006/relationships/hyperlink" Target="https://www.diodes.com/assets/Datasheets/WX502.pdf" TargetMode="External"/><Relationship Id="rId_hyperlink_469" Type="http://schemas.openxmlformats.org/officeDocument/2006/relationships/hyperlink" Target="https://www.diodes.com/part/view/WX503" TargetMode="External"/><Relationship Id="rId_hyperlink_470" Type="http://schemas.openxmlformats.org/officeDocument/2006/relationships/hyperlink" Target="https://www.diodes.com/assets/Datasheets/WX503.pdf" TargetMode="External"/><Relationship Id="rId_hyperlink_471" Type="http://schemas.openxmlformats.org/officeDocument/2006/relationships/hyperlink" Target="https://www.diodes.com/part/view/WX701" TargetMode="External"/><Relationship Id="rId_hyperlink_472" Type="http://schemas.openxmlformats.org/officeDocument/2006/relationships/hyperlink" Target="https://www.diodes.com/assets/Datasheets/WX701.pdf" TargetMode="External"/><Relationship Id="rId_hyperlink_473" Type="http://schemas.openxmlformats.org/officeDocument/2006/relationships/hyperlink" Target="https://www.diodes.com/part/view/WX702" TargetMode="External"/><Relationship Id="rId_hyperlink_474" Type="http://schemas.openxmlformats.org/officeDocument/2006/relationships/hyperlink" Target="https://www.diodes.com/assets/Datasheets/WX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26.993" bestFit="true" customWidth="true" style="0"/>
    <col min="2" max="2" width="32.992" bestFit="true" customWidth="true" style="0"/>
    <col min="3" max="3" width="113.115" bestFit="true" customWidth="true" style="0"/>
    <col min="4" max="4" width="189.811" bestFit="true" customWidth="true" style="0"/>
    <col min="5" max="5" width="172.101" bestFit="true" customWidth="true" style="0"/>
    <col min="6" max="6" width="23.423" bestFit="true" customWidth="true" style="0"/>
    <col min="7" max="7" width="18.71" bestFit="true" customWidth="true" style="0"/>
    <col min="8" max="8" width="49.417" bestFit="true" customWidth="true" style="0"/>
    <col min="9" max="9" width="44.703" bestFit="true" customWidth="true" style="0"/>
    <col min="10" max="10" width="18.71" bestFit="true" customWidth="true" style="0"/>
    <col min="11" max="11" width="18.71" bestFit="true" customWidth="true" style="0"/>
    <col min="12" max="12" width="100.118" bestFit="true" customWidth="true" style="0"/>
    <col min="13" max="13" width="15.282" bestFit="true" customWidth="true" style="0"/>
    <col min="14" max="14" width="45.846" bestFit="true" customWidth="true" style="0"/>
    <col min="15" max="15" width="22.28" bestFit="true" customWidth="true" style="0"/>
    <col min="16" max="16" width="5.856" bestFit="true" customWidth="true" style="0"/>
    <col min="17" max="17" width="11.711" bestFit="true" customWidth="true" style="0"/>
    <col min="18" max="18" width="10.56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Subfamily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R1" s="1" t="s">
        <v>17</v>
      </c>
    </row>
    <row r="2" spans="1:18">
      <c r="A2" t="str">
        <f>Hyperlink("https://www.diodes.com/part/view/FD1.2V","FD1.2V")</f>
        <v>FD1.2V</v>
      </c>
      <c r="B2" t="str">
        <f>Hyperlink("https://www.diodes.com/assets/Datasheets/FD-1.2V.pdf","FD_1-2V Datasheet")</f>
        <v>FD_1-2V Datasheet</v>
      </c>
      <c r="C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>
        <v>1.2</v>
      </c>
      <c r="P2">
        <v>4</v>
      </c>
    </row>
    <row r="3" spans="1:18">
      <c r="A3" t="str">
        <f>Hyperlink("https://www.diodes.com/part/view/FD1.8V","FD1.8V")</f>
        <v>FD1.8V</v>
      </c>
      <c r="B3" t="str">
        <f>Hyperlink("https://www.diodes.com/assets/Datasheets/FD_1-8V.pdf","FD_1-8V Datasheet")</f>
        <v>FD_1-8V Datasheet</v>
      </c>
      <c r="C3" t="s">
        <v>28</v>
      </c>
      <c r="F3" t="s">
        <v>19</v>
      </c>
      <c r="G3" t="s">
        <v>29</v>
      </c>
      <c r="H3" t="s">
        <v>21</v>
      </c>
      <c r="I3" t="s">
        <v>30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>
        <v>1.8</v>
      </c>
      <c r="P3">
        <v>4</v>
      </c>
      <c r="Q3" t="s">
        <v>31</v>
      </c>
    </row>
    <row r="4" spans="1:18">
      <c r="A4" t="str">
        <f>Hyperlink("https://www.diodes.com/part/view/FD2.5V","FD2.5V")</f>
        <v>FD2.5V</v>
      </c>
      <c r="B4" t="str">
        <f>Hyperlink("https://www.diodes.com/assets/Datasheets/FD_2-5V.pdf","FD_2-5V Datasheet")</f>
        <v>FD_2-5V Datasheet</v>
      </c>
      <c r="C4" t="s">
        <v>32</v>
      </c>
      <c r="F4" t="s">
        <v>19</v>
      </c>
      <c r="G4" t="s">
        <v>33</v>
      </c>
      <c r="H4" t="s">
        <v>21</v>
      </c>
      <c r="I4" t="s">
        <v>34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>
        <v>2.5</v>
      </c>
      <c r="P4">
        <v>4</v>
      </c>
      <c r="Q4" t="s">
        <v>35</v>
      </c>
    </row>
    <row r="5" spans="1:18">
      <c r="A5" t="str">
        <f>Hyperlink("https://www.diodes.com/part/view/FD3.3V","FD3.3V")</f>
        <v>FD3.3V</v>
      </c>
      <c r="B5" t="str">
        <f>Hyperlink("https://www.diodes.com/assets/Datasheets/FD_3-3V.pdf","FD_3-3V Datasheet")</f>
        <v>FD_3-3V Datasheet</v>
      </c>
      <c r="C5" t="s">
        <v>36</v>
      </c>
      <c r="F5" t="s">
        <v>19</v>
      </c>
      <c r="G5" t="s">
        <v>37</v>
      </c>
      <c r="H5" t="s">
        <v>21</v>
      </c>
      <c r="I5" t="s">
        <v>34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>
        <v>3.3</v>
      </c>
      <c r="P5">
        <v>4</v>
      </c>
      <c r="Q5" t="s">
        <v>38</v>
      </c>
    </row>
    <row r="6" spans="1:18">
      <c r="A6" t="str">
        <f>Hyperlink("https://www.diodes.com/part/view/FDQ1.8V","FDQ1.8V")</f>
        <v>FDQ1.8V</v>
      </c>
      <c r="B6" t="str">
        <f>Hyperlink("https://www.diodes.com/assets/Datasheets/FDQ-1-8V.pdf","FDQ_1-8V Datasheet")</f>
        <v>FDQ_1-8V Datasheet</v>
      </c>
      <c r="C6" t="s">
        <v>39</v>
      </c>
      <c r="F6" t="s">
        <v>19</v>
      </c>
      <c r="G6" t="s">
        <v>40</v>
      </c>
      <c r="H6" t="s">
        <v>41</v>
      </c>
      <c r="I6" t="s">
        <v>30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>
        <v>1.8</v>
      </c>
      <c r="P6">
        <v>4</v>
      </c>
    </row>
    <row r="7" spans="1:18">
      <c r="A7" t="str">
        <f>Hyperlink("https://www.diodes.com/part/view/FDQ2.5V","FDQ2.5V")</f>
        <v>FDQ2.5V</v>
      </c>
      <c r="B7" t="str">
        <f>Hyperlink("https://www.diodes.com/assets/Datasheets/FDQ-2-5V.pdf","FDQ_2-5V Datasheet")</f>
        <v>FDQ_2-5V Datasheet</v>
      </c>
      <c r="C7" t="s">
        <v>42</v>
      </c>
      <c r="F7" t="s">
        <v>19</v>
      </c>
      <c r="G7" t="s">
        <v>40</v>
      </c>
      <c r="H7" t="s">
        <v>41</v>
      </c>
      <c r="I7" t="s">
        <v>34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>
        <v>2.5</v>
      </c>
      <c r="P7">
        <v>4</v>
      </c>
    </row>
    <row r="8" spans="1:18">
      <c r="A8" t="str">
        <f>Hyperlink("https://www.diodes.com/part/view/FDQ3.3V","FDQ3.3V")</f>
        <v>FDQ3.3V</v>
      </c>
      <c r="B8" t="str">
        <f>Hyperlink("https://www.diodes.com/assets/Datasheets/FDQ-3-3V.pdf","FDQ_3-3V Datasheet")</f>
        <v>FDQ_3-3V Datasheet</v>
      </c>
      <c r="C8" t="s">
        <v>43</v>
      </c>
      <c r="F8" t="s">
        <v>19</v>
      </c>
      <c r="G8" t="s">
        <v>40</v>
      </c>
      <c r="H8" t="s">
        <v>41</v>
      </c>
      <c r="I8" t="s">
        <v>34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>
        <v>3.3</v>
      </c>
      <c r="P8">
        <v>4</v>
      </c>
    </row>
    <row r="9" spans="1:18">
      <c r="A9" t="str">
        <f>Hyperlink("https://www.diodes.com/part/view/FJ1.2V","FJ1.2V")</f>
        <v>FJ1.2V</v>
      </c>
      <c r="B9" t="str">
        <f>Hyperlink("https://www.diodes.com/assets/Datasheets/FJ_1-2V.pdf","FJ_1-2V Datasheet")</f>
        <v>FJ_1-2V Datasheet</v>
      </c>
      <c r="C9" t="s">
        <v>44</v>
      </c>
      <c r="F9" t="s">
        <v>19</v>
      </c>
      <c r="G9" t="s">
        <v>45</v>
      </c>
      <c r="H9" t="s">
        <v>21</v>
      </c>
      <c r="I9" t="s">
        <v>22</v>
      </c>
      <c r="J9" t="s">
        <v>23</v>
      </c>
      <c r="K9" t="s">
        <v>24</v>
      </c>
      <c r="L9" t="s">
        <v>46</v>
      </c>
      <c r="M9" t="s">
        <v>26</v>
      </c>
      <c r="N9" t="s">
        <v>27</v>
      </c>
      <c r="O9">
        <v>1.2</v>
      </c>
      <c r="P9">
        <v>4</v>
      </c>
    </row>
    <row r="10" spans="1:18">
      <c r="A10" t="str">
        <f>Hyperlink("https://www.diodes.com/part/view/FJ1.8V","FJ1.8V")</f>
        <v>FJ1.8V</v>
      </c>
      <c r="B10" t="str">
        <f>Hyperlink("https://www.diodes.com/assets/Datasheets/FJ-1-8V.pdf","FJ_1-8V Datasheet")</f>
        <v>FJ_1-8V Datasheet</v>
      </c>
      <c r="C10" t="s">
        <v>47</v>
      </c>
      <c r="F10" t="s">
        <v>19</v>
      </c>
      <c r="G10" t="s">
        <v>48</v>
      </c>
      <c r="H10" t="s">
        <v>21</v>
      </c>
      <c r="I10" t="s">
        <v>30</v>
      </c>
      <c r="J10" t="s">
        <v>23</v>
      </c>
      <c r="K10" t="s">
        <v>24</v>
      </c>
      <c r="L10" t="s">
        <v>46</v>
      </c>
      <c r="M10" t="s">
        <v>26</v>
      </c>
      <c r="N10" t="s">
        <v>27</v>
      </c>
      <c r="O10">
        <v>1.8</v>
      </c>
      <c r="P10">
        <v>4</v>
      </c>
    </row>
    <row r="11" spans="1:18">
      <c r="A11" t="str">
        <f>Hyperlink("https://www.diodes.com/part/view/FJ2.5V","FJ2.5V")</f>
        <v>FJ2.5V</v>
      </c>
      <c r="B11" t="str">
        <f>Hyperlink("https://www.diodes.com/assets/Datasheets/FJ-2-5V.pdf","FJ_2-5V Datasheet")</f>
        <v>FJ_2-5V Datasheet</v>
      </c>
      <c r="C11" t="s">
        <v>49</v>
      </c>
      <c r="F11" t="s">
        <v>19</v>
      </c>
      <c r="G11" t="s">
        <v>50</v>
      </c>
      <c r="H11" t="s">
        <v>21</v>
      </c>
      <c r="I11" t="s">
        <v>34</v>
      </c>
      <c r="J11" t="s">
        <v>23</v>
      </c>
      <c r="K11" t="s">
        <v>24</v>
      </c>
      <c r="L11" t="s">
        <v>46</v>
      </c>
      <c r="M11" t="s">
        <v>26</v>
      </c>
      <c r="N11" t="s">
        <v>27</v>
      </c>
      <c r="O11">
        <v>2.5</v>
      </c>
      <c r="P11">
        <v>4</v>
      </c>
    </row>
    <row r="12" spans="1:18">
      <c r="A12" t="str">
        <f>Hyperlink("https://www.diodes.com/part/view/FJ3.3V","FJ3.3V")</f>
        <v>FJ3.3V</v>
      </c>
      <c r="B12" t="str">
        <f>Hyperlink("https://www.diodes.com/assets/Datasheets/FJ-3.3V.pdf","FJ_3-3V Datasheet")</f>
        <v>FJ_3-3V Datasheet</v>
      </c>
      <c r="C12" t="s">
        <v>51</v>
      </c>
      <c r="F12" t="s">
        <v>19</v>
      </c>
      <c r="G12" t="s">
        <v>52</v>
      </c>
      <c r="H12" t="s">
        <v>21</v>
      </c>
      <c r="I12" t="s">
        <v>34</v>
      </c>
      <c r="J12" t="s">
        <v>23</v>
      </c>
      <c r="K12" t="s">
        <v>24</v>
      </c>
      <c r="L12" t="s">
        <v>46</v>
      </c>
      <c r="M12" t="s">
        <v>26</v>
      </c>
      <c r="N12" t="s">
        <v>27</v>
      </c>
      <c r="O12">
        <v>3.3</v>
      </c>
      <c r="P12">
        <v>4</v>
      </c>
    </row>
    <row r="13" spans="1:18">
      <c r="A13" t="str">
        <f>Hyperlink("https://www.diodes.com/part/view/FK1.2V","FK1.2V")</f>
        <v>FK1.2V</v>
      </c>
      <c r="B13" t="str">
        <f>Hyperlink("https://www.diodes.com/assets/Datasheets/FK_1-2V.pdf","FK_1-2V Datasheet")</f>
        <v>FK_1-2V Datasheet</v>
      </c>
      <c r="C13" t="s">
        <v>53</v>
      </c>
      <c r="F13" t="s">
        <v>19</v>
      </c>
      <c r="G13" t="s">
        <v>54</v>
      </c>
      <c r="H13" t="s">
        <v>21</v>
      </c>
      <c r="I13" t="s">
        <v>22</v>
      </c>
      <c r="J13" t="s">
        <v>23</v>
      </c>
      <c r="K13" t="s">
        <v>24</v>
      </c>
      <c r="L13" t="s">
        <v>55</v>
      </c>
      <c r="M13" t="s">
        <v>26</v>
      </c>
      <c r="N13" t="s">
        <v>27</v>
      </c>
      <c r="O13">
        <v>1.2</v>
      </c>
      <c r="P13">
        <v>4</v>
      </c>
    </row>
    <row r="14" spans="1:18">
      <c r="A14" t="str">
        <f>Hyperlink("https://www.diodes.com/part/view/FK1.8V","FK1.8V")</f>
        <v>FK1.8V</v>
      </c>
      <c r="B14" t="str">
        <f>Hyperlink("https://www.diodes.com/assets/Datasheets/FK-1-8V.pdf","FK_1-8V Datasheet")</f>
        <v>FK_1-8V Datasheet</v>
      </c>
      <c r="C14" t="s">
        <v>56</v>
      </c>
      <c r="F14" t="s">
        <v>19</v>
      </c>
      <c r="G14" t="s">
        <v>57</v>
      </c>
      <c r="H14" t="s">
        <v>21</v>
      </c>
      <c r="I14" t="s">
        <v>30</v>
      </c>
      <c r="J14" t="s">
        <v>23</v>
      </c>
      <c r="K14" t="s">
        <v>24</v>
      </c>
      <c r="L14" t="s">
        <v>55</v>
      </c>
      <c r="M14" t="s">
        <v>26</v>
      </c>
      <c r="N14" t="s">
        <v>27</v>
      </c>
      <c r="O14">
        <v>1.8</v>
      </c>
      <c r="P14">
        <v>4</v>
      </c>
      <c r="Q14" t="s">
        <v>58</v>
      </c>
    </row>
    <row r="15" spans="1:18">
      <c r="A15" t="str">
        <f>Hyperlink("https://www.diodes.com/part/view/FK2.5V","FK2.5V")</f>
        <v>FK2.5V</v>
      </c>
      <c r="B15" t="str">
        <f>Hyperlink("https://www.diodes.com/assets/Datasheets/FK-2-5V.pdf","FK_2-5V Datasheet")</f>
        <v>FK_2-5V Datasheet</v>
      </c>
      <c r="C15" t="s">
        <v>59</v>
      </c>
      <c r="F15" t="s">
        <v>19</v>
      </c>
      <c r="G15" t="s">
        <v>60</v>
      </c>
      <c r="H15" t="s">
        <v>21</v>
      </c>
      <c r="I15" t="s">
        <v>34</v>
      </c>
      <c r="J15" t="s">
        <v>23</v>
      </c>
      <c r="K15" t="s">
        <v>24</v>
      </c>
      <c r="L15" t="s">
        <v>55</v>
      </c>
      <c r="M15" t="s">
        <v>26</v>
      </c>
      <c r="N15" t="s">
        <v>27</v>
      </c>
      <c r="O15">
        <v>2.5</v>
      </c>
      <c r="P15">
        <v>4</v>
      </c>
      <c r="Q15" t="s">
        <v>61</v>
      </c>
    </row>
    <row r="16" spans="1:18">
      <c r="A16" t="str">
        <f>Hyperlink("https://www.diodes.com/part/view/FK3.3V","FK3.3V")</f>
        <v>FK3.3V</v>
      </c>
      <c r="B16" t="str">
        <f>Hyperlink("https://www.diodes.com/assets/Datasheets/FK-3-3V.pdf","FK_3-3V Datasheet")</f>
        <v>FK_3-3V Datasheet</v>
      </c>
      <c r="C16" t="s">
        <v>62</v>
      </c>
      <c r="F16" t="s">
        <v>19</v>
      </c>
      <c r="G16" t="s">
        <v>63</v>
      </c>
      <c r="H16" t="s">
        <v>21</v>
      </c>
      <c r="I16" t="s">
        <v>34</v>
      </c>
      <c r="J16" t="s">
        <v>23</v>
      </c>
      <c r="K16" t="s">
        <v>24</v>
      </c>
      <c r="L16" t="s">
        <v>55</v>
      </c>
      <c r="M16" t="s">
        <v>26</v>
      </c>
      <c r="N16" t="s">
        <v>27</v>
      </c>
      <c r="O16">
        <v>3.3</v>
      </c>
      <c r="P16">
        <v>4</v>
      </c>
      <c r="Q16" t="s">
        <v>64</v>
      </c>
    </row>
    <row r="17" spans="1:18">
      <c r="A17" t="str">
        <f>Hyperlink("https://www.diodes.com/part/view/FKQ1.8V","FKQ1.8V")</f>
        <v>FKQ1.8V</v>
      </c>
      <c r="B17" t="str">
        <f>Hyperlink("https://www.diodes.com/assets/Datasheets/FKQ-1-8V.pdf","FKQ_1-8V Datasheet")</f>
        <v>FKQ_1-8V Datasheet</v>
      </c>
      <c r="C17" t="s">
        <v>65</v>
      </c>
      <c r="F17" t="s">
        <v>19</v>
      </c>
      <c r="G17" t="s">
        <v>66</v>
      </c>
      <c r="H17" t="s">
        <v>41</v>
      </c>
      <c r="I17" t="s">
        <v>30</v>
      </c>
      <c r="J17" t="s">
        <v>23</v>
      </c>
      <c r="K17" t="s">
        <v>24</v>
      </c>
      <c r="L17" t="s">
        <v>55</v>
      </c>
      <c r="M17" t="s">
        <v>26</v>
      </c>
      <c r="N17" t="s">
        <v>27</v>
      </c>
      <c r="O17">
        <v>1.8</v>
      </c>
      <c r="P17">
        <v>4</v>
      </c>
    </row>
    <row r="18" spans="1:18">
      <c r="A18" t="str">
        <f>Hyperlink("https://www.diodes.com/part/view/FKQ2.5V","FKQ2.5V")</f>
        <v>FKQ2.5V</v>
      </c>
      <c r="B18" t="str">
        <f>Hyperlink("https://www.diodes.com/assets/Datasheets/FKQ-2-5V.pdf","FKQ_2-5V Datasheet")</f>
        <v>FKQ_2-5V Datasheet</v>
      </c>
      <c r="C18" t="s">
        <v>67</v>
      </c>
      <c r="F18" t="s">
        <v>19</v>
      </c>
      <c r="G18" t="s">
        <v>66</v>
      </c>
      <c r="H18" t="s">
        <v>41</v>
      </c>
      <c r="I18" t="s">
        <v>34</v>
      </c>
      <c r="J18" t="s">
        <v>23</v>
      </c>
      <c r="K18" t="s">
        <v>24</v>
      </c>
      <c r="L18" t="s">
        <v>55</v>
      </c>
      <c r="M18" t="s">
        <v>26</v>
      </c>
      <c r="N18" t="s">
        <v>27</v>
      </c>
      <c r="O18">
        <v>2.5</v>
      </c>
      <c r="P18">
        <v>4</v>
      </c>
    </row>
    <row r="19" spans="1:18">
      <c r="A19" t="str">
        <f>Hyperlink("https://www.diodes.com/part/view/FKQ3.3V","FKQ3.3V")</f>
        <v>FKQ3.3V</v>
      </c>
      <c r="B19" t="str">
        <f>Hyperlink("https://www.diodes.com/assets/Datasheets/FKQ-3-3V.pdf","FKQ_3-3V Datasheet")</f>
        <v>FKQ_3-3V Datasheet</v>
      </c>
      <c r="C19" t="s">
        <v>68</v>
      </c>
      <c r="F19" t="s">
        <v>19</v>
      </c>
      <c r="G19" t="s">
        <v>66</v>
      </c>
      <c r="H19" t="s">
        <v>41</v>
      </c>
      <c r="I19" t="s">
        <v>34</v>
      </c>
      <c r="J19" t="s">
        <v>23</v>
      </c>
      <c r="K19" t="s">
        <v>24</v>
      </c>
      <c r="L19" t="s">
        <v>55</v>
      </c>
      <c r="M19" t="s">
        <v>26</v>
      </c>
      <c r="N19" t="s">
        <v>27</v>
      </c>
      <c r="O19">
        <v>3.3</v>
      </c>
      <c r="P19">
        <v>4</v>
      </c>
    </row>
    <row r="20" spans="1:18">
      <c r="A20" t="str">
        <f>Hyperlink("https://www.diodes.com/part/view/FM1.2V","FM1.2V")</f>
        <v>FM1.2V</v>
      </c>
      <c r="B20" t="str">
        <f>Hyperlink("https://www.diodes.com/assets/Datasheets/FM-1-2V.pdf","FM_1-2V Datasheet")</f>
        <v>FM_1-2V Datasheet</v>
      </c>
      <c r="C20" t="s">
        <v>69</v>
      </c>
      <c r="F20" t="s">
        <v>19</v>
      </c>
      <c r="G20" t="s">
        <v>70</v>
      </c>
      <c r="H20" t="s">
        <v>21</v>
      </c>
      <c r="I20" t="s">
        <v>71</v>
      </c>
      <c r="J20" t="s">
        <v>23</v>
      </c>
      <c r="K20" t="s">
        <v>24</v>
      </c>
      <c r="L20" t="s">
        <v>72</v>
      </c>
      <c r="M20" t="s">
        <v>26</v>
      </c>
      <c r="N20" t="s">
        <v>27</v>
      </c>
      <c r="O20">
        <v>1.2</v>
      </c>
      <c r="P20">
        <v>4</v>
      </c>
    </row>
    <row r="21" spans="1:18">
      <c r="A21" t="str">
        <f>Hyperlink("https://www.diodes.com/part/view/FM1.8V","FM1.8V")</f>
        <v>FM1.8V</v>
      </c>
      <c r="B21" t="str">
        <f>Hyperlink("https://www.diodes.com/assets/Datasheets/FM_1-8V.pdf","FM_1-8V Datasheet")</f>
        <v>FM_1-8V Datasheet</v>
      </c>
      <c r="C21" t="s">
        <v>73</v>
      </c>
      <c r="F21" t="s">
        <v>19</v>
      </c>
      <c r="G21" t="s">
        <v>74</v>
      </c>
      <c r="H21" t="s">
        <v>21</v>
      </c>
      <c r="I21" t="s">
        <v>75</v>
      </c>
      <c r="J21" t="s">
        <v>23</v>
      </c>
      <c r="K21" t="s">
        <v>24</v>
      </c>
      <c r="L21" t="s">
        <v>72</v>
      </c>
      <c r="M21" t="s">
        <v>26</v>
      </c>
      <c r="N21" t="s">
        <v>27</v>
      </c>
      <c r="O21">
        <v>1.8</v>
      </c>
      <c r="P21">
        <v>4</v>
      </c>
    </row>
    <row r="22" spans="1:18">
      <c r="A22" t="str">
        <f>Hyperlink("https://www.diodes.com/part/view/FM2.5V","FM2.5V")</f>
        <v>FM2.5V</v>
      </c>
      <c r="B22" t="str">
        <f>Hyperlink("https://www.diodes.com/assets/Datasheets/FM_2-5V.pdf","FM_2-5V Datasheet")</f>
        <v>FM_2-5V Datasheet</v>
      </c>
      <c r="C22" t="s">
        <v>76</v>
      </c>
      <c r="F22" t="s">
        <v>19</v>
      </c>
      <c r="G22" t="s">
        <v>77</v>
      </c>
      <c r="H22" t="s">
        <v>21</v>
      </c>
      <c r="I22" t="s">
        <v>75</v>
      </c>
      <c r="J22" t="s">
        <v>23</v>
      </c>
      <c r="K22" t="s">
        <v>24</v>
      </c>
      <c r="L22" t="s">
        <v>72</v>
      </c>
      <c r="M22" t="s">
        <v>26</v>
      </c>
      <c r="N22" t="s">
        <v>27</v>
      </c>
      <c r="O22">
        <v>2.5</v>
      </c>
      <c r="P22">
        <v>4</v>
      </c>
    </row>
    <row r="23" spans="1:18">
      <c r="A23" t="str">
        <f>Hyperlink("https://www.diodes.com/part/view/FM3.3V","FM3.3V")</f>
        <v>FM3.3V</v>
      </c>
      <c r="B23" t="str">
        <f>Hyperlink("https://www.diodes.com/assets/Datasheets/FM-3-3V.pdf","FM_3-3V Datasheet")</f>
        <v>FM_3-3V Datasheet</v>
      </c>
      <c r="C23" t="s">
        <v>78</v>
      </c>
      <c r="F23" t="s">
        <v>19</v>
      </c>
      <c r="G23" t="s">
        <v>79</v>
      </c>
      <c r="H23" t="s">
        <v>21</v>
      </c>
      <c r="I23" t="s">
        <v>75</v>
      </c>
      <c r="J23" t="s">
        <v>23</v>
      </c>
      <c r="K23" t="s">
        <v>24</v>
      </c>
      <c r="L23" t="s">
        <v>72</v>
      </c>
      <c r="M23" t="s">
        <v>26</v>
      </c>
      <c r="N23" t="s">
        <v>27</v>
      </c>
      <c r="O23">
        <v>3.3</v>
      </c>
      <c r="P23">
        <v>4</v>
      </c>
    </row>
    <row r="24" spans="1:18">
      <c r="A24" t="str">
        <f>Hyperlink("https://www.diodes.com/part/view/FN1.2V","FN1.2V")</f>
        <v>FN1.2V</v>
      </c>
      <c r="B24" t="str">
        <f>Hyperlink("https://www.diodes.com/assets/Datasheets/FN_1-2V.pdf","FN_1-2V Datasheet")</f>
        <v>FN_1-2V Datasheet</v>
      </c>
      <c r="C24" t="s">
        <v>80</v>
      </c>
      <c r="F24" t="s">
        <v>19</v>
      </c>
      <c r="G24" t="s">
        <v>81</v>
      </c>
      <c r="H24" t="s">
        <v>21</v>
      </c>
      <c r="I24" t="s">
        <v>22</v>
      </c>
      <c r="J24" t="s">
        <v>23</v>
      </c>
      <c r="K24" t="s">
        <v>24</v>
      </c>
      <c r="L24" t="s">
        <v>82</v>
      </c>
      <c r="M24" t="s">
        <v>26</v>
      </c>
      <c r="N24" t="s">
        <v>27</v>
      </c>
      <c r="O24">
        <v>1.2</v>
      </c>
      <c r="P24">
        <v>4</v>
      </c>
    </row>
    <row r="25" spans="1:18">
      <c r="A25" t="str">
        <f>Hyperlink("https://www.diodes.com/part/view/FN1.8V","FN1.8V")</f>
        <v>FN1.8V</v>
      </c>
      <c r="B25" t="str">
        <f>Hyperlink("https://www.diodes.com/assets/Datasheets/FN_1-8V.pdf","FN_1-8V Datasheet")</f>
        <v>FN_1-8V Datasheet</v>
      </c>
      <c r="C25" t="s">
        <v>83</v>
      </c>
      <c r="F25" t="s">
        <v>19</v>
      </c>
      <c r="G25" t="s">
        <v>84</v>
      </c>
      <c r="H25" t="s">
        <v>21</v>
      </c>
      <c r="I25" t="s">
        <v>30</v>
      </c>
      <c r="J25" t="s">
        <v>23</v>
      </c>
      <c r="K25" t="s">
        <v>24</v>
      </c>
      <c r="L25" t="s">
        <v>82</v>
      </c>
      <c r="M25" t="s">
        <v>26</v>
      </c>
      <c r="N25" t="s">
        <v>27</v>
      </c>
      <c r="O25">
        <v>1.8</v>
      </c>
      <c r="P25">
        <v>4</v>
      </c>
      <c r="Q25" t="s">
        <v>85</v>
      </c>
    </row>
    <row r="26" spans="1:18">
      <c r="A26" t="str">
        <f>Hyperlink("https://www.diodes.com/part/view/FN2.5V","FN2.5V")</f>
        <v>FN2.5V</v>
      </c>
      <c r="B26" t="str">
        <f>Hyperlink("https://www.diodes.com/assets/Datasheets/FN_2-5V.pdf","FN_2-5V Datasheet")</f>
        <v>FN_2-5V Datasheet</v>
      </c>
      <c r="C26" t="s">
        <v>86</v>
      </c>
      <c r="F26" t="s">
        <v>19</v>
      </c>
      <c r="G26" t="s">
        <v>87</v>
      </c>
      <c r="H26" t="s">
        <v>21</v>
      </c>
      <c r="I26" t="s">
        <v>34</v>
      </c>
      <c r="J26" t="s">
        <v>23</v>
      </c>
      <c r="K26" t="s">
        <v>24</v>
      </c>
      <c r="L26" t="s">
        <v>82</v>
      </c>
      <c r="M26" t="s">
        <v>26</v>
      </c>
      <c r="N26" t="s">
        <v>27</v>
      </c>
      <c r="O26">
        <v>2.5</v>
      </c>
      <c r="P26">
        <v>4</v>
      </c>
      <c r="Q26" t="s">
        <v>88</v>
      </c>
    </row>
    <row r="27" spans="1:18">
      <c r="A27" t="str">
        <f>Hyperlink("https://www.diodes.com/part/view/FN3.3V","FN3.3V")</f>
        <v>FN3.3V</v>
      </c>
      <c r="B27" t="str">
        <f>Hyperlink("https://www.diodes.com/assets/Datasheets/FN_3-3V.pdf","FN_3-3V Datasheet")</f>
        <v>FN_3-3V Datasheet</v>
      </c>
      <c r="C27" t="s">
        <v>89</v>
      </c>
      <c r="F27" t="s">
        <v>19</v>
      </c>
      <c r="G27" t="s">
        <v>90</v>
      </c>
      <c r="H27" t="s">
        <v>21</v>
      </c>
      <c r="I27" t="s">
        <v>34</v>
      </c>
      <c r="J27" t="s">
        <v>23</v>
      </c>
      <c r="K27" t="s">
        <v>24</v>
      </c>
      <c r="L27" t="s">
        <v>82</v>
      </c>
      <c r="M27" t="s">
        <v>26</v>
      </c>
      <c r="N27" t="s">
        <v>27</v>
      </c>
      <c r="O27">
        <v>3.3</v>
      </c>
      <c r="P27">
        <v>4</v>
      </c>
      <c r="Q27" t="s">
        <v>91</v>
      </c>
    </row>
    <row r="28" spans="1:18">
      <c r="A28" t="str">
        <f>Hyperlink("https://www.diodes.com/part/view/FNQ1.8V","FNQ1.8V")</f>
        <v>FNQ1.8V</v>
      </c>
      <c r="B28" t="str">
        <f>Hyperlink("https://www.diodes.com/assets/Datasheets/FNQ-1-8V.pdf","FNQ_1-8V Datasheet")</f>
        <v>FNQ_1-8V Datasheet</v>
      </c>
      <c r="C28" t="s">
        <v>92</v>
      </c>
      <c r="F28" t="s">
        <v>19</v>
      </c>
      <c r="G28" t="s">
        <v>93</v>
      </c>
      <c r="H28" t="s">
        <v>41</v>
      </c>
      <c r="I28" t="s">
        <v>30</v>
      </c>
      <c r="J28" t="s">
        <v>23</v>
      </c>
      <c r="K28" t="s">
        <v>24</v>
      </c>
      <c r="L28" t="s">
        <v>82</v>
      </c>
      <c r="M28" t="s">
        <v>26</v>
      </c>
      <c r="N28" t="s">
        <v>27</v>
      </c>
      <c r="O28">
        <v>1.8</v>
      </c>
      <c r="P28">
        <v>4</v>
      </c>
    </row>
    <row r="29" spans="1:18">
      <c r="A29" t="str">
        <f>Hyperlink("https://www.diodes.com/part/view/FNQ2.5V","FNQ2.5V")</f>
        <v>FNQ2.5V</v>
      </c>
      <c r="B29" t="str">
        <f>Hyperlink("https://www.diodes.com/assets/Datasheets/FNQ-2-5V.pdf","FNQ_2-5V Datasheet")</f>
        <v>FNQ_2-5V Datasheet</v>
      </c>
      <c r="C29" t="s">
        <v>94</v>
      </c>
      <c r="F29" t="s">
        <v>19</v>
      </c>
      <c r="G29" t="s">
        <v>93</v>
      </c>
      <c r="H29" t="s">
        <v>41</v>
      </c>
      <c r="I29" t="s">
        <v>34</v>
      </c>
      <c r="J29" t="s">
        <v>23</v>
      </c>
      <c r="K29" t="s">
        <v>24</v>
      </c>
      <c r="L29" t="s">
        <v>82</v>
      </c>
      <c r="M29" t="s">
        <v>26</v>
      </c>
      <c r="N29" t="s">
        <v>27</v>
      </c>
      <c r="O29">
        <v>2.5</v>
      </c>
      <c r="P29">
        <v>4</v>
      </c>
    </row>
    <row r="30" spans="1:18">
      <c r="A30" t="str">
        <f>Hyperlink("https://www.diodes.com/part/view/FNQ3.3V","FNQ3.3V")</f>
        <v>FNQ3.3V</v>
      </c>
      <c r="B30" t="str">
        <f>Hyperlink("https://www.diodes.com/assets/Datasheets/FNQ-3-3V.pdf","FNQ_3-3V Datasheet")</f>
        <v>FNQ_3-3V Datasheet</v>
      </c>
      <c r="C30" t="s">
        <v>95</v>
      </c>
      <c r="F30" t="s">
        <v>19</v>
      </c>
      <c r="G30" t="s">
        <v>93</v>
      </c>
      <c r="H30" t="s">
        <v>41</v>
      </c>
      <c r="I30" t="s">
        <v>34</v>
      </c>
      <c r="J30" t="s">
        <v>23</v>
      </c>
      <c r="K30" t="s">
        <v>24</v>
      </c>
      <c r="L30" t="s">
        <v>82</v>
      </c>
      <c r="M30" t="s">
        <v>26</v>
      </c>
      <c r="N30" t="s">
        <v>27</v>
      </c>
      <c r="O30">
        <v>3.3</v>
      </c>
      <c r="P30">
        <v>4</v>
      </c>
    </row>
    <row r="31" spans="1:18">
      <c r="A31" t="str">
        <f>Hyperlink("https://www.diodes.com/part/view/HX201","HX201")</f>
        <v>HX201</v>
      </c>
      <c r="B31" t="str">
        <f>Hyperlink("https://www.diodes.com/assets/Datasheets/HX201.pdf","HX201 Datasheet")</f>
        <v>HX201 Datasheet</v>
      </c>
      <c r="C31" t="s">
        <v>96</v>
      </c>
      <c r="D31" t="s">
        <v>97</v>
      </c>
      <c r="E31" t="s">
        <v>98</v>
      </c>
      <c r="F31" t="s">
        <v>99</v>
      </c>
      <c r="G31" t="s">
        <v>100</v>
      </c>
      <c r="H31" t="s">
        <v>21</v>
      </c>
      <c r="I31" t="s">
        <v>75</v>
      </c>
      <c r="J31" t="s">
        <v>101</v>
      </c>
      <c r="K31" t="s">
        <v>102</v>
      </c>
      <c r="L31" t="s">
        <v>103</v>
      </c>
      <c r="M31" t="s">
        <v>26</v>
      </c>
      <c r="N31" t="s">
        <v>27</v>
      </c>
      <c r="O31" t="s">
        <v>104</v>
      </c>
      <c r="P31">
        <v>4</v>
      </c>
    </row>
    <row r="32" spans="1:18">
      <c r="A32" t="str">
        <f>Hyperlink("https://www.diodes.com/part/view/HX251","HX251")</f>
        <v>HX251</v>
      </c>
      <c r="B32" t="str">
        <f>Hyperlink("https://www.diodes.com/assets/Datasheets/HX251.pdf","HX251 Datasheet")</f>
        <v>HX251 Datasheet</v>
      </c>
      <c r="C32" t="s">
        <v>105</v>
      </c>
      <c r="D32" t="s">
        <v>97</v>
      </c>
      <c r="E32" t="s">
        <v>98</v>
      </c>
      <c r="F32" t="s">
        <v>99</v>
      </c>
      <c r="G32" t="s">
        <v>100</v>
      </c>
      <c r="H32" t="s">
        <v>21</v>
      </c>
      <c r="I32" t="s">
        <v>106</v>
      </c>
      <c r="J32" t="s">
        <v>23</v>
      </c>
      <c r="K32" t="s">
        <v>102</v>
      </c>
      <c r="L32" t="s">
        <v>107</v>
      </c>
      <c r="M32" t="s">
        <v>26</v>
      </c>
      <c r="N32" t="s">
        <v>27</v>
      </c>
      <c r="O32" t="s">
        <v>104</v>
      </c>
      <c r="P32">
        <v>4</v>
      </c>
    </row>
    <row r="33" spans="1:18">
      <c r="A33" t="str">
        <f>Hyperlink("https://www.diodes.com/part/view/HX321","HX321")</f>
        <v>HX321</v>
      </c>
      <c r="B33" t="str">
        <f>Hyperlink("https://www.diodes.com/assets/Datasheets/HX321.pdf","HX321 Datasheet")</f>
        <v>HX321 Datasheet</v>
      </c>
      <c r="C33" t="s">
        <v>108</v>
      </c>
      <c r="D33" t="s">
        <v>97</v>
      </c>
      <c r="E33" t="s">
        <v>98</v>
      </c>
      <c r="F33" t="s">
        <v>99</v>
      </c>
      <c r="G33" t="s">
        <v>100</v>
      </c>
      <c r="H33" t="s">
        <v>21</v>
      </c>
      <c r="I33" t="s">
        <v>106</v>
      </c>
      <c r="J33" t="s">
        <v>23</v>
      </c>
      <c r="K33" t="s">
        <v>102</v>
      </c>
      <c r="L33" t="s">
        <v>109</v>
      </c>
      <c r="M33" t="s">
        <v>26</v>
      </c>
      <c r="N33" t="s">
        <v>27</v>
      </c>
      <c r="O33" t="s">
        <v>104</v>
      </c>
      <c r="P33">
        <v>4</v>
      </c>
    </row>
    <row r="34" spans="1:18">
      <c r="A34" t="str">
        <f>Hyperlink("https://www.diodes.com/part/view/HX322","HX322")</f>
        <v>HX322</v>
      </c>
      <c r="B34" t="str">
        <f>Hyperlink("https://www.diodes.com/assets/Datasheets/HX322.pdf","HX322 Datasheet")</f>
        <v>HX322 Datasheet</v>
      </c>
      <c r="C34" t="s">
        <v>110</v>
      </c>
      <c r="D34" t="s">
        <v>97</v>
      </c>
      <c r="E34" t="s">
        <v>98</v>
      </c>
      <c r="F34" t="s">
        <v>99</v>
      </c>
      <c r="G34" t="s">
        <v>100</v>
      </c>
      <c r="H34" t="s">
        <v>21</v>
      </c>
      <c r="I34" t="s">
        <v>111</v>
      </c>
      <c r="J34" t="s">
        <v>23</v>
      </c>
      <c r="K34" t="s">
        <v>102</v>
      </c>
      <c r="L34" t="s">
        <v>109</v>
      </c>
      <c r="M34" t="s">
        <v>26</v>
      </c>
      <c r="N34" t="s">
        <v>112</v>
      </c>
      <c r="O34" t="s">
        <v>113</v>
      </c>
      <c r="P34">
        <v>6</v>
      </c>
    </row>
    <row r="35" spans="1:18">
      <c r="A35" t="str">
        <f>Hyperlink("https://www.diodes.com/part/view/HX323","HX323")</f>
        <v>HX323</v>
      </c>
      <c r="B35" t="str">
        <f>Hyperlink("https://www.diodes.com/assets/Datasheets/HX323.pdf","HX323 Datasheet")</f>
        <v>HX323 Datasheet</v>
      </c>
      <c r="C35" t="s">
        <v>114</v>
      </c>
      <c r="D35" t="s">
        <v>115</v>
      </c>
      <c r="E35" t="s">
        <v>98</v>
      </c>
      <c r="F35" t="s">
        <v>99</v>
      </c>
      <c r="G35" t="s">
        <v>100</v>
      </c>
      <c r="H35" t="s">
        <v>21</v>
      </c>
      <c r="I35" t="s">
        <v>116</v>
      </c>
      <c r="J35" t="s">
        <v>23</v>
      </c>
      <c r="K35" t="s">
        <v>102</v>
      </c>
      <c r="L35" t="s">
        <v>109</v>
      </c>
      <c r="M35" t="s">
        <v>26</v>
      </c>
      <c r="N35" t="s">
        <v>117</v>
      </c>
      <c r="O35" t="s">
        <v>113</v>
      </c>
      <c r="P35">
        <v>6</v>
      </c>
    </row>
    <row r="36" spans="1:18">
      <c r="A36" t="str">
        <f>Hyperlink("https://www.diodes.com/part/view/HX501","HX501")</f>
        <v>HX501</v>
      </c>
      <c r="B36" t="str">
        <f>Hyperlink("https://www.diodes.com/assets/Datasheets/HX501.pdf","HX501 Datasheet")</f>
        <v>HX501 Datasheet</v>
      </c>
      <c r="C36" t="s">
        <v>118</v>
      </c>
      <c r="D36" t="s">
        <v>115</v>
      </c>
      <c r="E36" t="s">
        <v>98</v>
      </c>
      <c r="F36" t="s">
        <v>99</v>
      </c>
      <c r="G36" t="s">
        <v>100</v>
      </c>
      <c r="H36" t="s">
        <v>21</v>
      </c>
      <c r="I36" t="s">
        <v>119</v>
      </c>
      <c r="J36" t="s">
        <v>23</v>
      </c>
      <c r="K36" t="s">
        <v>102</v>
      </c>
      <c r="L36" t="s">
        <v>120</v>
      </c>
      <c r="M36" t="s">
        <v>26</v>
      </c>
      <c r="N36" t="s">
        <v>27</v>
      </c>
      <c r="O36" t="s">
        <v>104</v>
      </c>
      <c r="P36">
        <v>4</v>
      </c>
    </row>
    <row r="37" spans="1:18">
      <c r="A37" t="str">
        <f>Hyperlink("https://www.diodes.com/part/view/HX502","HX502")</f>
        <v>HX502</v>
      </c>
      <c r="B37" t="str">
        <f>Hyperlink("https://www.diodes.com/assets/Datasheets/HX502.pdf","HX502 Datasheet")</f>
        <v>HX502 Datasheet</v>
      </c>
      <c r="C37" t="s">
        <v>121</v>
      </c>
      <c r="D37" t="s">
        <v>115</v>
      </c>
      <c r="E37" t="s">
        <v>98</v>
      </c>
      <c r="F37" t="s">
        <v>99</v>
      </c>
      <c r="G37" t="s">
        <v>100</v>
      </c>
      <c r="H37" t="s">
        <v>21</v>
      </c>
      <c r="I37" t="s">
        <v>111</v>
      </c>
      <c r="J37" t="s">
        <v>23</v>
      </c>
      <c r="K37" t="s">
        <v>102</v>
      </c>
      <c r="L37" t="s">
        <v>120</v>
      </c>
      <c r="M37" t="s">
        <v>26</v>
      </c>
      <c r="N37" t="s">
        <v>112</v>
      </c>
      <c r="O37" t="s">
        <v>113</v>
      </c>
      <c r="P37">
        <v>6</v>
      </c>
    </row>
    <row r="38" spans="1:18">
      <c r="A38" t="str">
        <f>Hyperlink("https://www.diodes.com/part/view/HX503","HX503")</f>
        <v>HX503</v>
      </c>
      <c r="B38" t="str">
        <f>Hyperlink("https://www.diodes.com/assets/Datasheets/HX503.pdf","HX503 Datasheet")</f>
        <v>HX503 Datasheet</v>
      </c>
      <c r="C38" t="s">
        <v>122</v>
      </c>
      <c r="D38" t="s">
        <v>115</v>
      </c>
      <c r="E38" t="s">
        <v>98</v>
      </c>
      <c r="F38" t="s">
        <v>99</v>
      </c>
      <c r="G38" t="s">
        <v>100</v>
      </c>
      <c r="H38" t="s">
        <v>21</v>
      </c>
      <c r="I38" t="s">
        <v>116</v>
      </c>
      <c r="J38" t="s">
        <v>23</v>
      </c>
      <c r="K38" t="s">
        <v>102</v>
      </c>
      <c r="L38" t="s">
        <v>120</v>
      </c>
      <c r="M38" t="s">
        <v>26</v>
      </c>
      <c r="N38" t="s">
        <v>117</v>
      </c>
      <c r="O38" t="s">
        <v>113</v>
      </c>
      <c r="P38">
        <v>6</v>
      </c>
    </row>
    <row r="39" spans="1:18">
      <c r="A39" t="str">
        <f>Hyperlink("https://www.diodes.com/part/view/HX701","HX701")</f>
        <v>HX701</v>
      </c>
      <c r="B39" t="str">
        <f>Hyperlink("https://www.diodes.com/assets/Datasheets/HX701.pdf","HX701 Datasheet")</f>
        <v>HX701 Datasheet</v>
      </c>
      <c r="C39" t="s">
        <v>123</v>
      </c>
      <c r="D39" t="s">
        <v>115</v>
      </c>
      <c r="E39" t="s">
        <v>98</v>
      </c>
      <c r="F39" t="s">
        <v>99</v>
      </c>
      <c r="G39" t="s">
        <v>100</v>
      </c>
      <c r="H39" t="s">
        <v>21</v>
      </c>
      <c r="I39" t="s">
        <v>119</v>
      </c>
      <c r="J39" t="s">
        <v>23</v>
      </c>
      <c r="K39" t="s">
        <v>102</v>
      </c>
      <c r="L39" t="s">
        <v>124</v>
      </c>
      <c r="M39" t="s">
        <v>26</v>
      </c>
      <c r="N39" t="s">
        <v>27</v>
      </c>
      <c r="O39" t="s">
        <v>104</v>
      </c>
      <c r="P39">
        <v>4</v>
      </c>
    </row>
    <row r="40" spans="1:18">
      <c r="A40" t="str">
        <f>Hyperlink("https://www.diodes.com/part/view/HX702","HX702")</f>
        <v>HX702</v>
      </c>
      <c r="B40" t="str">
        <f>Hyperlink("https://www.diodes.com/assets/Datasheets/HX702.pdf","HX702 Datasheet")</f>
        <v>HX702 Datasheet</v>
      </c>
      <c r="C40" t="s">
        <v>125</v>
      </c>
      <c r="D40" t="s">
        <v>115</v>
      </c>
      <c r="E40" t="s">
        <v>98</v>
      </c>
      <c r="F40" t="s">
        <v>99</v>
      </c>
      <c r="G40" t="s">
        <v>100</v>
      </c>
      <c r="H40" t="s">
        <v>21</v>
      </c>
      <c r="I40" t="s">
        <v>111</v>
      </c>
      <c r="J40" t="s">
        <v>23</v>
      </c>
      <c r="K40" t="s">
        <v>102</v>
      </c>
      <c r="L40" t="s">
        <v>124</v>
      </c>
      <c r="M40" t="s">
        <v>26</v>
      </c>
      <c r="N40" t="s">
        <v>112</v>
      </c>
      <c r="O40" t="s">
        <v>113</v>
      </c>
      <c r="P40">
        <v>6</v>
      </c>
    </row>
    <row r="41" spans="1:18">
      <c r="A41" t="str">
        <f>Hyperlink("https://www.diodes.com/part/view/HX703","HX703")</f>
        <v>HX703</v>
      </c>
      <c r="B41" t="str">
        <f>Hyperlink("https://www.diodes.com/assets/Datasheets/HX703.pdf","HX703 Datasheet")</f>
        <v>HX703 Datasheet</v>
      </c>
      <c r="C41" t="s">
        <v>126</v>
      </c>
      <c r="D41" t="s">
        <v>97</v>
      </c>
      <c r="E41" t="s">
        <v>98</v>
      </c>
      <c r="F41" t="s">
        <v>99</v>
      </c>
      <c r="G41" t="s">
        <v>100</v>
      </c>
      <c r="H41" t="s">
        <v>21</v>
      </c>
      <c r="I41" t="s">
        <v>116</v>
      </c>
      <c r="J41" t="s">
        <v>23</v>
      </c>
      <c r="K41" t="s">
        <v>102</v>
      </c>
      <c r="L41" t="s">
        <v>124</v>
      </c>
      <c r="M41" t="s">
        <v>26</v>
      </c>
      <c r="N41" t="s">
        <v>117</v>
      </c>
      <c r="O41" t="s">
        <v>113</v>
      </c>
      <c r="P41">
        <v>6</v>
      </c>
    </row>
    <row r="42" spans="1:18">
      <c r="A42" t="str">
        <f>Hyperlink("https://www.diodes.com/part/view/HXQ-CMOS-Series","HXQ-CMOS-Series")</f>
        <v>HXQ-CMOS-Series</v>
      </c>
      <c r="B42" t="str">
        <f>Hyperlink("https://www.diodes.com/assets/Datasheets/HXQ-CMOS-Series.pdf","HXQ-CMOS-Series Datasheet")</f>
        <v>HXQ-CMOS-Series Datasheet</v>
      </c>
      <c r="C42" t="s">
        <v>127</v>
      </c>
      <c r="E42" t="s">
        <v>128</v>
      </c>
      <c r="G42" t="s">
        <v>129</v>
      </c>
      <c r="H42" t="s">
        <v>41</v>
      </c>
      <c r="J42" t="s">
        <v>101</v>
      </c>
      <c r="K42" t="s">
        <v>24</v>
      </c>
      <c r="L42" t="s">
        <v>130</v>
      </c>
      <c r="M42" t="s">
        <v>26</v>
      </c>
      <c r="N42" t="s">
        <v>27</v>
      </c>
      <c r="O42" t="s">
        <v>104</v>
      </c>
      <c r="P42">
        <v>4</v>
      </c>
    </row>
    <row r="43" spans="1:18">
      <c r="A43" t="str">
        <f>Hyperlink("https://www.diodes.com/part/view/HXQ-CMOS-Series++3225","HXQ-CMOS-Series  3225")</f>
        <v>HXQ-CMOS-Series  3225</v>
      </c>
      <c r="B43" t="str">
        <f>Hyperlink("https://www.diodes.com/assets/Datasheets/HXQ-CMOS-Series.pdf","HXQ-CMOS-Series Datasheet")</f>
        <v>HXQ-CMOS-Series Datasheet</v>
      </c>
      <c r="C43" t="s">
        <v>131</v>
      </c>
      <c r="F43" t="s">
        <v>99</v>
      </c>
      <c r="G43" t="s">
        <v>132</v>
      </c>
      <c r="H43" t="s">
        <v>41</v>
      </c>
      <c r="I43" t="s">
        <v>133</v>
      </c>
      <c r="J43" t="s">
        <v>101</v>
      </c>
      <c r="K43" t="s">
        <v>24</v>
      </c>
      <c r="L43" t="s">
        <v>55</v>
      </c>
      <c r="M43" t="s">
        <v>26</v>
      </c>
      <c r="N43" t="s">
        <v>27</v>
      </c>
      <c r="O43" t="s">
        <v>104</v>
      </c>
      <c r="P43">
        <v>4</v>
      </c>
    </row>
    <row r="44" spans="1:18">
      <c r="A44" t="str">
        <f>Hyperlink("https://www.diodes.com/part/view/HXQ-CMOS-Series+2016","HXQ-CMOS-Series 2016")</f>
        <v>HXQ-CMOS-Series 2016</v>
      </c>
      <c r="B44" t="str">
        <f>Hyperlink("https://www.diodes.com/assets/Datasheets/HXQ-CMOS-Series.pdf","HXQ-CMOS-Series Datasheet")</f>
        <v>HXQ-CMOS-Series Datasheet</v>
      </c>
      <c r="C44" t="s">
        <v>134</v>
      </c>
      <c r="E44" t="s">
        <v>98</v>
      </c>
      <c r="F44" t="s">
        <v>99</v>
      </c>
      <c r="G44" t="s">
        <v>132</v>
      </c>
      <c r="H44" t="s">
        <v>41</v>
      </c>
      <c r="I44" t="s">
        <v>75</v>
      </c>
      <c r="J44" t="s">
        <v>101</v>
      </c>
      <c r="K44" t="s">
        <v>24</v>
      </c>
      <c r="L44" t="s">
        <v>72</v>
      </c>
      <c r="M44" t="s">
        <v>26</v>
      </c>
      <c r="N44" t="s">
        <v>27</v>
      </c>
      <c r="O44" t="s">
        <v>104</v>
      </c>
      <c r="P44">
        <v>4</v>
      </c>
    </row>
    <row r="45" spans="1:18">
      <c r="A45" t="str">
        <f>Hyperlink("https://www.diodes.com/part/view/HXQ-CMOS-Series+2520","HXQ-CMOS-Series 2520")</f>
        <v>HXQ-CMOS-Series 2520</v>
      </c>
      <c r="B45" t="str">
        <f>Hyperlink("https://www.diodes.com/assets/Datasheets/HXQ-CMOS-Series.pdf","HXQ-CMOS-Series Datasheet")</f>
        <v>HXQ-CMOS-Series Datasheet</v>
      </c>
      <c r="C45" t="s">
        <v>135</v>
      </c>
      <c r="E45" t="s">
        <v>98</v>
      </c>
      <c r="F45" t="s">
        <v>99</v>
      </c>
      <c r="G45" t="s">
        <v>132</v>
      </c>
      <c r="H45" t="s">
        <v>41</v>
      </c>
      <c r="I45" t="s">
        <v>133</v>
      </c>
      <c r="J45" t="s">
        <v>101</v>
      </c>
      <c r="K45" t="s">
        <v>24</v>
      </c>
      <c r="L45" t="s">
        <v>46</v>
      </c>
      <c r="M45" t="s">
        <v>26</v>
      </c>
      <c r="N45" t="s">
        <v>27</v>
      </c>
      <c r="O45" t="s">
        <v>104</v>
      </c>
      <c r="P45">
        <v>4</v>
      </c>
    </row>
    <row r="46" spans="1:18">
      <c r="A46" t="str">
        <f>Hyperlink("https://www.diodes.com/part/view/HXQ-CMOS-Series+5032","HXQ-CMOS-Series 5032")</f>
        <v>HXQ-CMOS-Series 5032</v>
      </c>
      <c r="B46" t="str">
        <f>Hyperlink("https://www.diodes.com/assets/Datasheets/HXQ-CMOS-Series.pdf","HXQ-CMOS-Series Datasheet")</f>
        <v>HXQ-CMOS-Series Datasheet</v>
      </c>
      <c r="C46" t="s">
        <v>136</v>
      </c>
      <c r="E46" t="s">
        <v>98</v>
      </c>
      <c r="F46" t="s">
        <v>99</v>
      </c>
      <c r="G46" t="s">
        <v>132</v>
      </c>
      <c r="H46" t="s">
        <v>41</v>
      </c>
      <c r="I46" t="s">
        <v>133</v>
      </c>
      <c r="J46" t="s">
        <v>101</v>
      </c>
      <c r="K46" t="s">
        <v>24</v>
      </c>
      <c r="L46" t="s">
        <v>25</v>
      </c>
      <c r="M46" t="s">
        <v>26</v>
      </c>
      <c r="N46" t="s">
        <v>27</v>
      </c>
      <c r="O46" t="s">
        <v>104</v>
      </c>
      <c r="P46">
        <v>4</v>
      </c>
    </row>
    <row r="47" spans="1:18">
      <c r="A47" t="str">
        <f>Hyperlink("https://www.diodes.com/part/view/HXQ-CMOS-Series+7050","HXQ-CMOS-Series 7050")</f>
        <v>HXQ-CMOS-Series 7050</v>
      </c>
      <c r="B47" t="str">
        <f>Hyperlink("https://www.diodes.com/assets/Datasheets/HXQ-CMOS-Series.pdf","HXQ-CMOS-Series Datasheet")</f>
        <v>HXQ-CMOS-Series Datasheet</v>
      </c>
      <c r="C47" t="s">
        <v>137</v>
      </c>
      <c r="E47" t="s">
        <v>98</v>
      </c>
      <c r="F47" t="s">
        <v>99</v>
      </c>
      <c r="G47" t="s">
        <v>132</v>
      </c>
      <c r="H47" t="s">
        <v>41</v>
      </c>
      <c r="I47" t="s">
        <v>133</v>
      </c>
      <c r="J47" t="s">
        <v>101</v>
      </c>
      <c r="K47" t="s">
        <v>24</v>
      </c>
      <c r="L47" t="s">
        <v>82</v>
      </c>
      <c r="M47" t="s">
        <v>26</v>
      </c>
      <c r="N47" t="s">
        <v>27</v>
      </c>
      <c r="O47" t="s">
        <v>104</v>
      </c>
      <c r="P47">
        <v>4</v>
      </c>
    </row>
    <row r="48" spans="1:18">
      <c r="A48" t="str">
        <f>Hyperlink("https://www.diodes.com/part/view/HXQ-LVDS-Series","HXQ-LVDS-Series")</f>
        <v>HXQ-LVDS-Series</v>
      </c>
      <c r="B48" t="str">
        <f>Hyperlink("https://www.diodes.com/assets/Datasheets/HXQ-LVDS-Series.pdf","HXQ-LVDS-Series Datasheet")</f>
        <v>HXQ-LVDS-Series Datasheet</v>
      </c>
      <c r="C48" t="s">
        <v>127</v>
      </c>
      <c r="E48" t="s">
        <v>128</v>
      </c>
      <c r="H48" t="s">
        <v>41</v>
      </c>
      <c r="K48" t="s">
        <v>24</v>
      </c>
      <c r="L48" t="s">
        <v>138</v>
      </c>
      <c r="M48" t="s">
        <v>26</v>
      </c>
      <c r="N48" t="s">
        <v>117</v>
      </c>
      <c r="O48" t="s">
        <v>113</v>
      </c>
      <c r="P48">
        <v>6</v>
      </c>
    </row>
    <row r="49" spans="1:18">
      <c r="A49" t="str">
        <f>Hyperlink("https://www.diodes.com/part/view/HXQ-LVDS-Series+3225","HXQ-LVDS-Series 3225")</f>
        <v>HXQ-LVDS-Series 3225</v>
      </c>
      <c r="B49" t="str">
        <f>Hyperlink("https://www.diodes.com/assets/Datasheets/HXQ-LVDS-Series.pdf","HXQ-LVDS-Series Datasheet")</f>
        <v>HXQ-LVDS-Series Datasheet</v>
      </c>
      <c r="C49" t="s">
        <v>139</v>
      </c>
      <c r="E49" t="s">
        <v>98</v>
      </c>
      <c r="F49" t="s">
        <v>99</v>
      </c>
      <c r="G49" t="s">
        <v>140</v>
      </c>
      <c r="H49" t="s">
        <v>41</v>
      </c>
      <c r="I49" t="s">
        <v>141</v>
      </c>
      <c r="J49" t="s">
        <v>101</v>
      </c>
      <c r="K49" t="s">
        <v>24</v>
      </c>
      <c r="L49" t="s">
        <v>55</v>
      </c>
      <c r="M49" t="s">
        <v>26</v>
      </c>
      <c r="N49" t="s">
        <v>117</v>
      </c>
      <c r="O49" t="s">
        <v>113</v>
      </c>
      <c r="P49">
        <v>6</v>
      </c>
    </row>
    <row r="50" spans="1:18">
      <c r="A50" t="str">
        <f>Hyperlink("https://www.diodes.com/part/view/HXQ-LVDS-Series+5032","HXQ-LVDS-Series 5032")</f>
        <v>HXQ-LVDS-Series 5032</v>
      </c>
      <c r="B50" t="str">
        <f>Hyperlink("https://www.diodes.com/assets/Datasheets/HXQ-LVDS-Series.pdf","HXQ-LVDS-Series Datasheet")</f>
        <v>HXQ-LVDS-Series Datasheet</v>
      </c>
      <c r="C50" t="s">
        <v>142</v>
      </c>
      <c r="E50" t="s">
        <v>98</v>
      </c>
      <c r="F50" t="s">
        <v>99</v>
      </c>
      <c r="G50" t="s">
        <v>140</v>
      </c>
      <c r="H50" t="s">
        <v>41</v>
      </c>
      <c r="I50" t="s">
        <v>141</v>
      </c>
      <c r="J50" t="s">
        <v>101</v>
      </c>
      <c r="K50" t="s">
        <v>24</v>
      </c>
      <c r="L50" t="s">
        <v>25</v>
      </c>
      <c r="M50" t="s">
        <v>26</v>
      </c>
      <c r="N50" t="s">
        <v>117</v>
      </c>
      <c r="O50" t="s">
        <v>113</v>
      </c>
      <c r="P50">
        <v>6</v>
      </c>
    </row>
    <row r="51" spans="1:18">
      <c r="A51" t="str">
        <f>Hyperlink("https://www.diodes.com/part/view/HXQ-LVDS-Series+7050","HXQ-LVDS-Series 7050")</f>
        <v>HXQ-LVDS-Series 7050</v>
      </c>
      <c r="B51" t="str">
        <f>Hyperlink("https://www.diodes.com/assets/Datasheets/HXQ-LVDS-Series.pdf","HXQ-LVDS-Series Datasheet")</f>
        <v>HXQ-LVDS-Series Datasheet</v>
      </c>
      <c r="C51" t="s">
        <v>143</v>
      </c>
      <c r="E51" t="s">
        <v>98</v>
      </c>
      <c r="F51" t="s">
        <v>99</v>
      </c>
      <c r="G51" t="s">
        <v>140</v>
      </c>
      <c r="H51" t="s">
        <v>41</v>
      </c>
      <c r="I51" t="s">
        <v>141</v>
      </c>
      <c r="J51" t="s">
        <v>101</v>
      </c>
      <c r="K51" t="s">
        <v>24</v>
      </c>
      <c r="L51" t="s">
        <v>82</v>
      </c>
      <c r="M51" t="s">
        <v>26</v>
      </c>
      <c r="N51" t="s">
        <v>117</v>
      </c>
      <c r="O51" t="s">
        <v>113</v>
      </c>
      <c r="P51">
        <v>6</v>
      </c>
    </row>
    <row r="52" spans="1:18">
      <c r="A52" t="str">
        <f>Hyperlink("https://www.diodes.com/part/view/HXQ-LVPECL-Series","HXQ-LVPECL-Series")</f>
        <v>HXQ-LVPECL-Series</v>
      </c>
      <c r="B52" t="str">
        <f>Hyperlink("https://www.diodes.com/assets/Datasheets/HXQ-LVPECL-Series.pdf","HXQ-LVPECL-Series Datasheet")</f>
        <v>HXQ-LVPECL-Series Datasheet</v>
      </c>
      <c r="C52" t="s">
        <v>127</v>
      </c>
      <c r="E52" t="s">
        <v>128</v>
      </c>
      <c r="H52" t="s">
        <v>41</v>
      </c>
      <c r="K52" t="s">
        <v>24</v>
      </c>
      <c r="L52" t="s">
        <v>138</v>
      </c>
      <c r="M52" t="s">
        <v>26</v>
      </c>
      <c r="N52" t="s">
        <v>112</v>
      </c>
      <c r="O52" t="s">
        <v>113</v>
      </c>
      <c r="P52">
        <v>6</v>
      </c>
    </row>
    <row r="53" spans="1:18">
      <c r="A53" t="str">
        <f>Hyperlink("https://www.diodes.com/part/view/HXQ-LVPECL-Series+3225","HXQ-LVPECL-Series 3225")</f>
        <v>HXQ-LVPECL-Series 3225</v>
      </c>
      <c r="B53" t="str">
        <f>Hyperlink("https://www.diodes.com/assets/Datasheets/HXQ-LVPECL-Series.pdf","HXQ-LVPECL-Series Datasheet")</f>
        <v>HXQ-LVPECL-Series Datasheet</v>
      </c>
      <c r="C53" t="s">
        <v>144</v>
      </c>
      <c r="E53" t="s">
        <v>98</v>
      </c>
      <c r="F53" t="s">
        <v>99</v>
      </c>
      <c r="G53" t="s">
        <v>145</v>
      </c>
      <c r="H53" t="s">
        <v>41</v>
      </c>
      <c r="I53" t="s">
        <v>141</v>
      </c>
      <c r="J53" t="s">
        <v>101</v>
      </c>
      <c r="K53" t="s">
        <v>24</v>
      </c>
      <c r="L53" t="s">
        <v>55</v>
      </c>
      <c r="M53" t="s">
        <v>26</v>
      </c>
      <c r="N53" t="s">
        <v>112</v>
      </c>
      <c r="O53" t="s">
        <v>113</v>
      </c>
      <c r="P53">
        <v>6</v>
      </c>
    </row>
    <row r="54" spans="1:18">
      <c r="A54" t="str">
        <f>Hyperlink("https://www.diodes.com/part/view/HXQ-LVPECL-Series+5032","HXQ-LVPECL-Series 5032")</f>
        <v>HXQ-LVPECL-Series 5032</v>
      </c>
      <c r="B54" t="str">
        <f>Hyperlink("https://www.diodes.com/assets/Datasheets/HXQ-LVPECL-Series.pdf","HXQ-LVPECL-Series Datasheet")</f>
        <v>HXQ-LVPECL-Series Datasheet</v>
      </c>
      <c r="C54" t="s">
        <v>146</v>
      </c>
      <c r="E54" t="s">
        <v>98</v>
      </c>
      <c r="F54" t="s">
        <v>99</v>
      </c>
      <c r="G54" t="s">
        <v>145</v>
      </c>
      <c r="H54" t="s">
        <v>41</v>
      </c>
      <c r="I54" t="s">
        <v>141</v>
      </c>
      <c r="J54" t="s">
        <v>101</v>
      </c>
      <c r="K54" t="s">
        <v>24</v>
      </c>
      <c r="L54" t="s">
        <v>25</v>
      </c>
      <c r="M54" t="s">
        <v>26</v>
      </c>
      <c r="N54" t="s">
        <v>112</v>
      </c>
      <c r="O54" t="s">
        <v>113</v>
      </c>
      <c r="P54">
        <v>6</v>
      </c>
    </row>
    <row r="55" spans="1:18">
      <c r="A55" t="str">
        <f>Hyperlink("https://www.diodes.com/part/view/HXQ-LVPECL-Series+7050","HXQ-LVPECL-Series 7050")</f>
        <v>HXQ-LVPECL-Series 7050</v>
      </c>
      <c r="B55" t="str">
        <f>Hyperlink("https://www.diodes.com/assets/Datasheets/HXQ-LVPECL-Series.pdf","HXQ-LVPECL-Series Datasheet")</f>
        <v>HXQ-LVPECL-Series Datasheet</v>
      </c>
      <c r="C55" t="s">
        <v>147</v>
      </c>
      <c r="E55" t="s">
        <v>98</v>
      </c>
      <c r="F55" t="s">
        <v>99</v>
      </c>
      <c r="G55" t="s">
        <v>145</v>
      </c>
      <c r="H55" t="s">
        <v>41</v>
      </c>
      <c r="I55" t="s">
        <v>141</v>
      </c>
      <c r="J55" t="s">
        <v>101</v>
      </c>
      <c r="K55" t="s">
        <v>24</v>
      </c>
      <c r="L55" t="s">
        <v>82</v>
      </c>
      <c r="M55" t="s">
        <v>26</v>
      </c>
      <c r="N55" t="s">
        <v>112</v>
      </c>
      <c r="O55" t="s">
        <v>113</v>
      </c>
      <c r="P55">
        <v>6</v>
      </c>
    </row>
    <row r="56" spans="1:18">
      <c r="A56" t="str">
        <f>Hyperlink("https://www.diodes.com/part/view/KD1.8V","KD1.8V")</f>
        <v>KD1.8V</v>
      </c>
      <c r="B56" t="str">
        <f>Hyperlink("https://www.diodes.com/assets/Datasheets/KD_1-8V.pdf","KD_1-8V Datasheet")</f>
        <v>KD_1-8V Datasheet</v>
      </c>
      <c r="C56" t="s">
        <v>148</v>
      </c>
      <c r="D56" t="s">
        <v>149</v>
      </c>
      <c r="F56" t="s">
        <v>150</v>
      </c>
      <c r="G56" t="s">
        <v>151</v>
      </c>
      <c r="H56" t="s">
        <v>21</v>
      </c>
      <c r="I56" t="s">
        <v>152</v>
      </c>
      <c r="J56" t="s">
        <v>101</v>
      </c>
      <c r="K56" t="s">
        <v>24</v>
      </c>
      <c r="L56" t="s">
        <v>120</v>
      </c>
      <c r="M56" t="s">
        <v>26</v>
      </c>
      <c r="N56" t="s">
        <v>27</v>
      </c>
      <c r="O56">
        <v>1.8</v>
      </c>
      <c r="P56">
        <v>4</v>
      </c>
    </row>
    <row r="57" spans="1:18">
      <c r="A57" t="str">
        <f>Hyperlink("https://www.diodes.com/part/view/KD2.5V","KD2.5V")</f>
        <v>KD2.5V</v>
      </c>
      <c r="B57" t="str">
        <f>Hyperlink("https://www.diodes.com/assets/Datasheets/KD_2-5V.pdf","KD_2-5V Datasheet")</f>
        <v>KD_2-5V Datasheet</v>
      </c>
      <c r="C57" t="s">
        <v>153</v>
      </c>
      <c r="D57" t="s">
        <v>149</v>
      </c>
      <c r="F57" t="s">
        <v>150</v>
      </c>
      <c r="G57" t="s">
        <v>154</v>
      </c>
      <c r="H57" t="s">
        <v>21</v>
      </c>
      <c r="I57" t="s">
        <v>152</v>
      </c>
      <c r="J57" t="s">
        <v>101</v>
      </c>
      <c r="K57" t="s">
        <v>24</v>
      </c>
      <c r="L57" t="s">
        <v>120</v>
      </c>
      <c r="M57" t="s">
        <v>26</v>
      </c>
      <c r="N57" t="s">
        <v>27</v>
      </c>
      <c r="O57">
        <v>2.5</v>
      </c>
      <c r="P57">
        <v>4</v>
      </c>
    </row>
    <row r="58" spans="1:18">
      <c r="A58" t="str">
        <f>Hyperlink("https://www.diodes.com/part/view/KD3.3V","KD3.3V")</f>
        <v>KD3.3V</v>
      </c>
      <c r="B58" t="str">
        <f>Hyperlink("https://www.diodes.com/assets/Datasheets/KD_3-3V.pdf","KD_3-3V Datasheet")</f>
        <v>KD_3-3V Datasheet</v>
      </c>
      <c r="C58" t="s">
        <v>155</v>
      </c>
      <c r="D58" t="s">
        <v>149</v>
      </c>
      <c r="F58" t="s">
        <v>150</v>
      </c>
      <c r="G58" t="s">
        <v>156</v>
      </c>
      <c r="H58" t="s">
        <v>21</v>
      </c>
      <c r="I58" t="s">
        <v>152</v>
      </c>
      <c r="J58" t="s">
        <v>101</v>
      </c>
      <c r="K58" t="s">
        <v>24</v>
      </c>
      <c r="L58" t="s">
        <v>120</v>
      </c>
      <c r="M58" t="s">
        <v>26</v>
      </c>
      <c r="N58" t="s">
        <v>27</v>
      </c>
      <c r="O58">
        <v>3.3</v>
      </c>
      <c r="P58">
        <v>4</v>
      </c>
    </row>
    <row r="59" spans="1:18">
      <c r="A59" t="str">
        <f>Hyperlink("https://www.diodes.com/part/view/KDQ1.8V","KDQ1.8V")</f>
        <v>KDQ1.8V</v>
      </c>
      <c r="B59" t="str">
        <f>Hyperlink("https://www.diodes.com/assets/Datasheets/KDQ-1.8V.pdf","KDQ_1-8V Datasheet")</f>
        <v>KDQ_1-8V Datasheet</v>
      </c>
      <c r="C59" t="s">
        <v>157</v>
      </c>
      <c r="D59" t="s">
        <v>158</v>
      </c>
      <c r="F59" t="s">
        <v>150</v>
      </c>
      <c r="G59" t="s">
        <v>159</v>
      </c>
      <c r="H59" t="s">
        <v>41</v>
      </c>
      <c r="I59" t="s">
        <v>152</v>
      </c>
      <c r="J59" t="s">
        <v>101</v>
      </c>
      <c r="K59" t="s">
        <v>24</v>
      </c>
      <c r="L59" t="s">
        <v>55</v>
      </c>
      <c r="M59" t="s">
        <v>26</v>
      </c>
      <c r="N59" t="s">
        <v>27</v>
      </c>
      <c r="O59">
        <v>1.8</v>
      </c>
      <c r="P59">
        <v>4</v>
      </c>
    </row>
    <row r="60" spans="1:18">
      <c r="A60" t="str">
        <f>Hyperlink("https://www.diodes.com/part/view/KDQ2.5V","KDQ2.5V")</f>
        <v>KDQ2.5V</v>
      </c>
      <c r="B60" t="str">
        <f>Hyperlink("https://www.diodes.com/assets/Datasheets/KDQ-2.5V.pdf","KDQ_2-5V Datasheet")</f>
        <v>KDQ_2-5V Datasheet</v>
      </c>
      <c r="C60" t="s">
        <v>160</v>
      </c>
      <c r="D60" t="s">
        <v>161</v>
      </c>
      <c r="F60" t="s">
        <v>150</v>
      </c>
      <c r="G60" t="s">
        <v>159</v>
      </c>
      <c r="H60" t="s">
        <v>41</v>
      </c>
      <c r="I60" t="s">
        <v>152</v>
      </c>
      <c r="J60" t="s">
        <v>101</v>
      </c>
      <c r="K60" t="s">
        <v>24</v>
      </c>
      <c r="L60" t="s">
        <v>25</v>
      </c>
      <c r="M60" t="s">
        <v>26</v>
      </c>
      <c r="N60" t="s">
        <v>27</v>
      </c>
      <c r="O60">
        <v>2.5</v>
      </c>
      <c r="P60">
        <v>4</v>
      </c>
    </row>
    <row r="61" spans="1:18">
      <c r="A61" t="str">
        <f>Hyperlink("https://www.diodes.com/part/view/KDQ3.3V","KDQ3.3V")</f>
        <v>KDQ3.3V</v>
      </c>
      <c r="B61" t="str">
        <f>Hyperlink("https://www.diodes.com/assets/Datasheets/KDQ-3.3V.pdf","KDQ_3-3V Datasheet")</f>
        <v>KDQ_3-3V Datasheet</v>
      </c>
      <c r="C61" t="s">
        <v>162</v>
      </c>
      <c r="D61" t="s">
        <v>161</v>
      </c>
      <c r="F61" t="s">
        <v>150</v>
      </c>
      <c r="G61" t="s">
        <v>159</v>
      </c>
      <c r="H61" t="s">
        <v>41</v>
      </c>
      <c r="I61" t="s">
        <v>152</v>
      </c>
      <c r="J61" t="s">
        <v>101</v>
      </c>
      <c r="K61" t="s">
        <v>24</v>
      </c>
      <c r="L61" t="s">
        <v>25</v>
      </c>
      <c r="M61" t="s">
        <v>26</v>
      </c>
      <c r="N61" t="s">
        <v>27</v>
      </c>
      <c r="O61">
        <v>3.3</v>
      </c>
      <c r="P61">
        <v>4</v>
      </c>
    </row>
    <row r="62" spans="1:18">
      <c r="A62" t="str">
        <f>Hyperlink("https://www.diodes.com/part/view/KJ1.8V","KJ1.8V")</f>
        <v>KJ1.8V</v>
      </c>
      <c r="B62" t="str">
        <f>Hyperlink("https://www.diodes.com/assets/Datasheets/KJ-1-8V.pdf","KJ-1-8V Datasheet")</f>
        <v>KJ-1-8V Datasheet</v>
      </c>
      <c r="C62" t="s">
        <v>163</v>
      </c>
      <c r="D62" t="s">
        <v>149</v>
      </c>
      <c r="F62" t="s">
        <v>150</v>
      </c>
      <c r="G62" t="s">
        <v>164</v>
      </c>
      <c r="H62" t="s">
        <v>21</v>
      </c>
      <c r="I62" t="s">
        <v>152</v>
      </c>
      <c r="J62" t="s">
        <v>101</v>
      </c>
      <c r="K62" t="s">
        <v>24</v>
      </c>
      <c r="L62" t="s">
        <v>107</v>
      </c>
      <c r="M62" t="s">
        <v>26</v>
      </c>
      <c r="N62" t="s">
        <v>27</v>
      </c>
      <c r="O62">
        <v>1.8</v>
      </c>
      <c r="P62">
        <v>4</v>
      </c>
    </row>
    <row r="63" spans="1:18">
      <c r="A63" t="str">
        <f>Hyperlink("https://www.diodes.com/part/view/KJ2.5V","KJ2.5V")</f>
        <v>KJ2.5V</v>
      </c>
      <c r="B63" t="str">
        <f>Hyperlink("https://www.diodes.com/assets/Datasheets/KJ-2-5V.pdf","KJ-2-5V Datasheet")</f>
        <v>KJ-2-5V Datasheet</v>
      </c>
      <c r="C63" t="s">
        <v>165</v>
      </c>
      <c r="D63" t="s">
        <v>161</v>
      </c>
      <c r="F63" t="s">
        <v>150</v>
      </c>
      <c r="G63" t="s">
        <v>166</v>
      </c>
      <c r="H63" t="s">
        <v>21</v>
      </c>
      <c r="I63" t="s">
        <v>152</v>
      </c>
      <c r="J63" t="s">
        <v>101</v>
      </c>
      <c r="K63" t="s">
        <v>24</v>
      </c>
      <c r="L63" t="s">
        <v>107</v>
      </c>
      <c r="M63" t="s">
        <v>26</v>
      </c>
      <c r="N63" t="s">
        <v>27</v>
      </c>
      <c r="O63">
        <v>2.5</v>
      </c>
      <c r="P63">
        <v>4</v>
      </c>
    </row>
    <row r="64" spans="1:18">
      <c r="A64" t="str">
        <f>Hyperlink("https://www.diodes.com/part/view/KJ3.3V","KJ3.3V")</f>
        <v>KJ3.3V</v>
      </c>
      <c r="B64" t="str">
        <f>Hyperlink("https://www.diodes.com/assets/Datasheets/KJ-3-3V.pdf","KJ-3-3V Datasheet")</f>
        <v>KJ-3-3V Datasheet</v>
      </c>
      <c r="C64" t="s">
        <v>167</v>
      </c>
      <c r="D64" t="s">
        <v>149</v>
      </c>
      <c r="F64" t="s">
        <v>150</v>
      </c>
      <c r="G64" t="s">
        <v>168</v>
      </c>
      <c r="H64" t="s">
        <v>21</v>
      </c>
      <c r="I64" t="s">
        <v>152</v>
      </c>
      <c r="J64" t="s">
        <v>101</v>
      </c>
      <c r="K64" t="s">
        <v>24</v>
      </c>
      <c r="L64" t="s">
        <v>107</v>
      </c>
      <c r="M64" t="s">
        <v>26</v>
      </c>
      <c r="N64" t="s">
        <v>27</v>
      </c>
      <c r="O64">
        <v>3.3</v>
      </c>
      <c r="P64">
        <v>4</v>
      </c>
    </row>
    <row r="65" spans="1:18">
      <c r="A65" t="str">
        <f>Hyperlink("https://www.diodes.com/part/view/KJQ1.8V","KJQ1.8V")</f>
        <v>KJQ1.8V</v>
      </c>
      <c r="B65" t="str">
        <f>Hyperlink("https://www.diodes.com/assets/Datasheets/KJQ-1.8V.pdf","KJQ-1.8V Datasheet")</f>
        <v>KJQ-1.8V Datasheet</v>
      </c>
      <c r="C65" t="s">
        <v>169</v>
      </c>
      <c r="H65" t="s">
        <v>41</v>
      </c>
      <c r="K65" t="s">
        <v>170</v>
      </c>
      <c r="L65" t="s">
        <v>171</v>
      </c>
      <c r="M65" t="s">
        <v>26</v>
      </c>
      <c r="N65" t="s">
        <v>27</v>
      </c>
      <c r="O65">
        <v>1.8</v>
      </c>
      <c r="P65">
        <v>4</v>
      </c>
    </row>
    <row r="66" spans="1:18">
      <c r="A66" t="str">
        <f>Hyperlink("https://www.diodes.com/part/view/KJQ2.5V","KJQ2.5V")</f>
        <v>KJQ2.5V</v>
      </c>
      <c r="B66" t="str">
        <f>Hyperlink("https://www.diodes.com/assets/Datasheets/KJQ-2.5V.pdf","KJQ-2.5V Datasheet")</f>
        <v>KJQ-2.5V Datasheet</v>
      </c>
      <c r="C66" t="s">
        <v>169</v>
      </c>
      <c r="H66" t="s">
        <v>41</v>
      </c>
      <c r="K66" t="s">
        <v>170</v>
      </c>
      <c r="L66" t="s">
        <v>171</v>
      </c>
      <c r="M66" t="s">
        <v>26</v>
      </c>
      <c r="N66" t="s">
        <v>27</v>
      </c>
      <c r="O66">
        <v>2.5</v>
      </c>
      <c r="P66">
        <v>4</v>
      </c>
    </row>
    <row r="67" spans="1:18">
      <c r="A67" t="str">
        <f>Hyperlink("https://www.diodes.com/part/view/KJQ3.3V","KJQ3.3V")</f>
        <v>KJQ3.3V</v>
      </c>
      <c r="B67" t="str">
        <f>Hyperlink("https://www.diodes.com/assets/Datasheets/KJQ-3.3V.pdf","KJQ-3.3V Datasheet")</f>
        <v>KJQ-3.3V Datasheet</v>
      </c>
      <c r="C67" t="s">
        <v>169</v>
      </c>
      <c r="H67" t="s">
        <v>41</v>
      </c>
      <c r="K67" t="s">
        <v>170</v>
      </c>
      <c r="L67" t="s">
        <v>171</v>
      </c>
      <c r="M67" t="s">
        <v>26</v>
      </c>
      <c r="N67" t="s">
        <v>27</v>
      </c>
      <c r="O67">
        <v>3.3</v>
      </c>
      <c r="P67">
        <v>4</v>
      </c>
    </row>
    <row r="68" spans="1:18">
      <c r="A68" t="str">
        <f>Hyperlink("https://www.diodes.com/part/view/KK1.8V","KK1.8V")</f>
        <v>KK1.8V</v>
      </c>
      <c r="B68" t="str">
        <f>Hyperlink("https://www.diodes.com/assets/Datasheets/KK_1-8V.pdf","KK_1-8V Datasheet")</f>
        <v>KK_1-8V Datasheet</v>
      </c>
      <c r="C68" t="s">
        <v>172</v>
      </c>
      <c r="D68" t="s">
        <v>149</v>
      </c>
      <c r="F68" t="s">
        <v>150</v>
      </c>
      <c r="G68" t="s">
        <v>173</v>
      </c>
      <c r="H68" t="s">
        <v>21</v>
      </c>
      <c r="I68" t="s">
        <v>152</v>
      </c>
      <c r="J68" t="s">
        <v>101</v>
      </c>
      <c r="K68" t="s">
        <v>24</v>
      </c>
      <c r="L68" t="s">
        <v>109</v>
      </c>
      <c r="M68" t="s">
        <v>26</v>
      </c>
      <c r="N68" t="s">
        <v>27</v>
      </c>
      <c r="O68">
        <v>1.8</v>
      </c>
      <c r="P68">
        <v>4</v>
      </c>
    </row>
    <row r="69" spans="1:18">
      <c r="A69" t="str">
        <f>Hyperlink("https://www.diodes.com/part/view/KK2.5V","KK2.5V")</f>
        <v>KK2.5V</v>
      </c>
      <c r="B69" t="str">
        <f>Hyperlink("https://www.diodes.com/assets/Datasheets/KK_2-5V.pdf","KK_2-5V Datasheet")</f>
        <v>KK_2-5V Datasheet</v>
      </c>
      <c r="C69" t="s">
        <v>174</v>
      </c>
      <c r="D69" t="s">
        <v>149</v>
      </c>
      <c r="F69" t="s">
        <v>150</v>
      </c>
      <c r="G69" t="s">
        <v>175</v>
      </c>
      <c r="H69" t="s">
        <v>21</v>
      </c>
      <c r="I69" t="s">
        <v>152</v>
      </c>
      <c r="J69" t="s">
        <v>101</v>
      </c>
      <c r="K69" t="s">
        <v>24</v>
      </c>
      <c r="L69" t="s">
        <v>109</v>
      </c>
      <c r="M69" t="s">
        <v>26</v>
      </c>
      <c r="N69" t="s">
        <v>27</v>
      </c>
      <c r="O69">
        <v>2.5</v>
      </c>
      <c r="P69">
        <v>4</v>
      </c>
    </row>
    <row r="70" spans="1:18">
      <c r="A70" t="str">
        <f>Hyperlink("https://www.diodes.com/part/view/KK3.3V","KK3.3V")</f>
        <v>KK3.3V</v>
      </c>
      <c r="B70" t="str">
        <f>Hyperlink("https://www.diodes.com/assets/Datasheets/KK_3-3V.pdf","KK_3-3V Datasheet")</f>
        <v>KK_3-3V Datasheet</v>
      </c>
      <c r="C70" t="s">
        <v>176</v>
      </c>
      <c r="D70" t="s">
        <v>177</v>
      </c>
      <c r="F70" t="s">
        <v>150</v>
      </c>
      <c r="G70" t="s">
        <v>178</v>
      </c>
      <c r="H70" t="s">
        <v>21</v>
      </c>
      <c r="I70" t="s">
        <v>152</v>
      </c>
      <c r="J70" t="s">
        <v>101</v>
      </c>
      <c r="K70" t="s">
        <v>24</v>
      </c>
      <c r="L70" t="s">
        <v>109</v>
      </c>
      <c r="M70" t="s">
        <v>26</v>
      </c>
      <c r="N70" t="s">
        <v>27</v>
      </c>
      <c r="O70">
        <v>3.3</v>
      </c>
      <c r="P70">
        <v>4</v>
      </c>
    </row>
    <row r="71" spans="1:18">
      <c r="A71" t="str">
        <f>Hyperlink("https://www.diodes.com/part/view/KKQ1.8V","KKQ1.8V")</f>
        <v>KKQ1.8V</v>
      </c>
      <c r="B71" t="str">
        <f>Hyperlink("https://www.diodes.com/assets/Datasheets/KKQ-1.8V.pdf","KKQ_1-8V Datasheet")</f>
        <v>KKQ_1-8V Datasheet</v>
      </c>
      <c r="C71" t="s">
        <v>179</v>
      </c>
      <c r="D71" t="s">
        <v>158</v>
      </c>
      <c r="F71" t="s">
        <v>150</v>
      </c>
      <c r="G71" t="s">
        <v>180</v>
      </c>
      <c r="H71" t="s">
        <v>41</v>
      </c>
      <c r="I71" t="s">
        <v>152</v>
      </c>
      <c r="J71" t="s">
        <v>101</v>
      </c>
      <c r="K71" t="s">
        <v>24</v>
      </c>
      <c r="L71" t="s">
        <v>55</v>
      </c>
      <c r="M71" t="s">
        <v>26</v>
      </c>
      <c r="N71" t="s">
        <v>27</v>
      </c>
      <c r="O71">
        <v>1.8</v>
      </c>
      <c r="P71">
        <v>4</v>
      </c>
    </row>
    <row r="72" spans="1:18">
      <c r="A72" t="str">
        <f>Hyperlink("https://www.diodes.com/part/view/KKQ2.5V","KKQ2.5V")</f>
        <v>KKQ2.5V</v>
      </c>
      <c r="B72" t="str">
        <f>Hyperlink("https://www.diodes.com/assets/Datasheets/KKQ-2.5V.pdf","KKQ_2-5V Datasheet")</f>
        <v>KKQ_2-5V Datasheet</v>
      </c>
      <c r="C72" t="s">
        <v>181</v>
      </c>
      <c r="D72" t="s">
        <v>161</v>
      </c>
      <c r="F72" t="s">
        <v>150</v>
      </c>
      <c r="G72" t="s">
        <v>180</v>
      </c>
      <c r="H72" t="s">
        <v>41</v>
      </c>
      <c r="I72" t="s">
        <v>152</v>
      </c>
      <c r="J72" t="s">
        <v>101</v>
      </c>
      <c r="K72" t="s">
        <v>24</v>
      </c>
      <c r="L72" t="s">
        <v>55</v>
      </c>
      <c r="M72" t="s">
        <v>26</v>
      </c>
      <c r="N72" t="s">
        <v>27</v>
      </c>
      <c r="O72">
        <v>2.5</v>
      </c>
      <c r="P72">
        <v>4</v>
      </c>
    </row>
    <row r="73" spans="1:18">
      <c r="A73" t="str">
        <f>Hyperlink("https://www.diodes.com/part/view/KKQ3.3V","KKQ3.3V")</f>
        <v>KKQ3.3V</v>
      </c>
      <c r="B73" t="str">
        <f>Hyperlink("https://www.diodes.com/assets/Datasheets/KKQ-3.3V.pdf","KKQ_3-3V Datasheet")</f>
        <v>KKQ_3-3V Datasheet</v>
      </c>
      <c r="C73" t="s">
        <v>182</v>
      </c>
      <c r="D73" t="s">
        <v>158</v>
      </c>
      <c r="F73" t="s">
        <v>150</v>
      </c>
      <c r="G73" t="s">
        <v>180</v>
      </c>
      <c r="H73" t="s">
        <v>41</v>
      </c>
      <c r="I73" t="s">
        <v>152</v>
      </c>
      <c r="J73" t="s">
        <v>101</v>
      </c>
      <c r="K73" t="s">
        <v>24</v>
      </c>
      <c r="L73" t="s">
        <v>55</v>
      </c>
      <c r="M73" t="s">
        <v>26</v>
      </c>
      <c r="N73" t="s">
        <v>27</v>
      </c>
      <c r="O73">
        <v>3.3</v>
      </c>
      <c r="P73">
        <v>4</v>
      </c>
    </row>
    <row r="74" spans="1:18">
      <c r="A74" t="str">
        <f>Hyperlink("https://www.diodes.com/part/view/KM1.8V","KM1.8V")</f>
        <v>KM1.8V</v>
      </c>
      <c r="B74" t="str">
        <f>Hyperlink("https://www.diodes.com/assets/Datasheets/KM-1-8V.pdf","KM-1-8V Datasheet")</f>
        <v>KM-1-8V Datasheet</v>
      </c>
      <c r="C74" t="s">
        <v>183</v>
      </c>
      <c r="D74" t="s">
        <v>149</v>
      </c>
      <c r="F74" t="s">
        <v>150</v>
      </c>
      <c r="G74" t="s">
        <v>184</v>
      </c>
      <c r="H74" t="s">
        <v>21</v>
      </c>
      <c r="I74" t="s">
        <v>152</v>
      </c>
      <c r="J74" t="s">
        <v>101</v>
      </c>
      <c r="K74" t="s">
        <v>24</v>
      </c>
      <c r="L74" t="s">
        <v>103</v>
      </c>
      <c r="M74" t="s">
        <v>26</v>
      </c>
      <c r="N74" t="s">
        <v>27</v>
      </c>
      <c r="O74">
        <v>1.8</v>
      </c>
      <c r="P74">
        <v>4</v>
      </c>
    </row>
    <row r="75" spans="1:18">
      <c r="A75" t="str">
        <f>Hyperlink("https://www.diodes.com/part/view/KM2.5V","KM2.5V")</f>
        <v>KM2.5V</v>
      </c>
      <c r="B75" t="str">
        <f>Hyperlink("https://www.diodes.com/assets/Datasheets/KM-2-5V.pdf","KM-2-5V Datasheet")</f>
        <v>KM-2-5V Datasheet</v>
      </c>
      <c r="C75" t="s">
        <v>185</v>
      </c>
      <c r="D75" t="s">
        <v>149</v>
      </c>
      <c r="F75" t="s">
        <v>150</v>
      </c>
      <c r="G75" t="s">
        <v>186</v>
      </c>
      <c r="H75" t="s">
        <v>21</v>
      </c>
      <c r="I75" t="s">
        <v>152</v>
      </c>
      <c r="J75" t="s">
        <v>101</v>
      </c>
      <c r="K75" t="s">
        <v>24</v>
      </c>
      <c r="L75" t="s">
        <v>103</v>
      </c>
      <c r="M75" t="s">
        <v>26</v>
      </c>
      <c r="N75" t="s">
        <v>27</v>
      </c>
      <c r="O75">
        <v>2.5</v>
      </c>
      <c r="P75">
        <v>4</v>
      </c>
    </row>
    <row r="76" spans="1:18">
      <c r="A76" t="str">
        <f>Hyperlink("https://www.diodes.com/part/view/KM3.3V","KM3.3V")</f>
        <v>KM3.3V</v>
      </c>
      <c r="B76" t="str">
        <f>Hyperlink("https://www.diodes.com/assets/Datasheets/KM-3-3V.pdf","KM-3-3V Datasheet")</f>
        <v>KM-3-3V Datasheet</v>
      </c>
      <c r="C76" t="s">
        <v>187</v>
      </c>
      <c r="D76" t="s">
        <v>149</v>
      </c>
      <c r="F76" t="s">
        <v>150</v>
      </c>
      <c r="G76" t="s">
        <v>188</v>
      </c>
      <c r="H76" t="s">
        <v>21</v>
      </c>
      <c r="I76" t="s">
        <v>152</v>
      </c>
      <c r="J76" t="s">
        <v>101</v>
      </c>
      <c r="K76" t="s">
        <v>24</v>
      </c>
      <c r="L76" t="s">
        <v>103</v>
      </c>
      <c r="M76" t="s">
        <v>26</v>
      </c>
      <c r="N76" t="s">
        <v>27</v>
      </c>
      <c r="O76">
        <v>3.3</v>
      </c>
      <c r="P76">
        <v>4</v>
      </c>
    </row>
    <row r="77" spans="1:18">
      <c r="A77" t="str">
        <f>Hyperlink("https://www.diodes.com/part/view/KN1.8V","KN1.8V")</f>
        <v>KN1.8V</v>
      </c>
      <c r="B77" t="str">
        <f>Hyperlink("https://www.diodes.com/assets/Datasheets/KN_1-8V.pdf","KN_1-8V Datasheet")</f>
        <v>KN_1-8V Datasheet</v>
      </c>
      <c r="C77" t="s">
        <v>189</v>
      </c>
      <c r="D77" t="s">
        <v>161</v>
      </c>
      <c r="F77" t="s">
        <v>150</v>
      </c>
      <c r="G77" t="s">
        <v>190</v>
      </c>
      <c r="H77" t="s">
        <v>21</v>
      </c>
      <c r="I77" t="s">
        <v>152</v>
      </c>
      <c r="J77" t="s">
        <v>101</v>
      </c>
      <c r="K77" t="s">
        <v>24</v>
      </c>
      <c r="L77" t="s">
        <v>124</v>
      </c>
      <c r="M77" t="s">
        <v>26</v>
      </c>
      <c r="N77" t="s">
        <v>27</v>
      </c>
      <c r="O77">
        <v>1.8</v>
      </c>
      <c r="P77">
        <v>4</v>
      </c>
    </row>
    <row r="78" spans="1:18">
      <c r="A78" t="str">
        <f>Hyperlink("https://www.diodes.com/part/view/KN2.5V","KN2.5V")</f>
        <v>KN2.5V</v>
      </c>
      <c r="B78" t="str">
        <f>Hyperlink("https://www.diodes.com/assets/Datasheets/KN_2-5V.pdf","KN_2-5V Datasheet")</f>
        <v>KN_2-5V Datasheet</v>
      </c>
      <c r="C78" t="s">
        <v>191</v>
      </c>
      <c r="D78" t="s">
        <v>149</v>
      </c>
      <c r="F78" t="s">
        <v>150</v>
      </c>
      <c r="G78" t="s">
        <v>192</v>
      </c>
      <c r="H78" t="s">
        <v>21</v>
      </c>
      <c r="I78" t="s">
        <v>152</v>
      </c>
      <c r="J78" t="s">
        <v>101</v>
      </c>
      <c r="K78" t="s">
        <v>24</v>
      </c>
      <c r="L78" t="s">
        <v>124</v>
      </c>
      <c r="M78" t="s">
        <v>26</v>
      </c>
      <c r="N78" t="s">
        <v>27</v>
      </c>
      <c r="O78">
        <v>2.5</v>
      </c>
      <c r="P78">
        <v>4</v>
      </c>
    </row>
    <row r="79" spans="1:18">
      <c r="A79" t="str">
        <f>Hyperlink("https://www.diodes.com/part/view/KN3.3V","KN3.3V")</f>
        <v>KN3.3V</v>
      </c>
      <c r="B79" t="str">
        <f>Hyperlink("https://www.diodes.com/assets/Datasheets/KN_3-3V.pdf","KN_3-3V Datasheet")</f>
        <v>KN_3-3V Datasheet</v>
      </c>
      <c r="C79" t="s">
        <v>193</v>
      </c>
      <c r="D79" t="s">
        <v>177</v>
      </c>
      <c r="F79" t="s">
        <v>150</v>
      </c>
      <c r="G79" t="s">
        <v>194</v>
      </c>
      <c r="H79" t="s">
        <v>21</v>
      </c>
      <c r="I79" t="s">
        <v>152</v>
      </c>
      <c r="J79" t="s">
        <v>101</v>
      </c>
      <c r="K79" t="s">
        <v>24</v>
      </c>
      <c r="L79" t="s">
        <v>124</v>
      </c>
      <c r="M79" t="s">
        <v>26</v>
      </c>
      <c r="N79" t="s">
        <v>27</v>
      </c>
      <c r="O79">
        <v>3.3</v>
      </c>
      <c r="P79">
        <v>4</v>
      </c>
    </row>
    <row r="80" spans="1:18">
      <c r="A80" t="str">
        <f>Hyperlink("https://www.diodes.com/part/view/KX201","KX201")</f>
        <v>KX201</v>
      </c>
      <c r="B80" t="str">
        <f>Hyperlink("https://www.diodes.com/assets/Datasheets/KX201.pdf","KX201 Datasheet")</f>
        <v>KX201 Datasheet</v>
      </c>
      <c r="C80" t="s">
        <v>195</v>
      </c>
      <c r="D80" t="s">
        <v>196</v>
      </c>
      <c r="F80" t="s">
        <v>150</v>
      </c>
      <c r="G80" t="s">
        <v>197</v>
      </c>
      <c r="H80" t="s">
        <v>21</v>
      </c>
      <c r="I80" t="s">
        <v>152</v>
      </c>
      <c r="J80" t="s">
        <v>101</v>
      </c>
      <c r="K80" t="s">
        <v>24</v>
      </c>
      <c r="L80" t="s">
        <v>103</v>
      </c>
      <c r="M80" t="s">
        <v>26</v>
      </c>
      <c r="N80" t="s">
        <v>27</v>
      </c>
      <c r="O80" t="s">
        <v>198</v>
      </c>
      <c r="P80">
        <v>4</v>
      </c>
    </row>
    <row r="81" spans="1:18">
      <c r="A81" t="str">
        <f>Hyperlink("https://www.diodes.com/part/view/KX251","KX251")</f>
        <v>KX251</v>
      </c>
      <c r="B81" t="str">
        <f>Hyperlink("https://www.diodes.com/assets/Datasheets/KX251.pdf","KX251 Datasheet")</f>
        <v>KX251 Datasheet</v>
      </c>
      <c r="C81" t="s">
        <v>199</v>
      </c>
      <c r="D81" t="s">
        <v>177</v>
      </c>
      <c r="F81" t="s">
        <v>150</v>
      </c>
      <c r="G81" t="s">
        <v>200</v>
      </c>
      <c r="H81" t="s">
        <v>21</v>
      </c>
      <c r="I81" t="s">
        <v>152</v>
      </c>
      <c r="J81" t="s">
        <v>101</v>
      </c>
      <c r="K81" t="s">
        <v>24</v>
      </c>
      <c r="L81" t="s">
        <v>107</v>
      </c>
      <c r="M81" t="s">
        <v>26</v>
      </c>
      <c r="N81" t="s">
        <v>27</v>
      </c>
      <c r="O81" t="s">
        <v>198</v>
      </c>
      <c r="P81">
        <v>4</v>
      </c>
    </row>
    <row r="82" spans="1:18">
      <c r="A82" t="str">
        <f>Hyperlink("https://www.diodes.com/part/view/KX31Q","KX31Q")</f>
        <v>KX31Q</v>
      </c>
      <c r="B82" t="str">
        <f>Hyperlink("https://www.diodes.com/assets/Datasheets/KX31Q.pdf","KX31Q Datasheet")</f>
        <v>KX31Q Datasheet</v>
      </c>
      <c r="C82" t="s">
        <v>201</v>
      </c>
      <c r="D82" t="s">
        <v>158</v>
      </c>
      <c r="F82" t="s">
        <v>150</v>
      </c>
      <c r="G82" t="s">
        <v>202</v>
      </c>
      <c r="H82" t="s">
        <v>41</v>
      </c>
      <c r="I82" t="s">
        <v>152</v>
      </c>
      <c r="J82" t="s">
        <v>101</v>
      </c>
      <c r="K82" t="s">
        <v>24</v>
      </c>
      <c r="L82" t="s">
        <v>55</v>
      </c>
      <c r="M82" t="s">
        <v>26</v>
      </c>
      <c r="N82" t="s">
        <v>27</v>
      </c>
      <c r="O82" t="s">
        <v>104</v>
      </c>
      <c r="P82">
        <v>4</v>
      </c>
    </row>
    <row r="83" spans="1:18">
      <c r="A83" t="str">
        <f>Hyperlink("https://www.diodes.com/part/view/KX321","KX321")</f>
        <v>KX321</v>
      </c>
      <c r="B83" t="str">
        <f>Hyperlink("https://www.diodes.com/assets/Datasheets/KX321.pdf","KX321 Datasheet")</f>
        <v>KX321 Datasheet</v>
      </c>
      <c r="C83" t="s">
        <v>203</v>
      </c>
      <c r="D83" t="s">
        <v>149</v>
      </c>
      <c r="F83" t="s">
        <v>150</v>
      </c>
      <c r="G83" t="s">
        <v>204</v>
      </c>
      <c r="H83" t="s">
        <v>21</v>
      </c>
      <c r="I83" t="s">
        <v>152</v>
      </c>
      <c r="J83" t="s">
        <v>101</v>
      </c>
      <c r="K83" t="s">
        <v>24</v>
      </c>
      <c r="L83" t="s">
        <v>109</v>
      </c>
      <c r="M83" t="s">
        <v>26</v>
      </c>
      <c r="N83" t="s">
        <v>27</v>
      </c>
      <c r="O83" t="s">
        <v>198</v>
      </c>
      <c r="P83">
        <v>4</v>
      </c>
    </row>
    <row r="84" spans="1:18">
      <c r="A84" t="str">
        <f>Hyperlink("https://www.diodes.com/part/view/KX501","KX501")</f>
        <v>KX501</v>
      </c>
      <c r="B84" t="str">
        <f>Hyperlink("https://www.diodes.com/assets/Datasheets/KX501.pdf","KX501 Datasheet")</f>
        <v>KX501 Datasheet</v>
      </c>
      <c r="C84" t="s">
        <v>205</v>
      </c>
      <c r="D84" t="s">
        <v>161</v>
      </c>
      <c r="F84" t="s">
        <v>150</v>
      </c>
      <c r="G84" t="s">
        <v>206</v>
      </c>
      <c r="H84" t="s">
        <v>21</v>
      </c>
      <c r="I84" t="s">
        <v>152</v>
      </c>
      <c r="J84" t="s">
        <v>101</v>
      </c>
      <c r="K84" t="s">
        <v>24</v>
      </c>
      <c r="L84" t="s">
        <v>120</v>
      </c>
      <c r="M84" t="s">
        <v>26</v>
      </c>
      <c r="N84" t="s">
        <v>27</v>
      </c>
      <c r="O84" t="s">
        <v>198</v>
      </c>
      <c r="P84">
        <v>4</v>
      </c>
    </row>
    <row r="85" spans="1:18">
      <c r="A85" t="str">
        <f>Hyperlink("https://www.diodes.com/part/view/LD2.5V","LD2.5V")</f>
        <v>LD2.5V</v>
      </c>
      <c r="B85" t="str">
        <f>Hyperlink("https://www.diodes.com/assets/Datasheets/LD-2.5V.pdf","LD_2.5V Datasheet")</f>
        <v>LD_2.5V Datasheet</v>
      </c>
      <c r="C85" t="s">
        <v>207</v>
      </c>
      <c r="F85" t="s">
        <v>19</v>
      </c>
      <c r="G85" t="s">
        <v>208</v>
      </c>
      <c r="H85" t="s">
        <v>21</v>
      </c>
      <c r="I85" t="s">
        <v>141</v>
      </c>
      <c r="J85" t="s">
        <v>23</v>
      </c>
      <c r="K85" t="s">
        <v>24</v>
      </c>
      <c r="L85" t="s">
        <v>25</v>
      </c>
      <c r="M85" t="s">
        <v>26</v>
      </c>
      <c r="N85" t="s">
        <v>117</v>
      </c>
      <c r="O85">
        <v>2.5</v>
      </c>
      <c r="P85">
        <v>6</v>
      </c>
    </row>
    <row r="86" spans="1:18">
      <c r="A86" t="str">
        <f>Hyperlink("https://www.diodes.com/part/view/LD3.3V","LD3.3V")</f>
        <v>LD3.3V</v>
      </c>
      <c r="B86" t="str">
        <f>Hyperlink("https://www.diodes.com/assets/Datasheets/LD-3.3.pdf","LD-3.3 Datasheet")</f>
        <v>LD-3.3 Datasheet</v>
      </c>
      <c r="C86" t="s">
        <v>209</v>
      </c>
      <c r="F86" t="s">
        <v>19</v>
      </c>
      <c r="G86" t="s">
        <v>210</v>
      </c>
      <c r="H86" t="s">
        <v>21</v>
      </c>
      <c r="I86" t="s">
        <v>141</v>
      </c>
      <c r="J86" t="s">
        <v>23</v>
      </c>
      <c r="K86" t="s">
        <v>24</v>
      </c>
      <c r="L86" t="s">
        <v>25</v>
      </c>
      <c r="M86" t="s">
        <v>26</v>
      </c>
      <c r="N86" t="s">
        <v>117</v>
      </c>
      <c r="O86">
        <v>3.3</v>
      </c>
      <c r="P86">
        <v>6</v>
      </c>
    </row>
    <row r="87" spans="1:18">
      <c r="A87" t="str">
        <f>Hyperlink("https://www.diodes.com/part/view/LK2.5V","LK2.5V")</f>
        <v>LK2.5V</v>
      </c>
      <c r="B87" t="str">
        <f>Hyperlink("https://www.diodes.com/assets/Datasheets/LK-2-5V.pdf","LK-2-5V Datasheet")</f>
        <v>LK-2-5V Datasheet</v>
      </c>
      <c r="C87" t="s">
        <v>211</v>
      </c>
      <c r="F87" t="s">
        <v>19</v>
      </c>
      <c r="G87" t="s">
        <v>208</v>
      </c>
      <c r="H87" t="s">
        <v>21</v>
      </c>
      <c r="I87" t="s">
        <v>141</v>
      </c>
      <c r="J87" t="s">
        <v>23</v>
      </c>
      <c r="K87" t="s">
        <v>24</v>
      </c>
      <c r="L87" t="s">
        <v>55</v>
      </c>
      <c r="M87" t="s">
        <v>26</v>
      </c>
      <c r="N87" t="s">
        <v>117</v>
      </c>
      <c r="O87">
        <v>2.5</v>
      </c>
      <c r="P87">
        <v>6</v>
      </c>
    </row>
    <row r="88" spans="1:18">
      <c r="A88" t="str">
        <f>Hyperlink("https://www.diodes.com/part/view/LK3.3V","LK3.3V")</f>
        <v>LK3.3V</v>
      </c>
      <c r="B88" t="str">
        <f>Hyperlink("https://www.diodes.com/assets/Datasheets/LK-3-3V.pdf","LK-3-3V Datasheet")</f>
        <v>LK-3-3V Datasheet</v>
      </c>
      <c r="C88" t="s">
        <v>212</v>
      </c>
      <c r="F88" t="s">
        <v>19</v>
      </c>
      <c r="G88" t="s">
        <v>210</v>
      </c>
      <c r="H88" t="s">
        <v>21</v>
      </c>
      <c r="I88" t="s">
        <v>141</v>
      </c>
      <c r="J88" t="s">
        <v>23</v>
      </c>
      <c r="K88" t="s">
        <v>24</v>
      </c>
      <c r="L88" t="s">
        <v>55</v>
      </c>
      <c r="M88" t="s">
        <v>26</v>
      </c>
      <c r="N88" t="s">
        <v>117</v>
      </c>
      <c r="O88">
        <v>3.3</v>
      </c>
      <c r="P88">
        <v>6</v>
      </c>
    </row>
    <row r="89" spans="1:18">
      <c r="A89" t="str">
        <f>Hyperlink("https://www.diodes.com/part/view/LN3.3V","LN3.3V")</f>
        <v>LN3.3V</v>
      </c>
      <c r="B89" t="str">
        <f>Hyperlink("https://www.diodes.com/assets/Datasheets/LN_3-3V.pdf","LN_3-3V Datasheet")</f>
        <v>LN_3-3V Datasheet</v>
      </c>
      <c r="C89" t="s">
        <v>213</v>
      </c>
      <c r="F89" t="s">
        <v>19</v>
      </c>
      <c r="G89" t="s">
        <v>214</v>
      </c>
      <c r="H89" t="s">
        <v>21</v>
      </c>
      <c r="I89" t="s">
        <v>215</v>
      </c>
      <c r="J89" t="s">
        <v>216</v>
      </c>
      <c r="K89" t="s">
        <v>24</v>
      </c>
      <c r="L89" t="s">
        <v>82</v>
      </c>
      <c r="M89" t="s">
        <v>26</v>
      </c>
      <c r="N89" t="s">
        <v>117</v>
      </c>
      <c r="O89">
        <v>3.3</v>
      </c>
      <c r="P89">
        <v>6</v>
      </c>
    </row>
    <row r="90" spans="1:18">
      <c r="A90" t="str">
        <f>Hyperlink("https://www.diodes.com/part/view/LX201","LX201")</f>
        <v>LX201</v>
      </c>
      <c r="B90" t="str">
        <f>Hyperlink("https://www.diodes.com/assets/Datasheets/LX201.pdf","LX201 Datasheet")</f>
        <v>LX201 Datasheet</v>
      </c>
      <c r="C90" t="s">
        <v>217</v>
      </c>
      <c r="F90" t="s">
        <v>19</v>
      </c>
      <c r="G90" t="s">
        <v>218</v>
      </c>
      <c r="H90" t="s">
        <v>21</v>
      </c>
      <c r="I90" t="s">
        <v>219</v>
      </c>
      <c r="J90" t="s">
        <v>23</v>
      </c>
      <c r="K90" t="s">
        <v>24</v>
      </c>
      <c r="L90" t="s">
        <v>72</v>
      </c>
      <c r="M90" t="s">
        <v>26</v>
      </c>
      <c r="N90" t="s">
        <v>27</v>
      </c>
      <c r="O90" t="s">
        <v>220</v>
      </c>
      <c r="P90">
        <v>4</v>
      </c>
    </row>
    <row r="91" spans="1:18">
      <c r="A91" t="str">
        <f>Hyperlink("https://www.diodes.com/part/view/LX251","LX251")</f>
        <v>LX251</v>
      </c>
      <c r="B91" t="str">
        <f>Hyperlink("https://www.diodes.com/assets/Datasheets/LX251.pdf","LX251 Datasheet")</f>
        <v>LX251 Datasheet</v>
      </c>
      <c r="C91" t="s">
        <v>221</v>
      </c>
      <c r="F91" t="s">
        <v>19</v>
      </c>
      <c r="G91" t="s">
        <v>218</v>
      </c>
      <c r="H91" t="s">
        <v>21</v>
      </c>
      <c r="I91" t="s">
        <v>219</v>
      </c>
      <c r="J91" t="s">
        <v>23</v>
      </c>
      <c r="K91" t="s">
        <v>24</v>
      </c>
      <c r="L91" t="s">
        <v>46</v>
      </c>
      <c r="M91" t="s">
        <v>26</v>
      </c>
      <c r="N91" t="s">
        <v>27</v>
      </c>
      <c r="O91" t="s">
        <v>220</v>
      </c>
      <c r="P91">
        <v>4</v>
      </c>
    </row>
    <row r="92" spans="1:18">
      <c r="A92" t="str">
        <f>Hyperlink("https://www.diodes.com/part/view/LX321","LX321")</f>
        <v>LX321</v>
      </c>
      <c r="B92" t="str">
        <f>Hyperlink("https://www.diodes.com/assets/Datasheets/LX321.pdf","LX321 Datasheet")</f>
        <v>LX321 Datasheet</v>
      </c>
      <c r="C92" t="s">
        <v>222</v>
      </c>
      <c r="F92" t="s">
        <v>19</v>
      </c>
      <c r="G92" t="s">
        <v>223</v>
      </c>
      <c r="H92" t="s">
        <v>21</v>
      </c>
      <c r="I92" t="s">
        <v>219</v>
      </c>
      <c r="J92" t="s">
        <v>23</v>
      </c>
      <c r="K92" t="s">
        <v>24</v>
      </c>
      <c r="L92" t="s">
        <v>55</v>
      </c>
      <c r="M92" t="s">
        <v>26</v>
      </c>
      <c r="N92" t="s">
        <v>27</v>
      </c>
      <c r="O92" t="s">
        <v>220</v>
      </c>
      <c r="P92">
        <v>4</v>
      </c>
    </row>
    <row r="93" spans="1:18">
      <c r="A93" t="str">
        <f>Hyperlink("https://www.diodes.com/part/view/LX501","LX501")</f>
        <v>LX501</v>
      </c>
      <c r="B93" t="str">
        <f>Hyperlink("https://www.diodes.com/assets/Datasheets/LX501.pdf","LX501 Datasheet")</f>
        <v>LX501 Datasheet</v>
      </c>
      <c r="C93" t="s">
        <v>224</v>
      </c>
      <c r="F93" t="s">
        <v>19</v>
      </c>
      <c r="G93" t="s">
        <v>225</v>
      </c>
      <c r="H93" t="s">
        <v>21</v>
      </c>
      <c r="I93" t="s">
        <v>219</v>
      </c>
      <c r="J93" t="s">
        <v>23</v>
      </c>
      <c r="K93" t="s">
        <v>24</v>
      </c>
      <c r="L93" t="s">
        <v>25</v>
      </c>
      <c r="M93" t="s">
        <v>26</v>
      </c>
      <c r="N93" t="s">
        <v>27</v>
      </c>
      <c r="O93" t="s">
        <v>220</v>
      </c>
      <c r="P93">
        <v>4</v>
      </c>
    </row>
    <row r="94" spans="1:18">
      <c r="A94" t="str">
        <f>Hyperlink("https://www.diodes.com/part/view/LX701","LX701")</f>
        <v>LX701</v>
      </c>
      <c r="B94" t="str">
        <f>Hyperlink("https://www.diodes.com/assets/Datasheets/LX701.pdf","LX701 Datasheet")</f>
        <v>LX701 Datasheet</v>
      </c>
      <c r="C94" t="s">
        <v>226</v>
      </c>
      <c r="F94" t="s">
        <v>19</v>
      </c>
      <c r="G94" t="s">
        <v>227</v>
      </c>
      <c r="H94" t="s">
        <v>21</v>
      </c>
      <c r="I94" t="s">
        <v>219</v>
      </c>
      <c r="J94" t="s">
        <v>23</v>
      </c>
      <c r="K94" t="s">
        <v>24</v>
      </c>
      <c r="L94" t="s">
        <v>82</v>
      </c>
      <c r="M94" t="s">
        <v>26</v>
      </c>
      <c r="N94" t="s">
        <v>27</v>
      </c>
      <c r="O94" t="s">
        <v>220</v>
      </c>
      <c r="P94">
        <v>4</v>
      </c>
    </row>
    <row r="95" spans="1:18">
      <c r="A95" t="str">
        <f>Hyperlink("https://www.diodes.com/part/view/LXQ","LXQ")</f>
        <v>LXQ</v>
      </c>
      <c r="B95" t="str">
        <f>Hyperlink("https://www.diodes.com/assets/Datasheets/LXQ-CMOS-Series.pdf","LXQ Datasheet")</f>
        <v>LXQ Datasheet</v>
      </c>
      <c r="C95" t="s">
        <v>228</v>
      </c>
      <c r="F95" t="s">
        <v>229</v>
      </c>
      <c r="G95" t="s">
        <v>230</v>
      </c>
      <c r="H95" t="s">
        <v>41</v>
      </c>
      <c r="I95" t="s">
        <v>231</v>
      </c>
      <c r="J95">
        <v>1</v>
      </c>
      <c r="K95" t="s">
        <v>24</v>
      </c>
      <c r="L95" t="s">
        <v>232</v>
      </c>
      <c r="M95" t="s">
        <v>26</v>
      </c>
      <c r="N95" t="s">
        <v>27</v>
      </c>
      <c r="O95" t="s">
        <v>233</v>
      </c>
      <c r="P95">
        <v>4</v>
      </c>
    </row>
    <row r="96" spans="1:18">
      <c r="A96" t="str">
        <f>Hyperlink("https://www.diodes.com/part/view/MD2.5V","MD2.5V")</f>
        <v>MD2.5V</v>
      </c>
      <c r="B96" t="str">
        <f>Hyperlink("https://www.diodes.com/assets/Datasheets/MD2-5.pdf","MD2-5 Datasheet")</f>
        <v>MD2-5 Datasheet</v>
      </c>
      <c r="C96" t="s">
        <v>234</v>
      </c>
      <c r="D96" t="s">
        <v>235</v>
      </c>
      <c r="F96" t="s">
        <v>236</v>
      </c>
      <c r="G96" t="s">
        <v>237</v>
      </c>
      <c r="H96" t="s">
        <v>21</v>
      </c>
      <c r="I96" t="s">
        <v>238</v>
      </c>
      <c r="J96" t="s">
        <v>239</v>
      </c>
      <c r="K96" t="s">
        <v>24</v>
      </c>
      <c r="L96" t="s">
        <v>240</v>
      </c>
      <c r="M96" t="s">
        <v>26</v>
      </c>
      <c r="N96" t="s">
        <v>27</v>
      </c>
      <c r="O96">
        <v>2.5</v>
      </c>
      <c r="P96">
        <v>4</v>
      </c>
    </row>
    <row r="97" spans="1:18">
      <c r="A97" t="str">
        <f>Hyperlink("https://www.diodes.com/part/view/MD3.3V","MD3.3V")</f>
        <v>MD3.3V</v>
      </c>
      <c r="B97" t="str">
        <f>Hyperlink("https://www.diodes.com/assets/Datasheets/MD3-3.pdf","MD3-3 Datasheet")</f>
        <v>MD3-3 Datasheet</v>
      </c>
      <c r="C97" t="s">
        <v>241</v>
      </c>
      <c r="D97" t="s">
        <v>235</v>
      </c>
      <c r="F97" t="s">
        <v>236</v>
      </c>
      <c r="G97" t="s">
        <v>242</v>
      </c>
      <c r="H97" t="s">
        <v>21</v>
      </c>
      <c r="I97" t="s">
        <v>238</v>
      </c>
      <c r="J97" t="s">
        <v>239</v>
      </c>
      <c r="K97" t="s">
        <v>24</v>
      </c>
      <c r="L97" t="s">
        <v>240</v>
      </c>
      <c r="M97" t="s">
        <v>26</v>
      </c>
      <c r="N97" t="s">
        <v>27</v>
      </c>
      <c r="O97">
        <v>3.3</v>
      </c>
      <c r="P97">
        <v>4</v>
      </c>
    </row>
    <row r="98" spans="1:18">
      <c r="A98" t="str">
        <f>Hyperlink("https://www.diodes.com/part/view/MK2.5V","MK2.5V")</f>
        <v>MK2.5V</v>
      </c>
      <c r="B98" t="str">
        <f>Hyperlink("https://www.diodes.com/assets/Datasheets/MK2-5.pdf","MK2-5 Datasheet")</f>
        <v>MK2-5 Datasheet</v>
      </c>
      <c r="C98" t="s">
        <v>243</v>
      </c>
      <c r="D98" t="s">
        <v>235</v>
      </c>
      <c r="F98" t="s">
        <v>236</v>
      </c>
      <c r="G98" t="s">
        <v>244</v>
      </c>
      <c r="H98" t="s">
        <v>21</v>
      </c>
      <c r="I98" t="s">
        <v>245</v>
      </c>
      <c r="J98" t="s">
        <v>239</v>
      </c>
      <c r="K98" t="s">
        <v>24</v>
      </c>
      <c r="L98" t="s">
        <v>109</v>
      </c>
      <c r="M98" t="s">
        <v>26</v>
      </c>
      <c r="N98" t="s">
        <v>27</v>
      </c>
      <c r="O98">
        <v>2.5</v>
      </c>
      <c r="P98">
        <v>4</v>
      </c>
    </row>
    <row r="99" spans="1:18">
      <c r="A99" t="str">
        <f>Hyperlink("https://www.diodes.com/part/view/MK3.3V","MK3.3V")</f>
        <v>MK3.3V</v>
      </c>
      <c r="B99" t="str">
        <f>Hyperlink("https://www.diodes.com/assets/Datasheets/MK3-3.pdf","MK3-3 Datasheet")</f>
        <v>MK3-3 Datasheet</v>
      </c>
      <c r="C99" t="s">
        <v>246</v>
      </c>
      <c r="D99" t="s">
        <v>235</v>
      </c>
      <c r="F99" t="s">
        <v>236</v>
      </c>
      <c r="G99" t="s">
        <v>247</v>
      </c>
      <c r="H99" t="s">
        <v>21</v>
      </c>
      <c r="I99" t="s">
        <v>245</v>
      </c>
      <c r="J99" t="s">
        <v>239</v>
      </c>
      <c r="K99" t="s">
        <v>24</v>
      </c>
      <c r="L99" t="s">
        <v>109</v>
      </c>
      <c r="M99" t="s">
        <v>26</v>
      </c>
      <c r="N99" t="s">
        <v>27</v>
      </c>
      <c r="O99">
        <v>3.3</v>
      </c>
      <c r="P99">
        <v>4</v>
      </c>
    </row>
    <row r="100" spans="1:18">
      <c r="A100" t="str">
        <f>Hyperlink("https://www.diodes.com/part/view/MN2.5V","MN2.5V")</f>
        <v>MN2.5V</v>
      </c>
      <c r="B100" t="str">
        <f>Hyperlink("https://www.diodes.com/assets/Datasheets/MN2-5.pdf","MN2-5 Datasheet")</f>
        <v>MN2-5 Datasheet</v>
      </c>
      <c r="C100" t="s">
        <v>248</v>
      </c>
      <c r="D100" t="s">
        <v>235</v>
      </c>
      <c r="F100" t="s">
        <v>236</v>
      </c>
      <c r="G100" t="s">
        <v>249</v>
      </c>
      <c r="H100" t="s">
        <v>21</v>
      </c>
      <c r="I100" t="s">
        <v>238</v>
      </c>
      <c r="J100" t="s">
        <v>239</v>
      </c>
      <c r="K100" t="s">
        <v>24</v>
      </c>
      <c r="L100" t="s">
        <v>250</v>
      </c>
      <c r="M100" t="s">
        <v>26</v>
      </c>
      <c r="N100" t="s">
        <v>27</v>
      </c>
      <c r="O100">
        <v>2.5</v>
      </c>
      <c r="P100">
        <v>4</v>
      </c>
    </row>
    <row r="101" spans="1:18">
      <c r="A101" t="str">
        <f>Hyperlink("https://www.diodes.com/part/view/MN3.3V","MN3.3V")</f>
        <v>MN3.3V</v>
      </c>
      <c r="B101" t="str">
        <f>Hyperlink("https://www.diodes.com/assets/Datasheets/MN3-3.pdf","MN3-3 Datasheet")</f>
        <v>MN3-3 Datasheet</v>
      </c>
      <c r="C101" t="s">
        <v>251</v>
      </c>
      <c r="D101" t="s">
        <v>235</v>
      </c>
      <c r="F101" t="s">
        <v>236</v>
      </c>
      <c r="G101" t="s">
        <v>252</v>
      </c>
      <c r="H101" t="s">
        <v>21</v>
      </c>
      <c r="I101" t="s">
        <v>238</v>
      </c>
      <c r="J101" t="s">
        <v>239</v>
      </c>
      <c r="K101" t="s">
        <v>24</v>
      </c>
      <c r="L101" t="s">
        <v>250</v>
      </c>
      <c r="M101" t="s">
        <v>26</v>
      </c>
      <c r="N101" t="s">
        <v>27</v>
      </c>
      <c r="O101">
        <v>3.3</v>
      </c>
      <c r="P101">
        <v>4</v>
      </c>
    </row>
    <row r="102" spans="1:18">
      <c r="A102" t="str">
        <f>Hyperlink("https://www.diodes.com/part/view/NX20SA","NX20SA")</f>
        <v>NX20SA</v>
      </c>
      <c r="B102" t="str">
        <f>Hyperlink("https://www.diodes.com/assets/Datasheets/NX20SA.pdf","NX20SA Datasheet")</f>
        <v>NX20SA Datasheet</v>
      </c>
      <c r="C102" t="s">
        <v>253</v>
      </c>
      <c r="D102" t="s">
        <v>254</v>
      </c>
      <c r="E102" t="s">
        <v>255</v>
      </c>
      <c r="F102" t="s">
        <v>256</v>
      </c>
      <c r="G102" t="s">
        <v>257</v>
      </c>
      <c r="H102" t="s">
        <v>21</v>
      </c>
      <c r="I102" t="s">
        <v>258</v>
      </c>
      <c r="J102" t="s">
        <v>259</v>
      </c>
      <c r="K102" t="s">
        <v>24</v>
      </c>
      <c r="L102" t="s">
        <v>260</v>
      </c>
      <c r="M102" t="s">
        <v>26</v>
      </c>
      <c r="N102" t="s">
        <v>261</v>
      </c>
      <c r="O102" t="s">
        <v>113</v>
      </c>
      <c r="P102">
        <v>6</v>
      </c>
    </row>
    <row r="103" spans="1:18">
      <c r="A103" t="str">
        <f>Hyperlink("https://www.diodes.com/part/view/NX20SB","NX20SB")</f>
        <v>NX20SB</v>
      </c>
      <c r="B103" t="str">
        <f>Hyperlink("https://www.diodes.com/assets/Datasheets/NX20SB.pdf","NX20SB Datasheet")</f>
        <v>NX20SB Datasheet</v>
      </c>
      <c r="C103" t="s">
        <v>262</v>
      </c>
      <c r="D103" t="s">
        <v>263</v>
      </c>
      <c r="E103" t="s">
        <v>255</v>
      </c>
      <c r="F103" t="s">
        <v>256</v>
      </c>
      <c r="G103" t="s">
        <v>264</v>
      </c>
      <c r="H103" t="s">
        <v>21</v>
      </c>
      <c r="I103" t="s">
        <v>258</v>
      </c>
      <c r="J103" t="s">
        <v>259</v>
      </c>
      <c r="K103" t="s">
        <v>24</v>
      </c>
      <c r="L103" t="s">
        <v>260</v>
      </c>
      <c r="M103" t="s">
        <v>26</v>
      </c>
      <c r="N103" t="s">
        <v>261</v>
      </c>
      <c r="O103" t="s">
        <v>113</v>
      </c>
      <c r="P103">
        <v>6</v>
      </c>
    </row>
    <row r="104" spans="1:18">
      <c r="A104" t="str">
        <f>Hyperlink("https://www.diodes.com/part/view/NX21SA","NX21SA")</f>
        <v>NX21SA</v>
      </c>
      <c r="B104" t="str">
        <f>Hyperlink("https://www.diodes.com/assets/Datasheets/NX21SA.pdf","NX21SA Datasheet")</f>
        <v>NX21SA Datasheet</v>
      </c>
      <c r="C104" t="s">
        <v>265</v>
      </c>
      <c r="D104" t="s">
        <v>263</v>
      </c>
      <c r="E104" t="s">
        <v>255</v>
      </c>
      <c r="F104" t="s">
        <v>256</v>
      </c>
      <c r="G104" t="s">
        <v>266</v>
      </c>
      <c r="H104" t="s">
        <v>21</v>
      </c>
      <c r="I104" t="s">
        <v>267</v>
      </c>
      <c r="J104" t="s">
        <v>259</v>
      </c>
      <c r="K104" t="s">
        <v>24</v>
      </c>
      <c r="L104" t="s">
        <v>260</v>
      </c>
      <c r="M104" t="s">
        <v>26</v>
      </c>
      <c r="N104" t="s">
        <v>27</v>
      </c>
      <c r="O104" t="s">
        <v>113</v>
      </c>
      <c r="P104">
        <v>6</v>
      </c>
    </row>
    <row r="105" spans="1:18">
      <c r="A105" t="str">
        <f>Hyperlink("https://www.diodes.com/part/view/NX21SB","NX21SB")</f>
        <v>NX21SB</v>
      </c>
      <c r="B105" t="str">
        <f>Hyperlink("https://www.diodes.com/assets/Datasheets/NX21SB.pdf","NX21SB Datasheet")</f>
        <v>NX21SB Datasheet</v>
      </c>
      <c r="C105" t="s">
        <v>268</v>
      </c>
      <c r="D105" t="s">
        <v>269</v>
      </c>
      <c r="E105" t="s">
        <v>255</v>
      </c>
      <c r="F105" t="s">
        <v>256</v>
      </c>
      <c r="G105" t="s">
        <v>266</v>
      </c>
      <c r="H105" t="s">
        <v>21</v>
      </c>
      <c r="I105" t="s">
        <v>267</v>
      </c>
      <c r="J105" t="s">
        <v>259</v>
      </c>
      <c r="K105" t="s">
        <v>24</v>
      </c>
      <c r="L105" t="s">
        <v>260</v>
      </c>
      <c r="M105" t="s">
        <v>26</v>
      </c>
      <c r="N105" t="s">
        <v>27</v>
      </c>
      <c r="O105" t="s">
        <v>113</v>
      </c>
      <c r="P105">
        <v>6</v>
      </c>
    </row>
    <row r="106" spans="1:18">
      <c r="A106" t="str">
        <f>Hyperlink("https://www.diodes.com/part/view/NX22SA","NX22SA")</f>
        <v>NX22SA</v>
      </c>
      <c r="B106" t="str">
        <f>Hyperlink("https://www.diodes.com/assets/Datasheets/NX22SA.pdf","NX22SA Datasheet")</f>
        <v>NX22SA Datasheet</v>
      </c>
      <c r="C106" t="s">
        <v>270</v>
      </c>
      <c r="D106" t="s">
        <v>263</v>
      </c>
      <c r="E106" t="s">
        <v>255</v>
      </c>
      <c r="F106" t="s">
        <v>256</v>
      </c>
      <c r="G106" t="s">
        <v>266</v>
      </c>
      <c r="H106" t="s">
        <v>21</v>
      </c>
      <c r="I106" t="s">
        <v>258</v>
      </c>
      <c r="J106" t="s">
        <v>259</v>
      </c>
      <c r="K106" t="s">
        <v>24</v>
      </c>
      <c r="L106" t="s">
        <v>260</v>
      </c>
      <c r="M106" t="s">
        <v>26</v>
      </c>
      <c r="N106" t="s">
        <v>112</v>
      </c>
      <c r="O106" t="s">
        <v>113</v>
      </c>
      <c r="P106">
        <v>6</v>
      </c>
    </row>
    <row r="107" spans="1:18">
      <c r="A107" t="str">
        <f>Hyperlink("https://www.diodes.com/part/view/NX22SB","NX22SB")</f>
        <v>NX22SB</v>
      </c>
      <c r="B107" t="str">
        <f>Hyperlink("https://www.diodes.com/assets/Datasheets/NX22SB.pdf","NX22SB Datasheet")</f>
        <v>NX22SB Datasheet</v>
      </c>
      <c r="C107" t="s">
        <v>271</v>
      </c>
      <c r="D107" t="s">
        <v>263</v>
      </c>
      <c r="E107" t="s">
        <v>255</v>
      </c>
      <c r="F107" t="s">
        <v>256</v>
      </c>
      <c r="G107" t="s">
        <v>266</v>
      </c>
      <c r="H107" t="s">
        <v>21</v>
      </c>
      <c r="I107" t="s">
        <v>258</v>
      </c>
      <c r="J107" t="s">
        <v>259</v>
      </c>
      <c r="K107" t="s">
        <v>24</v>
      </c>
      <c r="L107" t="s">
        <v>260</v>
      </c>
      <c r="M107" t="s">
        <v>26</v>
      </c>
      <c r="N107" t="s">
        <v>112</v>
      </c>
      <c r="O107" t="s">
        <v>113</v>
      </c>
      <c r="P107">
        <v>6</v>
      </c>
    </row>
    <row r="108" spans="1:18">
      <c r="A108" t="str">
        <f>Hyperlink("https://www.diodes.com/part/view/NX23SA","NX23SA")</f>
        <v>NX23SA</v>
      </c>
      <c r="B108" t="str">
        <f>Hyperlink("https://www.diodes.com/assets/Datasheets/NX23SA.pdf","NX23SA Datasheet")</f>
        <v>NX23SA Datasheet</v>
      </c>
      <c r="C108" t="s">
        <v>272</v>
      </c>
      <c r="D108" t="s">
        <v>273</v>
      </c>
      <c r="E108" t="s">
        <v>255</v>
      </c>
      <c r="F108" t="s">
        <v>256</v>
      </c>
      <c r="G108" t="s">
        <v>266</v>
      </c>
      <c r="H108" t="s">
        <v>21</v>
      </c>
      <c r="I108" t="s">
        <v>258</v>
      </c>
      <c r="J108" t="s">
        <v>259</v>
      </c>
      <c r="K108" t="s">
        <v>24</v>
      </c>
      <c r="L108" t="s">
        <v>260</v>
      </c>
      <c r="M108" t="s">
        <v>26</v>
      </c>
      <c r="N108" t="s">
        <v>117</v>
      </c>
      <c r="O108" t="s">
        <v>113</v>
      </c>
      <c r="P108">
        <v>6</v>
      </c>
    </row>
    <row r="109" spans="1:18">
      <c r="A109" t="str">
        <f>Hyperlink("https://www.diodes.com/part/view/NX23SB","NX23SB")</f>
        <v>NX23SB</v>
      </c>
      <c r="B109" t="str">
        <f>Hyperlink("https://www.diodes.com/assets/Datasheets/NX23SB.pdf","NX23SB Datasheet")</f>
        <v>NX23SB Datasheet</v>
      </c>
      <c r="C109" t="s">
        <v>274</v>
      </c>
      <c r="D109" t="s">
        <v>273</v>
      </c>
      <c r="E109" t="s">
        <v>255</v>
      </c>
      <c r="F109" t="s">
        <v>256</v>
      </c>
      <c r="G109" t="s">
        <v>266</v>
      </c>
      <c r="H109" t="s">
        <v>21</v>
      </c>
      <c r="I109" t="s">
        <v>258</v>
      </c>
      <c r="J109" t="s">
        <v>259</v>
      </c>
      <c r="K109" t="s">
        <v>24</v>
      </c>
      <c r="L109" t="s">
        <v>260</v>
      </c>
      <c r="M109" t="s">
        <v>26</v>
      </c>
      <c r="N109" t="s">
        <v>117</v>
      </c>
      <c r="O109" t="s">
        <v>113</v>
      </c>
      <c r="P109">
        <v>6</v>
      </c>
    </row>
    <row r="110" spans="1:18">
      <c r="A110" t="str">
        <f>Hyperlink("https://www.diodes.com/part/view/NX24SA","NX24SA")</f>
        <v>NX24SA</v>
      </c>
      <c r="B110" t="str">
        <f>Hyperlink("https://www.diodes.com/assets/Datasheets/NX24SA.pdf","NX24SA Datasheet")</f>
        <v>NX24SA Datasheet</v>
      </c>
      <c r="C110" t="s">
        <v>275</v>
      </c>
      <c r="D110" t="s">
        <v>263</v>
      </c>
      <c r="E110" t="s">
        <v>276</v>
      </c>
      <c r="F110" t="s">
        <v>256</v>
      </c>
      <c r="G110" t="s">
        <v>266</v>
      </c>
      <c r="H110" t="s">
        <v>21</v>
      </c>
      <c r="I110" t="s">
        <v>277</v>
      </c>
      <c r="J110" t="s">
        <v>259</v>
      </c>
      <c r="K110" t="s">
        <v>24</v>
      </c>
      <c r="L110" t="s">
        <v>260</v>
      </c>
      <c r="M110" t="s">
        <v>26</v>
      </c>
      <c r="N110" t="s">
        <v>278</v>
      </c>
      <c r="O110" t="s">
        <v>113</v>
      </c>
      <c r="P110">
        <v>6</v>
      </c>
    </row>
    <row r="111" spans="1:18">
      <c r="A111" t="str">
        <f>Hyperlink("https://www.diodes.com/part/view/NX24SB","NX24SB")</f>
        <v>NX24SB</v>
      </c>
      <c r="B111" t="str">
        <f>Hyperlink("https://www.diodes.com/assets/Datasheets/NX24SB.pdf","NX24SB Datasheet")</f>
        <v>NX24SB Datasheet</v>
      </c>
      <c r="C111" t="s">
        <v>279</v>
      </c>
      <c r="D111" t="s">
        <v>273</v>
      </c>
      <c r="E111" t="s">
        <v>276</v>
      </c>
      <c r="F111" t="s">
        <v>256</v>
      </c>
      <c r="G111" t="s">
        <v>266</v>
      </c>
      <c r="H111" t="s">
        <v>21</v>
      </c>
      <c r="I111" t="s">
        <v>277</v>
      </c>
      <c r="J111" t="s">
        <v>259</v>
      </c>
      <c r="K111" t="s">
        <v>24</v>
      </c>
      <c r="L111" t="s">
        <v>260</v>
      </c>
      <c r="M111" t="s">
        <v>26</v>
      </c>
      <c r="N111" t="s">
        <v>278</v>
      </c>
      <c r="O111" t="s">
        <v>113</v>
      </c>
      <c r="P111">
        <v>6</v>
      </c>
    </row>
    <row r="112" spans="1:18">
      <c r="A112" t="str">
        <f>Hyperlink("https://www.diodes.com/part/view/NX251","NX251")</f>
        <v>NX251</v>
      </c>
      <c r="B112" t="str">
        <f>Hyperlink("https://www.diodes.com/assets/Datasheets/NX251.pdf","NX251 Datasheet")</f>
        <v>NX251 Datasheet</v>
      </c>
      <c r="C112" t="s">
        <v>280</v>
      </c>
      <c r="D112" t="s">
        <v>273</v>
      </c>
      <c r="E112" t="s">
        <v>255</v>
      </c>
      <c r="F112" t="s">
        <v>256</v>
      </c>
      <c r="G112" t="s">
        <v>266</v>
      </c>
      <c r="H112" t="s">
        <v>21</v>
      </c>
      <c r="I112" t="s">
        <v>267</v>
      </c>
      <c r="J112" t="s">
        <v>259</v>
      </c>
      <c r="K112" t="s">
        <v>24</v>
      </c>
      <c r="L112" t="s">
        <v>260</v>
      </c>
      <c r="M112" t="s">
        <v>26</v>
      </c>
      <c r="N112" t="s">
        <v>27</v>
      </c>
      <c r="O112" t="s">
        <v>113</v>
      </c>
      <c r="P112">
        <v>4</v>
      </c>
    </row>
    <row r="113" spans="1:18">
      <c r="A113" t="str">
        <f>Hyperlink("https://www.diodes.com/part/view/NX252","NX252")</f>
        <v>NX252</v>
      </c>
      <c r="B113" t="str">
        <f>Hyperlink("https://www.diodes.com/assets/Datasheets/NX252.pdf","NX252 Datasheet")</f>
        <v>NX252 Datasheet</v>
      </c>
      <c r="C113" t="s">
        <v>281</v>
      </c>
      <c r="D113" t="s">
        <v>273</v>
      </c>
      <c r="E113" t="s">
        <v>255</v>
      </c>
      <c r="F113" t="s">
        <v>256</v>
      </c>
      <c r="G113" t="s">
        <v>266</v>
      </c>
      <c r="H113" t="s">
        <v>21</v>
      </c>
      <c r="I113" t="s">
        <v>258</v>
      </c>
      <c r="J113" t="s">
        <v>259</v>
      </c>
      <c r="K113" t="s">
        <v>24</v>
      </c>
      <c r="L113" t="s">
        <v>260</v>
      </c>
      <c r="M113" t="s">
        <v>26</v>
      </c>
      <c r="N113" t="s">
        <v>112</v>
      </c>
      <c r="O113" t="s">
        <v>113</v>
      </c>
      <c r="P113">
        <v>6</v>
      </c>
    </row>
    <row r="114" spans="1:18">
      <c r="A114" t="str">
        <f>Hyperlink("https://www.diodes.com/part/view/NX253","NX253")</f>
        <v>NX253</v>
      </c>
      <c r="B114" t="str">
        <f>Hyperlink("https://www.diodes.com/assets/Datasheets/NX253.pdf","NX253 Datasheet")</f>
        <v>NX253 Datasheet</v>
      </c>
      <c r="C114" t="s">
        <v>282</v>
      </c>
      <c r="D114" t="s">
        <v>269</v>
      </c>
      <c r="E114" t="s">
        <v>255</v>
      </c>
      <c r="F114" t="s">
        <v>256</v>
      </c>
      <c r="G114" t="s">
        <v>266</v>
      </c>
      <c r="H114" t="s">
        <v>21</v>
      </c>
      <c r="I114" t="s">
        <v>258</v>
      </c>
      <c r="J114" t="s">
        <v>259</v>
      </c>
      <c r="K114" t="s">
        <v>24</v>
      </c>
      <c r="L114" t="s">
        <v>260</v>
      </c>
      <c r="M114" t="s">
        <v>26</v>
      </c>
      <c r="N114" t="s">
        <v>117</v>
      </c>
      <c r="O114" t="s">
        <v>113</v>
      </c>
      <c r="P114">
        <v>6</v>
      </c>
    </row>
    <row r="115" spans="1:18">
      <c r="A115" t="str">
        <f>Hyperlink("https://www.diodes.com/part/view/NX254","NX254")</f>
        <v>NX254</v>
      </c>
      <c r="B115" t="str">
        <f>Hyperlink("https://www.diodes.com/assets/Datasheets/NX254.pdf","NX254 Datasheet")</f>
        <v>NX254 Datasheet</v>
      </c>
      <c r="C115" t="s">
        <v>283</v>
      </c>
      <c r="D115" t="s">
        <v>254</v>
      </c>
      <c r="E115" t="s">
        <v>284</v>
      </c>
      <c r="F115" t="s">
        <v>256</v>
      </c>
      <c r="G115" t="s">
        <v>266</v>
      </c>
      <c r="H115" t="s">
        <v>21</v>
      </c>
      <c r="I115" t="s">
        <v>277</v>
      </c>
      <c r="J115" t="s">
        <v>259</v>
      </c>
      <c r="K115" t="s">
        <v>24</v>
      </c>
      <c r="L115" t="s">
        <v>260</v>
      </c>
      <c r="M115" t="s">
        <v>26</v>
      </c>
      <c r="N115" t="s">
        <v>278</v>
      </c>
      <c r="O115" t="s">
        <v>113</v>
      </c>
      <c r="P115">
        <v>6</v>
      </c>
    </row>
    <row r="116" spans="1:18">
      <c r="A116" t="str">
        <f>Hyperlink("https://www.diodes.com/part/view/NX256","NX256")</f>
        <v>NX256</v>
      </c>
      <c r="B116" t="str">
        <f>Hyperlink("https://www.diodes.com/assets/Datasheets/NX256.pdf","NX256 Datasheet")</f>
        <v>NX256 Datasheet</v>
      </c>
      <c r="C116" t="s">
        <v>285</v>
      </c>
      <c r="D116" t="s">
        <v>254</v>
      </c>
      <c r="E116" t="s">
        <v>255</v>
      </c>
      <c r="F116" t="s">
        <v>256</v>
      </c>
      <c r="G116" t="s">
        <v>266</v>
      </c>
      <c r="H116" t="s">
        <v>21</v>
      </c>
      <c r="I116" t="s">
        <v>258</v>
      </c>
      <c r="J116" t="s">
        <v>259</v>
      </c>
      <c r="K116" t="s">
        <v>24</v>
      </c>
      <c r="L116" t="s">
        <v>260</v>
      </c>
      <c r="M116" t="s">
        <v>26</v>
      </c>
      <c r="N116" t="s">
        <v>286</v>
      </c>
      <c r="O116" t="s">
        <v>113</v>
      </c>
      <c r="P116">
        <v>6</v>
      </c>
    </row>
    <row r="117" spans="1:18">
      <c r="A117" t="str">
        <f>Hyperlink("https://www.diodes.com/part/view/NX26SA","NX26SA")</f>
        <v>NX26SA</v>
      </c>
      <c r="B117" t="str">
        <f>Hyperlink("https://www.diodes.com/assets/Datasheets/NX26SA.pdf","NX26SA Datasheet")</f>
        <v>NX26SA Datasheet</v>
      </c>
      <c r="C117" t="s">
        <v>287</v>
      </c>
      <c r="D117" t="s">
        <v>263</v>
      </c>
      <c r="E117" t="s">
        <v>255</v>
      </c>
      <c r="F117" t="s">
        <v>256</v>
      </c>
      <c r="G117" t="s">
        <v>266</v>
      </c>
      <c r="H117" t="s">
        <v>21</v>
      </c>
      <c r="I117" t="s">
        <v>258</v>
      </c>
      <c r="J117" t="s">
        <v>259</v>
      </c>
      <c r="K117" t="s">
        <v>24</v>
      </c>
      <c r="L117" t="s">
        <v>260</v>
      </c>
      <c r="M117" t="s">
        <v>26</v>
      </c>
      <c r="N117" t="s">
        <v>286</v>
      </c>
      <c r="O117" t="s">
        <v>113</v>
      </c>
      <c r="P117">
        <v>6</v>
      </c>
    </row>
    <row r="118" spans="1:18">
      <c r="A118" t="str">
        <f>Hyperlink("https://www.diodes.com/part/view/NX26SB","NX26SB")</f>
        <v>NX26SB</v>
      </c>
      <c r="B118" t="str">
        <f>Hyperlink("https://www.diodes.com/assets/Datasheets/NX26SB.pdf","NX26SB Datasheet")</f>
        <v>NX26SB Datasheet</v>
      </c>
      <c r="C118" t="s">
        <v>288</v>
      </c>
      <c r="D118" t="s">
        <v>263</v>
      </c>
      <c r="E118" t="s">
        <v>255</v>
      </c>
      <c r="F118" t="s">
        <v>256</v>
      </c>
      <c r="G118" t="s">
        <v>266</v>
      </c>
      <c r="H118" t="s">
        <v>21</v>
      </c>
      <c r="I118" t="s">
        <v>258</v>
      </c>
      <c r="J118" t="s">
        <v>259</v>
      </c>
      <c r="K118" t="s">
        <v>24</v>
      </c>
      <c r="L118" t="s">
        <v>260</v>
      </c>
      <c r="M118" t="s">
        <v>26</v>
      </c>
      <c r="N118" t="s">
        <v>286</v>
      </c>
      <c r="O118" t="s">
        <v>113</v>
      </c>
      <c r="P118">
        <v>6</v>
      </c>
    </row>
    <row r="119" spans="1:18">
      <c r="A119" t="str">
        <f>Hyperlink("https://www.diodes.com/part/view/NX30SA","NX30SA")</f>
        <v>NX30SA</v>
      </c>
      <c r="B119" t="str">
        <f>Hyperlink("https://www.diodes.com/assets/Datasheets/NX30SA.pdf","NX30SA Datasheet")</f>
        <v>NX30SA Datasheet</v>
      </c>
      <c r="C119" t="s">
        <v>289</v>
      </c>
      <c r="D119" t="s">
        <v>273</v>
      </c>
      <c r="E119" t="s">
        <v>255</v>
      </c>
      <c r="F119" t="s">
        <v>256</v>
      </c>
      <c r="G119" t="s">
        <v>290</v>
      </c>
      <c r="H119" t="s">
        <v>21</v>
      </c>
      <c r="I119" t="s">
        <v>277</v>
      </c>
      <c r="J119" t="s">
        <v>259</v>
      </c>
      <c r="K119" t="s">
        <v>24</v>
      </c>
      <c r="L119" t="s">
        <v>291</v>
      </c>
      <c r="M119" t="s">
        <v>26</v>
      </c>
      <c r="N119" t="s">
        <v>261</v>
      </c>
      <c r="O119" t="s">
        <v>113</v>
      </c>
      <c r="P119">
        <v>6</v>
      </c>
    </row>
    <row r="120" spans="1:18">
      <c r="A120" t="str">
        <f>Hyperlink("https://www.diodes.com/part/view/NX30SB","NX30SB")</f>
        <v>NX30SB</v>
      </c>
      <c r="B120" t="str">
        <f>Hyperlink("https://www.diodes.com/assets/Datasheets/NX30SB.pdf","NX30SB Datasheet")</f>
        <v>NX30SB Datasheet</v>
      </c>
      <c r="C120" t="s">
        <v>292</v>
      </c>
      <c r="D120" t="s">
        <v>254</v>
      </c>
      <c r="E120" t="s">
        <v>255</v>
      </c>
      <c r="F120" t="s">
        <v>256</v>
      </c>
      <c r="G120" t="s">
        <v>293</v>
      </c>
      <c r="H120" t="s">
        <v>21</v>
      </c>
      <c r="I120" t="s">
        <v>277</v>
      </c>
      <c r="J120" t="s">
        <v>259</v>
      </c>
      <c r="K120" t="s">
        <v>24</v>
      </c>
      <c r="L120" t="s">
        <v>291</v>
      </c>
      <c r="M120" t="s">
        <v>26</v>
      </c>
      <c r="N120" t="s">
        <v>261</v>
      </c>
      <c r="O120" t="s">
        <v>113</v>
      </c>
      <c r="P120">
        <v>6</v>
      </c>
    </row>
    <row r="121" spans="1:18">
      <c r="A121" t="str">
        <f>Hyperlink("https://www.diodes.com/part/view/NX31SA","NX31SA")</f>
        <v>NX31SA</v>
      </c>
      <c r="B121" t="str">
        <f>Hyperlink("https://www.diodes.com/assets/Datasheets/NX31SA.pdf","NX31SA Datasheet")</f>
        <v>NX31SA Datasheet</v>
      </c>
      <c r="C121" t="s">
        <v>294</v>
      </c>
      <c r="D121" t="s">
        <v>269</v>
      </c>
      <c r="E121" t="s">
        <v>255</v>
      </c>
      <c r="F121" t="s">
        <v>256</v>
      </c>
      <c r="G121" t="s">
        <v>295</v>
      </c>
      <c r="H121" t="s">
        <v>21</v>
      </c>
      <c r="I121" t="s">
        <v>267</v>
      </c>
      <c r="J121" t="s">
        <v>259</v>
      </c>
      <c r="K121" t="s">
        <v>24</v>
      </c>
      <c r="L121" t="s">
        <v>291</v>
      </c>
      <c r="M121" t="s">
        <v>26</v>
      </c>
      <c r="N121" t="s">
        <v>27</v>
      </c>
      <c r="O121" t="s">
        <v>113</v>
      </c>
      <c r="P121">
        <v>6</v>
      </c>
    </row>
    <row r="122" spans="1:18">
      <c r="A122" t="str">
        <f>Hyperlink("https://www.diodes.com/part/view/NX31SB","NX31SB")</f>
        <v>NX31SB</v>
      </c>
      <c r="B122" t="str">
        <f>Hyperlink("https://www.diodes.com/assets/Datasheets/NX31SB.pdf","NX31SB Datasheet")</f>
        <v>NX31SB Datasheet</v>
      </c>
      <c r="C122" t="s">
        <v>296</v>
      </c>
      <c r="D122" t="s">
        <v>263</v>
      </c>
      <c r="E122" t="s">
        <v>255</v>
      </c>
      <c r="F122" t="s">
        <v>256</v>
      </c>
      <c r="G122" t="s">
        <v>295</v>
      </c>
      <c r="H122" t="s">
        <v>21</v>
      </c>
      <c r="I122" t="s">
        <v>267</v>
      </c>
      <c r="J122" t="s">
        <v>259</v>
      </c>
      <c r="K122" t="s">
        <v>24</v>
      </c>
      <c r="L122" t="s">
        <v>291</v>
      </c>
      <c r="M122" t="s">
        <v>26</v>
      </c>
      <c r="N122" t="s">
        <v>27</v>
      </c>
      <c r="O122" t="s">
        <v>113</v>
      </c>
      <c r="P122">
        <v>6</v>
      </c>
    </row>
    <row r="123" spans="1:18">
      <c r="A123" t="str">
        <f>Hyperlink("https://www.diodes.com/part/view/NX321","NX321")</f>
        <v>NX321</v>
      </c>
      <c r="B123" t="str">
        <f>Hyperlink("https://www.diodes.com/assets/Datasheets/NX321.pdf","NX321 Datasheet")</f>
        <v>NX321 Datasheet</v>
      </c>
      <c r="C123" t="s">
        <v>297</v>
      </c>
      <c r="D123" t="s">
        <v>273</v>
      </c>
      <c r="E123" t="s">
        <v>255</v>
      </c>
      <c r="F123" t="s">
        <v>256</v>
      </c>
      <c r="G123" t="s">
        <v>295</v>
      </c>
      <c r="H123" t="s">
        <v>21</v>
      </c>
      <c r="I123" t="s">
        <v>267</v>
      </c>
      <c r="J123" t="s">
        <v>259</v>
      </c>
      <c r="K123" t="s">
        <v>24</v>
      </c>
      <c r="L123" t="s">
        <v>298</v>
      </c>
      <c r="M123" t="s">
        <v>26</v>
      </c>
      <c r="N123" t="s">
        <v>27</v>
      </c>
      <c r="O123" t="s">
        <v>113</v>
      </c>
      <c r="P123">
        <v>4</v>
      </c>
    </row>
    <row r="124" spans="1:18">
      <c r="A124" t="str">
        <f>Hyperlink("https://www.diodes.com/part/view/NX322","NX322")</f>
        <v>NX322</v>
      </c>
      <c r="B124" t="str">
        <f>Hyperlink("https://www.diodes.com/assets/Datasheets/NX322.pdf","NX322 Datasheet")</f>
        <v>NX322 Datasheet</v>
      </c>
      <c r="C124" t="s">
        <v>299</v>
      </c>
      <c r="D124" t="s">
        <v>269</v>
      </c>
      <c r="E124" t="s">
        <v>255</v>
      </c>
      <c r="F124" t="s">
        <v>256</v>
      </c>
      <c r="G124" t="s">
        <v>295</v>
      </c>
      <c r="H124" t="s">
        <v>21</v>
      </c>
      <c r="I124" t="s">
        <v>258</v>
      </c>
      <c r="J124" t="s">
        <v>259</v>
      </c>
      <c r="K124" t="s">
        <v>24</v>
      </c>
      <c r="L124" t="s">
        <v>291</v>
      </c>
      <c r="M124" t="s">
        <v>26</v>
      </c>
      <c r="N124" t="s">
        <v>112</v>
      </c>
      <c r="O124" t="s">
        <v>113</v>
      </c>
      <c r="P124">
        <v>6</v>
      </c>
    </row>
    <row r="125" spans="1:18">
      <c r="A125" t="str">
        <f>Hyperlink("https://www.diodes.com/part/view/NX323","NX323")</f>
        <v>NX323</v>
      </c>
      <c r="B125" t="str">
        <f>Hyperlink("https://www.diodes.com/assets/Datasheets/NX323.pdf","NX323 Datasheet")</f>
        <v>NX323 Datasheet</v>
      </c>
      <c r="C125" t="s">
        <v>300</v>
      </c>
      <c r="D125" t="s">
        <v>263</v>
      </c>
      <c r="E125" t="s">
        <v>255</v>
      </c>
      <c r="F125" t="s">
        <v>256</v>
      </c>
      <c r="G125" t="s">
        <v>295</v>
      </c>
      <c r="H125" t="s">
        <v>21</v>
      </c>
      <c r="I125" t="s">
        <v>258</v>
      </c>
      <c r="J125" t="s">
        <v>259</v>
      </c>
      <c r="K125" t="s">
        <v>24</v>
      </c>
      <c r="L125" t="s">
        <v>291</v>
      </c>
      <c r="M125" t="s">
        <v>26</v>
      </c>
      <c r="N125" t="s">
        <v>117</v>
      </c>
      <c r="O125" t="s">
        <v>113</v>
      </c>
      <c r="P125">
        <v>6</v>
      </c>
    </row>
    <row r="126" spans="1:18">
      <c r="A126" t="str">
        <f>Hyperlink("https://www.diodes.com/part/view/NX324","NX324")</f>
        <v>NX324</v>
      </c>
      <c r="B126" t="str">
        <f>Hyperlink("https://www.diodes.com/assets/Datasheets/NX324.pdf","NX324 Datasheet")</f>
        <v>NX324 Datasheet</v>
      </c>
      <c r="C126" t="s">
        <v>301</v>
      </c>
      <c r="D126" t="s">
        <v>254</v>
      </c>
      <c r="E126" t="s">
        <v>284</v>
      </c>
      <c r="F126" t="s">
        <v>256</v>
      </c>
      <c r="G126" t="s">
        <v>295</v>
      </c>
      <c r="H126" t="s">
        <v>21</v>
      </c>
      <c r="I126" t="s">
        <v>277</v>
      </c>
      <c r="J126" t="s">
        <v>259</v>
      </c>
      <c r="K126" t="s">
        <v>24</v>
      </c>
      <c r="L126" t="s">
        <v>291</v>
      </c>
      <c r="M126" t="s">
        <v>26</v>
      </c>
      <c r="N126" t="s">
        <v>278</v>
      </c>
      <c r="O126" t="s">
        <v>113</v>
      </c>
      <c r="P126">
        <v>6</v>
      </c>
    </row>
    <row r="127" spans="1:18">
      <c r="A127" t="str">
        <f>Hyperlink("https://www.diodes.com/part/view/NX326","NX326")</f>
        <v>NX326</v>
      </c>
      <c r="B127" t="str">
        <f>Hyperlink("https://www.diodes.com/assets/Datasheets/NX326.pdf","NX326 Datasheet")</f>
        <v>NX326 Datasheet</v>
      </c>
      <c r="C127" t="s">
        <v>302</v>
      </c>
      <c r="D127" t="s">
        <v>269</v>
      </c>
      <c r="E127" t="s">
        <v>255</v>
      </c>
      <c r="F127" t="s">
        <v>256</v>
      </c>
      <c r="G127" t="s">
        <v>295</v>
      </c>
      <c r="H127" t="s">
        <v>21</v>
      </c>
      <c r="I127" t="s">
        <v>258</v>
      </c>
      <c r="J127" t="s">
        <v>259</v>
      </c>
      <c r="K127" t="s">
        <v>24</v>
      </c>
      <c r="L127" t="s">
        <v>291</v>
      </c>
      <c r="M127" t="s">
        <v>26</v>
      </c>
      <c r="N127" t="s">
        <v>286</v>
      </c>
      <c r="O127" t="s">
        <v>113</v>
      </c>
      <c r="P127">
        <v>6</v>
      </c>
    </row>
    <row r="128" spans="1:18">
      <c r="A128" t="str">
        <f>Hyperlink("https://www.diodes.com/part/view/NX32SA","NX32SA")</f>
        <v>NX32SA</v>
      </c>
      <c r="B128" t="str">
        <f>Hyperlink("https://www.diodes.com/assets/Datasheets/NX32SA.pdf","NX32SA Datasheet")</f>
        <v>NX32SA Datasheet</v>
      </c>
      <c r="C128" t="s">
        <v>303</v>
      </c>
      <c r="D128" t="s">
        <v>273</v>
      </c>
      <c r="E128" t="s">
        <v>255</v>
      </c>
      <c r="F128" t="s">
        <v>256</v>
      </c>
      <c r="G128" t="s">
        <v>295</v>
      </c>
      <c r="H128" t="s">
        <v>21</v>
      </c>
      <c r="I128" t="s">
        <v>258</v>
      </c>
      <c r="J128" t="s">
        <v>259</v>
      </c>
      <c r="K128" t="s">
        <v>24</v>
      </c>
      <c r="L128" t="s">
        <v>291</v>
      </c>
      <c r="M128" t="s">
        <v>26</v>
      </c>
      <c r="N128" t="s">
        <v>112</v>
      </c>
      <c r="O128" t="s">
        <v>113</v>
      </c>
      <c r="P128">
        <v>6</v>
      </c>
    </row>
    <row r="129" spans="1:18">
      <c r="A129" t="str">
        <f>Hyperlink("https://www.diodes.com/part/view/NX32SB","NX32SB")</f>
        <v>NX32SB</v>
      </c>
      <c r="B129" t="str">
        <f>Hyperlink("https://www.diodes.com/assets/Datasheets/NX32SB.pdf","NX32SB Datasheet")</f>
        <v>NX32SB Datasheet</v>
      </c>
      <c r="C129" t="s">
        <v>304</v>
      </c>
      <c r="D129" t="s">
        <v>263</v>
      </c>
      <c r="E129" t="s">
        <v>255</v>
      </c>
      <c r="F129" t="s">
        <v>256</v>
      </c>
      <c r="G129" t="s">
        <v>295</v>
      </c>
      <c r="H129" t="s">
        <v>21</v>
      </c>
      <c r="I129" t="s">
        <v>258</v>
      </c>
      <c r="J129" t="s">
        <v>259</v>
      </c>
      <c r="K129" t="s">
        <v>24</v>
      </c>
      <c r="L129" t="s">
        <v>291</v>
      </c>
      <c r="M129" t="s">
        <v>26</v>
      </c>
      <c r="N129" t="s">
        <v>112</v>
      </c>
      <c r="O129" t="s">
        <v>113</v>
      </c>
      <c r="P129">
        <v>6</v>
      </c>
    </row>
    <row r="130" spans="1:18">
      <c r="A130" t="str">
        <f>Hyperlink("https://www.diodes.com/part/view/NX33SA","NX33SA")</f>
        <v>NX33SA</v>
      </c>
      <c r="B130" t="str">
        <f>Hyperlink("https://www.diodes.com/assets/Datasheets/NX33SA.pdf","NX33SA Datasheet")</f>
        <v>NX33SA Datasheet</v>
      </c>
      <c r="C130" t="s">
        <v>305</v>
      </c>
      <c r="D130" t="s">
        <v>254</v>
      </c>
      <c r="E130" t="s">
        <v>255</v>
      </c>
      <c r="F130" t="s">
        <v>256</v>
      </c>
      <c r="G130" t="s">
        <v>295</v>
      </c>
      <c r="H130" t="s">
        <v>21</v>
      </c>
      <c r="I130" t="s">
        <v>258</v>
      </c>
      <c r="J130" t="s">
        <v>259</v>
      </c>
      <c r="K130" t="s">
        <v>24</v>
      </c>
      <c r="L130" t="s">
        <v>291</v>
      </c>
      <c r="M130" t="s">
        <v>26</v>
      </c>
      <c r="N130" t="s">
        <v>117</v>
      </c>
      <c r="O130" t="s">
        <v>113</v>
      </c>
      <c r="P130">
        <v>6</v>
      </c>
    </row>
    <row r="131" spans="1:18">
      <c r="A131" t="str">
        <f>Hyperlink("https://www.diodes.com/part/view/NX33SB","NX33SB")</f>
        <v>NX33SB</v>
      </c>
      <c r="B131" t="str">
        <f>Hyperlink("https://www.diodes.com/assets/Datasheets/NX33SB.pdf","NX33SB Datasheet")</f>
        <v>NX33SB Datasheet</v>
      </c>
      <c r="C131" t="s">
        <v>306</v>
      </c>
      <c r="D131" t="s">
        <v>254</v>
      </c>
      <c r="E131" t="s">
        <v>255</v>
      </c>
      <c r="F131" t="s">
        <v>256</v>
      </c>
      <c r="G131" t="s">
        <v>295</v>
      </c>
      <c r="H131" t="s">
        <v>21</v>
      </c>
      <c r="I131" t="s">
        <v>258</v>
      </c>
      <c r="J131" t="s">
        <v>259</v>
      </c>
      <c r="K131" t="s">
        <v>24</v>
      </c>
      <c r="L131" t="s">
        <v>291</v>
      </c>
      <c r="M131" t="s">
        <v>26</v>
      </c>
      <c r="N131" t="s">
        <v>117</v>
      </c>
      <c r="O131" t="s">
        <v>113</v>
      </c>
      <c r="P131">
        <v>6</v>
      </c>
    </row>
    <row r="132" spans="1:18">
      <c r="A132" t="str">
        <f>Hyperlink("https://www.diodes.com/part/view/NX34SA","NX34SA")</f>
        <v>NX34SA</v>
      </c>
      <c r="B132" t="str">
        <f>Hyperlink("https://www.diodes.com/assets/Datasheets/NX34SA.pdf","NX34SA Datasheet")</f>
        <v>NX34SA Datasheet</v>
      </c>
      <c r="C132" t="s">
        <v>307</v>
      </c>
      <c r="D132" t="s">
        <v>263</v>
      </c>
      <c r="E132" t="s">
        <v>255</v>
      </c>
      <c r="F132" t="s">
        <v>256</v>
      </c>
      <c r="G132" t="s">
        <v>295</v>
      </c>
      <c r="H132" t="s">
        <v>21</v>
      </c>
      <c r="I132" t="s">
        <v>277</v>
      </c>
      <c r="J132" t="s">
        <v>259</v>
      </c>
      <c r="K132" t="s">
        <v>24</v>
      </c>
      <c r="L132" t="s">
        <v>291</v>
      </c>
      <c r="M132" t="s">
        <v>26</v>
      </c>
      <c r="N132" t="s">
        <v>278</v>
      </c>
      <c r="O132" t="s">
        <v>113</v>
      </c>
      <c r="P132">
        <v>6</v>
      </c>
    </row>
    <row r="133" spans="1:18">
      <c r="A133" t="str">
        <f>Hyperlink("https://www.diodes.com/part/view/NX34SB","NX34SB")</f>
        <v>NX34SB</v>
      </c>
      <c r="B133" t="str">
        <f>Hyperlink("https://www.diodes.com/assets/Datasheets/NX34SB.pdf","NX34SB Datasheet")</f>
        <v>NX34SB Datasheet</v>
      </c>
      <c r="C133" t="s">
        <v>308</v>
      </c>
      <c r="D133" t="s">
        <v>263</v>
      </c>
      <c r="E133" t="s">
        <v>255</v>
      </c>
      <c r="F133" t="s">
        <v>256</v>
      </c>
      <c r="G133" t="s">
        <v>295</v>
      </c>
      <c r="H133" t="s">
        <v>21</v>
      </c>
      <c r="I133" t="s">
        <v>277</v>
      </c>
      <c r="J133" t="s">
        <v>259</v>
      </c>
      <c r="K133" t="s">
        <v>24</v>
      </c>
      <c r="L133" t="s">
        <v>291</v>
      </c>
      <c r="M133" t="s">
        <v>26</v>
      </c>
      <c r="N133" t="s">
        <v>278</v>
      </c>
      <c r="O133" t="s">
        <v>113</v>
      </c>
      <c r="P133">
        <v>6</v>
      </c>
    </row>
    <row r="134" spans="1:18">
      <c r="A134" t="str">
        <f>Hyperlink("https://www.diodes.com/part/view/NX36SA","NX36SA")</f>
        <v>NX36SA</v>
      </c>
      <c r="B134" t="str">
        <f>Hyperlink("https://www.diodes.com/assets/Datasheets/NX36SA.pdf","NX36SA Datasheet")</f>
        <v>NX36SA Datasheet</v>
      </c>
      <c r="C134" t="s">
        <v>309</v>
      </c>
      <c r="D134" t="s">
        <v>254</v>
      </c>
      <c r="E134" t="s">
        <v>255</v>
      </c>
      <c r="F134" t="s">
        <v>256</v>
      </c>
      <c r="G134" t="s">
        <v>295</v>
      </c>
      <c r="H134" t="s">
        <v>21</v>
      </c>
      <c r="I134" t="s">
        <v>258</v>
      </c>
      <c r="J134" t="s">
        <v>259</v>
      </c>
      <c r="K134" t="s">
        <v>24</v>
      </c>
      <c r="L134" t="s">
        <v>291</v>
      </c>
      <c r="M134" t="s">
        <v>26</v>
      </c>
      <c r="N134" t="s">
        <v>286</v>
      </c>
      <c r="O134" t="s">
        <v>113</v>
      </c>
      <c r="P134">
        <v>6</v>
      </c>
    </row>
    <row r="135" spans="1:18">
      <c r="A135" t="str">
        <f>Hyperlink("https://www.diodes.com/part/view/NX36SB","NX36SB")</f>
        <v>NX36SB</v>
      </c>
      <c r="B135" t="str">
        <f>Hyperlink("https://www.diodes.com/assets/Datasheets/NX36SB.pdf","NX36SB Datasheet")</f>
        <v>NX36SB Datasheet</v>
      </c>
      <c r="C135" t="s">
        <v>310</v>
      </c>
      <c r="D135" t="s">
        <v>254</v>
      </c>
      <c r="E135" t="s">
        <v>255</v>
      </c>
      <c r="F135" t="s">
        <v>256</v>
      </c>
      <c r="G135" t="s">
        <v>295</v>
      </c>
      <c r="H135" t="s">
        <v>21</v>
      </c>
      <c r="I135" t="s">
        <v>258</v>
      </c>
      <c r="J135" t="s">
        <v>259</v>
      </c>
      <c r="K135" t="s">
        <v>24</v>
      </c>
      <c r="L135" t="s">
        <v>291</v>
      </c>
      <c r="M135" t="s">
        <v>26</v>
      </c>
      <c r="N135" t="s">
        <v>286</v>
      </c>
      <c r="O135" t="s">
        <v>113</v>
      </c>
      <c r="P135">
        <v>6</v>
      </c>
    </row>
    <row r="136" spans="1:18">
      <c r="A136" t="str">
        <f>Hyperlink("https://www.diodes.com/part/view/NX501","NX501")</f>
        <v>NX501</v>
      </c>
      <c r="B136" t="str">
        <f>Hyperlink("https://www.diodes.com/assets/Datasheets/NX501.pdf","NX501 Datasheet")</f>
        <v>NX501 Datasheet</v>
      </c>
      <c r="C136" t="s">
        <v>311</v>
      </c>
      <c r="D136" t="s">
        <v>263</v>
      </c>
      <c r="E136" t="s">
        <v>255</v>
      </c>
      <c r="F136" t="s">
        <v>256</v>
      </c>
      <c r="G136" t="s">
        <v>312</v>
      </c>
      <c r="H136" t="s">
        <v>21</v>
      </c>
      <c r="I136" t="s">
        <v>267</v>
      </c>
      <c r="J136" t="s">
        <v>259</v>
      </c>
      <c r="K136" t="s">
        <v>24</v>
      </c>
      <c r="L136" t="s">
        <v>313</v>
      </c>
      <c r="M136" t="s">
        <v>26</v>
      </c>
      <c r="N136" t="s">
        <v>27</v>
      </c>
      <c r="O136" t="s">
        <v>113</v>
      </c>
      <c r="P136">
        <v>6</v>
      </c>
    </row>
    <row r="137" spans="1:18">
      <c r="A137" t="str">
        <f>Hyperlink("https://www.diodes.com/part/view/NX502","NX502")</f>
        <v>NX502</v>
      </c>
      <c r="B137" t="str">
        <f>Hyperlink("https://www.diodes.com/assets/Datasheets/NX502.pdf","NX502 Datasheet")</f>
        <v>NX502 Datasheet</v>
      </c>
      <c r="C137" t="s">
        <v>314</v>
      </c>
      <c r="D137" t="s">
        <v>269</v>
      </c>
      <c r="E137" t="s">
        <v>255</v>
      </c>
      <c r="F137" t="s">
        <v>256</v>
      </c>
      <c r="G137" t="s">
        <v>312</v>
      </c>
      <c r="H137" t="s">
        <v>21</v>
      </c>
      <c r="I137" t="s">
        <v>258</v>
      </c>
      <c r="J137" t="s">
        <v>259</v>
      </c>
      <c r="K137" t="s">
        <v>24</v>
      </c>
      <c r="L137" t="s">
        <v>313</v>
      </c>
      <c r="M137" t="s">
        <v>26</v>
      </c>
      <c r="N137" t="s">
        <v>112</v>
      </c>
      <c r="O137" t="s">
        <v>113</v>
      </c>
      <c r="P137">
        <v>6</v>
      </c>
    </row>
    <row r="138" spans="1:18">
      <c r="A138" t="str">
        <f>Hyperlink("https://www.diodes.com/part/view/NX503","NX503")</f>
        <v>NX503</v>
      </c>
      <c r="B138" t="str">
        <f>Hyperlink("https://www.diodes.com/assets/Datasheets/NX503.pdf","NX503 Datasheet")</f>
        <v>NX503 Datasheet</v>
      </c>
      <c r="C138" t="s">
        <v>315</v>
      </c>
      <c r="D138" t="s">
        <v>254</v>
      </c>
      <c r="E138" t="s">
        <v>255</v>
      </c>
      <c r="F138" t="s">
        <v>256</v>
      </c>
      <c r="G138" t="s">
        <v>312</v>
      </c>
      <c r="H138" t="s">
        <v>21</v>
      </c>
      <c r="I138" t="s">
        <v>258</v>
      </c>
      <c r="J138" t="s">
        <v>259</v>
      </c>
      <c r="K138" t="s">
        <v>24</v>
      </c>
      <c r="L138" t="s">
        <v>313</v>
      </c>
      <c r="M138" t="s">
        <v>26</v>
      </c>
      <c r="N138" t="s">
        <v>117</v>
      </c>
      <c r="O138" t="s">
        <v>113</v>
      </c>
      <c r="P138">
        <v>6</v>
      </c>
    </row>
    <row r="139" spans="1:18">
      <c r="A139" t="str">
        <f>Hyperlink("https://www.diodes.com/part/view/NX504","NX504")</f>
        <v>NX504</v>
      </c>
      <c r="B139" t="str">
        <f>Hyperlink("https://www.diodes.com/assets/Datasheets/NX504.pdf","NX504 Datasheet")</f>
        <v>NX504 Datasheet</v>
      </c>
      <c r="C139" t="s">
        <v>316</v>
      </c>
      <c r="D139" t="s">
        <v>263</v>
      </c>
      <c r="E139" t="s">
        <v>284</v>
      </c>
      <c r="F139" t="s">
        <v>256</v>
      </c>
      <c r="G139" t="s">
        <v>312</v>
      </c>
      <c r="H139" t="s">
        <v>21</v>
      </c>
      <c r="I139" t="s">
        <v>277</v>
      </c>
      <c r="J139" t="s">
        <v>259</v>
      </c>
      <c r="K139" t="s">
        <v>24</v>
      </c>
      <c r="L139" t="s">
        <v>313</v>
      </c>
      <c r="M139" t="s">
        <v>26</v>
      </c>
      <c r="N139" t="s">
        <v>278</v>
      </c>
      <c r="O139" t="s">
        <v>113</v>
      </c>
      <c r="P139">
        <v>6</v>
      </c>
    </row>
    <row r="140" spans="1:18">
      <c r="A140" t="str">
        <f>Hyperlink("https://www.diodes.com/part/view/NX506","NX506")</f>
        <v>NX506</v>
      </c>
      <c r="B140" t="str">
        <f>Hyperlink("https://www.diodes.com/assets/Datasheets/NX506.pdf","NX506 Datasheet")</f>
        <v>NX506 Datasheet</v>
      </c>
      <c r="C140" t="s">
        <v>317</v>
      </c>
      <c r="D140" t="s">
        <v>269</v>
      </c>
      <c r="E140" t="s">
        <v>255</v>
      </c>
      <c r="F140" t="s">
        <v>256</v>
      </c>
      <c r="G140" t="s">
        <v>312</v>
      </c>
      <c r="H140" t="s">
        <v>21</v>
      </c>
      <c r="I140" t="s">
        <v>258</v>
      </c>
      <c r="J140" t="s">
        <v>259</v>
      </c>
      <c r="K140" t="s">
        <v>24</v>
      </c>
      <c r="L140" t="s">
        <v>313</v>
      </c>
      <c r="M140" t="s">
        <v>26</v>
      </c>
      <c r="N140" t="s">
        <v>286</v>
      </c>
      <c r="O140" t="s">
        <v>113</v>
      </c>
      <c r="P140">
        <v>6</v>
      </c>
    </row>
    <row r="141" spans="1:18">
      <c r="A141" t="str">
        <f>Hyperlink("https://www.diodes.com/part/view/NX50SA","NX50SA")</f>
        <v>NX50SA</v>
      </c>
      <c r="B141" t="str">
        <f>Hyperlink("https://www.diodes.com/assets/Datasheets/NX50SA.pdf","NX50SA Datasheet")</f>
        <v>NX50SA Datasheet</v>
      </c>
      <c r="C141" t="s">
        <v>318</v>
      </c>
      <c r="D141" t="s">
        <v>254</v>
      </c>
      <c r="E141" t="s">
        <v>255</v>
      </c>
      <c r="F141" t="s">
        <v>256</v>
      </c>
      <c r="G141" t="s">
        <v>319</v>
      </c>
      <c r="H141" t="s">
        <v>21</v>
      </c>
      <c r="I141" t="s">
        <v>258</v>
      </c>
      <c r="J141" t="s">
        <v>259</v>
      </c>
      <c r="K141" t="s">
        <v>24</v>
      </c>
      <c r="L141" t="s">
        <v>313</v>
      </c>
      <c r="M141" t="s">
        <v>26</v>
      </c>
      <c r="N141" t="s">
        <v>261</v>
      </c>
      <c r="O141" t="s">
        <v>113</v>
      </c>
      <c r="P141">
        <v>6</v>
      </c>
    </row>
    <row r="142" spans="1:18">
      <c r="A142" t="str">
        <f>Hyperlink("https://www.diodes.com/part/view/NX50SB","NX50SB")</f>
        <v>NX50SB</v>
      </c>
      <c r="B142" t="str">
        <f>Hyperlink("https://www.diodes.com/assets/Datasheets/NX50SB.pdf","NX50SB Datasheet")</f>
        <v>NX50SB Datasheet</v>
      </c>
      <c r="C142" t="s">
        <v>320</v>
      </c>
      <c r="D142" t="s">
        <v>273</v>
      </c>
      <c r="E142" t="s">
        <v>255</v>
      </c>
      <c r="F142" t="s">
        <v>256</v>
      </c>
      <c r="G142" t="s">
        <v>321</v>
      </c>
      <c r="H142" t="s">
        <v>21</v>
      </c>
      <c r="I142" t="s">
        <v>258</v>
      </c>
      <c r="J142" t="s">
        <v>259</v>
      </c>
      <c r="K142" t="s">
        <v>24</v>
      </c>
      <c r="L142" t="s">
        <v>313</v>
      </c>
      <c r="M142" t="s">
        <v>26</v>
      </c>
      <c r="N142" t="s">
        <v>261</v>
      </c>
      <c r="O142" t="s">
        <v>113</v>
      </c>
      <c r="P142">
        <v>6</v>
      </c>
    </row>
    <row r="143" spans="1:18">
      <c r="A143" t="str">
        <f>Hyperlink("https://www.diodes.com/part/view/NX51SA","NX51SA")</f>
        <v>NX51SA</v>
      </c>
      <c r="B143" t="str">
        <f>Hyperlink("https://www.diodes.com/assets/Datasheets/NX51SA.pdf","NX51SA Datasheet")</f>
        <v>NX51SA Datasheet</v>
      </c>
      <c r="C143" t="s">
        <v>322</v>
      </c>
      <c r="D143" t="s">
        <v>269</v>
      </c>
      <c r="E143" t="s">
        <v>255</v>
      </c>
      <c r="F143" t="s">
        <v>256</v>
      </c>
      <c r="G143" t="s">
        <v>312</v>
      </c>
      <c r="H143" t="s">
        <v>21</v>
      </c>
      <c r="I143" t="s">
        <v>267</v>
      </c>
      <c r="J143" t="s">
        <v>259</v>
      </c>
      <c r="K143" t="s">
        <v>24</v>
      </c>
      <c r="L143" t="s">
        <v>313</v>
      </c>
      <c r="M143" t="s">
        <v>26</v>
      </c>
      <c r="N143" t="s">
        <v>27</v>
      </c>
      <c r="O143" t="s">
        <v>113</v>
      </c>
      <c r="P143">
        <v>6</v>
      </c>
    </row>
    <row r="144" spans="1:18">
      <c r="A144" t="str">
        <f>Hyperlink("https://www.diodes.com/part/view/NX51SB","NX51SB")</f>
        <v>NX51SB</v>
      </c>
      <c r="B144" t="str">
        <f>Hyperlink("https://www.diodes.com/assets/Datasheets/NX51SB.pdf","NX51SB Datasheet")</f>
        <v>NX51SB Datasheet</v>
      </c>
      <c r="C144" t="s">
        <v>323</v>
      </c>
      <c r="D144" t="s">
        <v>273</v>
      </c>
      <c r="E144" t="s">
        <v>255</v>
      </c>
      <c r="F144" t="s">
        <v>256</v>
      </c>
      <c r="G144" t="s">
        <v>312</v>
      </c>
      <c r="H144" t="s">
        <v>21</v>
      </c>
      <c r="I144" t="s">
        <v>267</v>
      </c>
      <c r="J144" t="s">
        <v>259</v>
      </c>
      <c r="K144" t="s">
        <v>24</v>
      </c>
      <c r="L144" t="s">
        <v>313</v>
      </c>
      <c r="M144" t="s">
        <v>26</v>
      </c>
      <c r="N144" t="s">
        <v>27</v>
      </c>
      <c r="O144" t="s">
        <v>113</v>
      </c>
      <c r="P144">
        <v>6</v>
      </c>
    </row>
    <row r="145" spans="1:18">
      <c r="A145" t="str">
        <f>Hyperlink("https://www.diodes.com/part/view/NX52SA","NX52SA")</f>
        <v>NX52SA</v>
      </c>
      <c r="B145" t="str">
        <f>Hyperlink("https://www.diodes.com/assets/Datasheets/NX52SA.pdf","NX52SA Datasheet")</f>
        <v>NX52SA Datasheet</v>
      </c>
      <c r="C145" t="s">
        <v>324</v>
      </c>
      <c r="D145" t="s">
        <v>269</v>
      </c>
      <c r="E145" t="s">
        <v>255</v>
      </c>
      <c r="F145" t="s">
        <v>256</v>
      </c>
      <c r="G145" t="s">
        <v>312</v>
      </c>
      <c r="H145" t="s">
        <v>21</v>
      </c>
      <c r="I145" t="s">
        <v>258</v>
      </c>
      <c r="J145" t="s">
        <v>259</v>
      </c>
      <c r="K145" t="s">
        <v>24</v>
      </c>
      <c r="L145" t="s">
        <v>313</v>
      </c>
      <c r="M145" t="s">
        <v>26</v>
      </c>
      <c r="N145" t="s">
        <v>112</v>
      </c>
      <c r="O145" t="s">
        <v>113</v>
      </c>
      <c r="P145">
        <v>6</v>
      </c>
    </row>
    <row r="146" spans="1:18">
      <c r="A146" t="str">
        <f>Hyperlink("https://www.diodes.com/part/view/NX52SB","NX52SB")</f>
        <v>NX52SB</v>
      </c>
      <c r="B146" t="str">
        <f>Hyperlink("https://www.diodes.com/assets/Datasheets/NX52SB.pdf","NX52SB Datasheet")</f>
        <v>NX52SB Datasheet</v>
      </c>
      <c r="C146" t="s">
        <v>325</v>
      </c>
      <c r="D146" t="s">
        <v>254</v>
      </c>
      <c r="E146" t="s">
        <v>255</v>
      </c>
      <c r="F146" t="s">
        <v>256</v>
      </c>
      <c r="G146" t="s">
        <v>312</v>
      </c>
      <c r="H146" t="s">
        <v>21</v>
      </c>
      <c r="I146" t="s">
        <v>258</v>
      </c>
      <c r="J146" t="s">
        <v>259</v>
      </c>
      <c r="K146" t="s">
        <v>24</v>
      </c>
      <c r="L146" t="s">
        <v>313</v>
      </c>
      <c r="M146" t="s">
        <v>26</v>
      </c>
      <c r="N146" t="s">
        <v>112</v>
      </c>
      <c r="O146" t="s">
        <v>113</v>
      </c>
      <c r="P146">
        <v>6</v>
      </c>
    </row>
    <row r="147" spans="1:18">
      <c r="A147" t="str">
        <f>Hyperlink("https://www.diodes.com/part/view/NX53SA","NX53SA")</f>
        <v>NX53SA</v>
      </c>
      <c r="B147" t="str">
        <f>Hyperlink("https://www.diodes.com/assets/Datasheets/NX53SA.pdf","NX53SA Datasheet")</f>
        <v>NX53SA Datasheet</v>
      </c>
      <c r="C147" t="s">
        <v>326</v>
      </c>
      <c r="D147" t="s">
        <v>263</v>
      </c>
      <c r="E147" t="s">
        <v>255</v>
      </c>
      <c r="F147" t="s">
        <v>256</v>
      </c>
      <c r="G147" t="s">
        <v>312</v>
      </c>
      <c r="H147" t="s">
        <v>21</v>
      </c>
      <c r="I147" t="s">
        <v>258</v>
      </c>
      <c r="J147" t="s">
        <v>259</v>
      </c>
      <c r="K147" t="s">
        <v>24</v>
      </c>
      <c r="L147" t="s">
        <v>313</v>
      </c>
      <c r="M147" t="s">
        <v>26</v>
      </c>
      <c r="N147" t="s">
        <v>117</v>
      </c>
      <c r="O147" t="s">
        <v>113</v>
      </c>
      <c r="P147">
        <v>6</v>
      </c>
    </row>
    <row r="148" spans="1:18">
      <c r="A148" t="str">
        <f>Hyperlink("https://www.diodes.com/part/view/NX53SB","NX53SB")</f>
        <v>NX53SB</v>
      </c>
      <c r="B148" t="str">
        <f>Hyperlink("https://www.diodes.com/assets/Datasheets/NX53SB.pdf","NX53SB Datasheet")</f>
        <v>NX53SB Datasheet</v>
      </c>
      <c r="C148" t="s">
        <v>327</v>
      </c>
      <c r="D148" t="s">
        <v>263</v>
      </c>
      <c r="E148" t="s">
        <v>255</v>
      </c>
      <c r="F148" t="s">
        <v>256</v>
      </c>
      <c r="G148" t="s">
        <v>312</v>
      </c>
      <c r="H148" t="s">
        <v>21</v>
      </c>
      <c r="I148" t="s">
        <v>258</v>
      </c>
      <c r="J148" t="s">
        <v>259</v>
      </c>
      <c r="K148" t="s">
        <v>24</v>
      </c>
      <c r="L148" t="s">
        <v>313</v>
      </c>
      <c r="M148" t="s">
        <v>26</v>
      </c>
      <c r="N148" t="s">
        <v>117</v>
      </c>
      <c r="O148" t="s">
        <v>113</v>
      </c>
      <c r="P148">
        <v>6</v>
      </c>
    </row>
    <row r="149" spans="1:18">
      <c r="A149" t="str">
        <f>Hyperlink("https://www.diodes.com/part/view/NX54SA","NX54SA")</f>
        <v>NX54SA</v>
      </c>
      <c r="B149" t="str">
        <f>Hyperlink("https://www.diodes.com/assets/Datasheets/NX54SA.pdf","NX54SA Datasheet")</f>
        <v>NX54SA Datasheet</v>
      </c>
      <c r="C149" t="s">
        <v>328</v>
      </c>
      <c r="D149" t="s">
        <v>263</v>
      </c>
      <c r="E149" t="s">
        <v>255</v>
      </c>
      <c r="F149" t="s">
        <v>256</v>
      </c>
      <c r="G149" t="s">
        <v>312</v>
      </c>
      <c r="H149" t="s">
        <v>21</v>
      </c>
      <c r="I149" t="s">
        <v>277</v>
      </c>
      <c r="J149" t="s">
        <v>259</v>
      </c>
      <c r="K149" t="s">
        <v>24</v>
      </c>
      <c r="L149" t="s">
        <v>313</v>
      </c>
      <c r="M149" t="s">
        <v>26</v>
      </c>
      <c r="N149" t="s">
        <v>278</v>
      </c>
      <c r="O149" t="s">
        <v>113</v>
      </c>
      <c r="P149">
        <v>6</v>
      </c>
    </row>
    <row r="150" spans="1:18">
      <c r="A150" t="str">
        <f>Hyperlink("https://www.diodes.com/part/view/NX54SB","NX54SB")</f>
        <v>NX54SB</v>
      </c>
      <c r="B150" t="str">
        <f>Hyperlink("https://www.diodes.com/assets/Datasheets/NX54SB.pdf","NX54SB Datasheet")</f>
        <v>NX54SB Datasheet</v>
      </c>
      <c r="C150" t="s">
        <v>329</v>
      </c>
      <c r="D150" t="s">
        <v>254</v>
      </c>
      <c r="E150" t="s">
        <v>255</v>
      </c>
      <c r="F150" t="s">
        <v>256</v>
      </c>
      <c r="G150" t="s">
        <v>312</v>
      </c>
      <c r="H150" t="s">
        <v>21</v>
      </c>
      <c r="I150" t="s">
        <v>277</v>
      </c>
      <c r="J150" t="s">
        <v>259</v>
      </c>
      <c r="K150" t="s">
        <v>24</v>
      </c>
      <c r="L150" t="s">
        <v>313</v>
      </c>
      <c r="M150" t="s">
        <v>26</v>
      </c>
      <c r="N150" t="s">
        <v>278</v>
      </c>
      <c r="O150" t="s">
        <v>113</v>
      </c>
      <c r="P150">
        <v>6</v>
      </c>
    </row>
    <row r="151" spans="1:18">
      <c r="A151" t="str">
        <f>Hyperlink("https://www.diodes.com/part/view/NX56SA","NX56SA")</f>
        <v>NX56SA</v>
      </c>
      <c r="B151" t="str">
        <f>Hyperlink("https://www.diodes.com/assets/Datasheets/NX56SA.pdf","NX56SA Datasheet")</f>
        <v>NX56SA Datasheet</v>
      </c>
      <c r="C151" t="s">
        <v>330</v>
      </c>
      <c r="D151" t="s">
        <v>273</v>
      </c>
      <c r="E151" t="s">
        <v>255</v>
      </c>
      <c r="F151" t="s">
        <v>256</v>
      </c>
      <c r="G151" t="s">
        <v>312</v>
      </c>
      <c r="H151" t="s">
        <v>21</v>
      </c>
      <c r="I151" t="s">
        <v>258</v>
      </c>
      <c r="J151" t="s">
        <v>259</v>
      </c>
      <c r="K151" t="s">
        <v>24</v>
      </c>
      <c r="L151" t="s">
        <v>313</v>
      </c>
      <c r="M151" t="s">
        <v>26</v>
      </c>
      <c r="N151" t="s">
        <v>286</v>
      </c>
      <c r="O151" t="s">
        <v>113</v>
      </c>
      <c r="P151">
        <v>6</v>
      </c>
    </row>
    <row r="152" spans="1:18">
      <c r="A152" t="str">
        <f>Hyperlink("https://www.diodes.com/part/view/NX56SB","NX56SB")</f>
        <v>NX56SB</v>
      </c>
      <c r="B152" t="str">
        <f>Hyperlink("https://www.diodes.com/assets/Datasheets/NX56SB.pdf","NX56SB Datasheet")</f>
        <v>NX56SB Datasheet</v>
      </c>
      <c r="C152" t="s">
        <v>331</v>
      </c>
      <c r="D152" t="s">
        <v>269</v>
      </c>
      <c r="E152" t="s">
        <v>255</v>
      </c>
      <c r="F152" t="s">
        <v>256</v>
      </c>
      <c r="G152" t="s">
        <v>312</v>
      </c>
      <c r="H152" t="s">
        <v>21</v>
      </c>
      <c r="I152" t="s">
        <v>258</v>
      </c>
      <c r="J152" t="s">
        <v>259</v>
      </c>
      <c r="K152" t="s">
        <v>24</v>
      </c>
      <c r="L152" t="s">
        <v>313</v>
      </c>
      <c r="M152" t="s">
        <v>26</v>
      </c>
      <c r="N152" t="s">
        <v>286</v>
      </c>
      <c r="O152" t="s">
        <v>113</v>
      </c>
      <c r="P152">
        <v>6</v>
      </c>
    </row>
    <row r="153" spans="1:18">
      <c r="A153" t="str">
        <f>Hyperlink("https://www.diodes.com/part/view/NX701","NX701")</f>
        <v>NX701</v>
      </c>
      <c r="B153" t="str">
        <f>Hyperlink("https://www.diodes.com/assets/Datasheets/NX701.pdf","NX701 Datasheet")</f>
        <v>NX701 Datasheet</v>
      </c>
      <c r="C153" t="s">
        <v>332</v>
      </c>
      <c r="D153" t="s">
        <v>273</v>
      </c>
      <c r="E153" t="s">
        <v>255</v>
      </c>
      <c r="F153" t="s">
        <v>256</v>
      </c>
      <c r="G153" t="s">
        <v>333</v>
      </c>
      <c r="H153" t="s">
        <v>21</v>
      </c>
      <c r="I153" t="s">
        <v>267</v>
      </c>
      <c r="J153" t="s">
        <v>259</v>
      </c>
      <c r="K153" t="s">
        <v>24</v>
      </c>
      <c r="L153" t="s">
        <v>334</v>
      </c>
      <c r="M153" t="s">
        <v>26</v>
      </c>
      <c r="N153" t="s">
        <v>27</v>
      </c>
      <c r="O153" t="s">
        <v>113</v>
      </c>
      <c r="P153">
        <v>6</v>
      </c>
    </row>
    <row r="154" spans="1:18">
      <c r="A154" t="str">
        <f>Hyperlink("https://www.diodes.com/part/view/NX702","NX702")</f>
        <v>NX702</v>
      </c>
      <c r="B154" t="str">
        <f>Hyperlink("https://www.diodes.com/assets/Datasheets/NX702.pdf","NX702 Datasheet")</f>
        <v>NX702 Datasheet</v>
      </c>
      <c r="C154" t="s">
        <v>335</v>
      </c>
      <c r="D154" t="s">
        <v>263</v>
      </c>
      <c r="E154" t="s">
        <v>255</v>
      </c>
      <c r="F154" t="s">
        <v>256</v>
      </c>
      <c r="G154" t="s">
        <v>333</v>
      </c>
      <c r="H154" t="s">
        <v>21</v>
      </c>
      <c r="I154" t="s">
        <v>258</v>
      </c>
      <c r="J154" t="s">
        <v>259</v>
      </c>
      <c r="K154" t="s">
        <v>24</v>
      </c>
      <c r="L154" t="s">
        <v>334</v>
      </c>
      <c r="M154" t="s">
        <v>26</v>
      </c>
      <c r="N154" t="s">
        <v>112</v>
      </c>
      <c r="O154" t="s">
        <v>113</v>
      </c>
      <c r="P154">
        <v>6</v>
      </c>
    </row>
    <row r="155" spans="1:18">
      <c r="A155" t="str">
        <f>Hyperlink("https://www.diodes.com/part/view/NX703","NX703")</f>
        <v>NX703</v>
      </c>
      <c r="B155" t="str">
        <f>Hyperlink("https://www.diodes.com/assets/Datasheets/NX703.pdf","NX703 Datasheet")</f>
        <v>NX703 Datasheet</v>
      </c>
      <c r="C155" t="s">
        <v>336</v>
      </c>
      <c r="D155" t="s">
        <v>263</v>
      </c>
      <c r="E155" t="s">
        <v>255</v>
      </c>
      <c r="F155" t="s">
        <v>256</v>
      </c>
      <c r="G155" t="s">
        <v>333</v>
      </c>
      <c r="H155" t="s">
        <v>21</v>
      </c>
      <c r="I155" t="s">
        <v>258</v>
      </c>
      <c r="J155" t="s">
        <v>259</v>
      </c>
      <c r="K155" t="s">
        <v>24</v>
      </c>
      <c r="L155" t="s">
        <v>334</v>
      </c>
      <c r="M155" t="s">
        <v>26</v>
      </c>
      <c r="N155" t="s">
        <v>117</v>
      </c>
      <c r="O155" t="s">
        <v>113</v>
      </c>
      <c r="P155">
        <v>6</v>
      </c>
    </row>
    <row r="156" spans="1:18">
      <c r="A156" t="str">
        <f>Hyperlink("https://www.diodes.com/part/view/NX704","NX704")</f>
        <v>NX704</v>
      </c>
      <c r="B156" t="str">
        <f>Hyperlink("https://www.diodes.com/assets/Datasheets/NX704.pdf","NX704 Datasheet")</f>
        <v>NX704 Datasheet</v>
      </c>
      <c r="C156" t="s">
        <v>337</v>
      </c>
      <c r="D156" t="s">
        <v>263</v>
      </c>
      <c r="E156" t="s">
        <v>276</v>
      </c>
      <c r="F156" t="s">
        <v>256</v>
      </c>
      <c r="G156" t="s">
        <v>333</v>
      </c>
      <c r="H156" t="s">
        <v>21</v>
      </c>
      <c r="I156" t="s">
        <v>277</v>
      </c>
      <c r="J156" t="s">
        <v>259</v>
      </c>
      <c r="K156" t="s">
        <v>24</v>
      </c>
      <c r="L156" t="s">
        <v>334</v>
      </c>
      <c r="M156" t="s">
        <v>26</v>
      </c>
      <c r="N156" t="s">
        <v>278</v>
      </c>
      <c r="O156" t="s">
        <v>113</v>
      </c>
      <c r="P156">
        <v>6</v>
      </c>
    </row>
    <row r="157" spans="1:18">
      <c r="A157" t="str">
        <f>Hyperlink("https://www.diodes.com/part/view/NX706","NX706")</f>
        <v>NX706</v>
      </c>
      <c r="B157" t="str">
        <f>Hyperlink("https://www.diodes.com/assets/Datasheets/NX706.pdf","NX706 Datasheet")</f>
        <v>NX706 Datasheet</v>
      </c>
      <c r="C157" t="s">
        <v>338</v>
      </c>
      <c r="D157" t="s">
        <v>263</v>
      </c>
      <c r="E157" t="s">
        <v>255</v>
      </c>
      <c r="F157" t="s">
        <v>256</v>
      </c>
      <c r="G157" t="s">
        <v>339</v>
      </c>
      <c r="H157" t="s">
        <v>21</v>
      </c>
      <c r="I157" t="s">
        <v>258</v>
      </c>
      <c r="J157" t="s">
        <v>259</v>
      </c>
      <c r="K157" t="s">
        <v>24</v>
      </c>
      <c r="L157" t="s">
        <v>334</v>
      </c>
      <c r="M157" t="s">
        <v>26</v>
      </c>
      <c r="N157" t="s">
        <v>286</v>
      </c>
      <c r="O157" t="s">
        <v>113</v>
      </c>
      <c r="P157">
        <v>6</v>
      </c>
    </row>
    <row r="158" spans="1:18">
      <c r="A158" t="str">
        <f>Hyperlink("https://www.diodes.com/part/view/NX70SA","NX70SA")</f>
        <v>NX70SA</v>
      </c>
      <c r="B158" t="str">
        <f>Hyperlink("https://www.diodes.com/assets/Datasheets/NX70SA.pdf","NX70SA Datasheet")</f>
        <v>NX70SA Datasheet</v>
      </c>
      <c r="C158" t="s">
        <v>340</v>
      </c>
      <c r="D158" t="s">
        <v>263</v>
      </c>
      <c r="E158" t="s">
        <v>255</v>
      </c>
      <c r="F158" t="s">
        <v>256</v>
      </c>
      <c r="G158" t="s">
        <v>341</v>
      </c>
      <c r="H158" t="s">
        <v>21</v>
      </c>
      <c r="I158" t="s">
        <v>258</v>
      </c>
      <c r="J158" t="s">
        <v>259</v>
      </c>
      <c r="K158" t="s">
        <v>24</v>
      </c>
      <c r="L158" t="s">
        <v>334</v>
      </c>
      <c r="M158" t="s">
        <v>26</v>
      </c>
      <c r="N158" t="s">
        <v>261</v>
      </c>
      <c r="O158" t="s">
        <v>113</v>
      </c>
      <c r="P158">
        <v>6</v>
      </c>
    </row>
    <row r="159" spans="1:18">
      <c r="A159" t="str">
        <f>Hyperlink("https://www.diodes.com/part/view/NX70SB","NX70SB")</f>
        <v>NX70SB</v>
      </c>
      <c r="B159" t="str">
        <f>Hyperlink("https://www.diodes.com/assets/Datasheets/NX70SB.pdf","NX70SB Datasheet")</f>
        <v>NX70SB Datasheet</v>
      </c>
      <c r="C159" t="s">
        <v>342</v>
      </c>
      <c r="D159" t="s">
        <v>273</v>
      </c>
      <c r="E159" t="s">
        <v>255</v>
      </c>
      <c r="F159" t="s">
        <v>256</v>
      </c>
      <c r="G159" t="s">
        <v>343</v>
      </c>
      <c r="H159" t="s">
        <v>21</v>
      </c>
      <c r="I159" t="s">
        <v>258</v>
      </c>
      <c r="J159" t="s">
        <v>259</v>
      </c>
      <c r="K159" t="s">
        <v>24</v>
      </c>
      <c r="L159" t="s">
        <v>334</v>
      </c>
      <c r="M159" t="s">
        <v>26</v>
      </c>
      <c r="N159" t="s">
        <v>261</v>
      </c>
      <c r="O159" t="s">
        <v>113</v>
      </c>
      <c r="P159">
        <v>6</v>
      </c>
    </row>
    <row r="160" spans="1:18">
      <c r="A160" t="str">
        <f>Hyperlink("https://www.diodes.com/part/view/NX71SA","NX71SA")</f>
        <v>NX71SA</v>
      </c>
      <c r="B160" t="str">
        <f>Hyperlink("https://www.diodes.com/assets/Datasheets/NX71SA.pdf","NX71SA Datasheet")</f>
        <v>NX71SA Datasheet</v>
      </c>
      <c r="C160" t="s">
        <v>344</v>
      </c>
      <c r="D160" t="s">
        <v>273</v>
      </c>
      <c r="E160" t="s">
        <v>255</v>
      </c>
      <c r="F160" t="s">
        <v>256</v>
      </c>
      <c r="G160" t="s">
        <v>333</v>
      </c>
      <c r="H160" t="s">
        <v>21</v>
      </c>
      <c r="I160" t="s">
        <v>267</v>
      </c>
      <c r="J160" t="s">
        <v>259</v>
      </c>
      <c r="K160" t="s">
        <v>24</v>
      </c>
      <c r="L160" t="s">
        <v>334</v>
      </c>
      <c r="M160" t="s">
        <v>26</v>
      </c>
      <c r="N160" t="s">
        <v>27</v>
      </c>
      <c r="O160" t="s">
        <v>113</v>
      </c>
      <c r="P160">
        <v>6</v>
      </c>
    </row>
    <row r="161" spans="1:18">
      <c r="A161" t="str">
        <f>Hyperlink("https://www.diodes.com/part/view/NX71SB","NX71SB")</f>
        <v>NX71SB</v>
      </c>
      <c r="B161" t="str">
        <f>Hyperlink("https://www.diodes.com/assets/Datasheets/NX71SB.pdf","NX71SB Datasheet")</f>
        <v>NX71SB Datasheet</v>
      </c>
      <c r="C161" t="s">
        <v>345</v>
      </c>
      <c r="D161" t="s">
        <v>263</v>
      </c>
      <c r="E161" t="s">
        <v>255</v>
      </c>
      <c r="F161" t="s">
        <v>256</v>
      </c>
      <c r="G161" t="s">
        <v>333</v>
      </c>
      <c r="H161" t="s">
        <v>21</v>
      </c>
      <c r="I161" t="s">
        <v>267</v>
      </c>
      <c r="J161" t="s">
        <v>259</v>
      </c>
      <c r="K161" t="s">
        <v>24</v>
      </c>
      <c r="L161" t="s">
        <v>334</v>
      </c>
      <c r="M161" t="s">
        <v>26</v>
      </c>
      <c r="N161" t="s">
        <v>27</v>
      </c>
      <c r="O161" t="s">
        <v>113</v>
      </c>
      <c r="P161">
        <v>6</v>
      </c>
    </row>
    <row r="162" spans="1:18">
      <c r="A162" t="str">
        <f>Hyperlink("https://www.diodes.com/part/view/NX72SA","NX72SA")</f>
        <v>NX72SA</v>
      </c>
      <c r="B162" t="str">
        <f>Hyperlink("https://www.diodes.com/assets/Datasheets/NX72SA.pdf","NX72SA Datasheet")</f>
        <v>NX72SA Datasheet</v>
      </c>
      <c r="C162" t="s">
        <v>346</v>
      </c>
      <c r="D162" t="s">
        <v>273</v>
      </c>
      <c r="E162" t="s">
        <v>255</v>
      </c>
      <c r="F162" t="s">
        <v>256</v>
      </c>
      <c r="G162" t="s">
        <v>333</v>
      </c>
      <c r="H162" t="s">
        <v>21</v>
      </c>
      <c r="I162" t="s">
        <v>258</v>
      </c>
      <c r="J162" t="s">
        <v>259</v>
      </c>
      <c r="K162" t="s">
        <v>24</v>
      </c>
      <c r="L162" t="s">
        <v>334</v>
      </c>
      <c r="M162" t="s">
        <v>26</v>
      </c>
      <c r="N162" t="s">
        <v>112</v>
      </c>
      <c r="O162" t="s">
        <v>113</v>
      </c>
      <c r="P162">
        <v>6</v>
      </c>
    </row>
    <row r="163" spans="1:18">
      <c r="A163" t="str">
        <f>Hyperlink("https://www.diodes.com/part/view/NX72SB","NX72SB")</f>
        <v>NX72SB</v>
      </c>
      <c r="B163" t="str">
        <f>Hyperlink("https://www.diodes.com/assets/Datasheets/NX72SB.pdf","NX72SB Datasheet")</f>
        <v>NX72SB Datasheet</v>
      </c>
      <c r="C163" t="s">
        <v>347</v>
      </c>
      <c r="D163" t="s">
        <v>254</v>
      </c>
      <c r="E163" t="s">
        <v>255</v>
      </c>
      <c r="F163" t="s">
        <v>256</v>
      </c>
      <c r="G163" t="s">
        <v>333</v>
      </c>
      <c r="H163" t="s">
        <v>21</v>
      </c>
      <c r="I163" t="s">
        <v>258</v>
      </c>
      <c r="J163" t="s">
        <v>259</v>
      </c>
      <c r="K163" t="s">
        <v>24</v>
      </c>
      <c r="L163" t="s">
        <v>334</v>
      </c>
      <c r="M163" t="s">
        <v>26</v>
      </c>
      <c r="N163" t="s">
        <v>112</v>
      </c>
      <c r="O163" t="s">
        <v>113</v>
      </c>
      <c r="P163">
        <v>6</v>
      </c>
    </row>
    <row r="164" spans="1:18">
      <c r="A164" t="str">
        <f>Hyperlink("https://www.diodes.com/part/view/NX73SA","NX73SA")</f>
        <v>NX73SA</v>
      </c>
      <c r="B164" t="str">
        <f>Hyperlink("https://www.diodes.com/assets/Datasheets/NX73SA.pdf","NX73SA Datasheet")</f>
        <v>NX73SA Datasheet</v>
      </c>
      <c r="C164" t="s">
        <v>348</v>
      </c>
      <c r="D164" t="s">
        <v>263</v>
      </c>
      <c r="E164" t="s">
        <v>255</v>
      </c>
      <c r="F164" t="s">
        <v>256</v>
      </c>
      <c r="G164" t="s">
        <v>333</v>
      </c>
      <c r="H164" t="s">
        <v>21</v>
      </c>
      <c r="I164" t="s">
        <v>258</v>
      </c>
      <c r="J164" t="s">
        <v>259</v>
      </c>
      <c r="K164" t="s">
        <v>24</v>
      </c>
      <c r="L164" t="s">
        <v>334</v>
      </c>
      <c r="M164" t="s">
        <v>26</v>
      </c>
      <c r="N164" t="s">
        <v>117</v>
      </c>
      <c r="O164" t="s">
        <v>113</v>
      </c>
      <c r="P164">
        <v>6</v>
      </c>
    </row>
    <row r="165" spans="1:18">
      <c r="A165" t="str">
        <f>Hyperlink("https://www.diodes.com/part/view/NX73SB","NX73SB")</f>
        <v>NX73SB</v>
      </c>
      <c r="B165" t="str">
        <f>Hyperlink("https://www.diodes.com/assets/Datasheets/NX73SB.pdf","NX73SB Datasheet")</f>
        <v>NX73SB Datasheet</v>
      </c>
      <c r="C165" t="s">
        <v>349</v>
      </c>
      <c r="D165" t="s">
        <v>263</v>
      </c>
      <c r="E165" t="s">
        <v>255</v>
      </c>
      <c r="F165" t="s">
        <v>256</v>
      </c>
      <c r="G165" t="s">
        <v>333</v>
      </c>
      <c r="H165" t="s">
        <v>21</v>
      </c>
      <c r="I165" t="s">
        <v>258</v>
      </c>
      <c r="J165" t="s">
        <v>259</v>
      </c>
      <c r="K165" t="s">
        <v>24</v>
      </c>
      <c r="L165" t="s">
        <v>334</v>
      </c>
      <c r="M165" t="s">
        <v>26</v>
      </c>
      <c r="N165" t="s">
        <v>117</v>
      </c>
      <c r="O165" t="s">
        <v>113</v>
      </c>
      <c r="P165">
        <v>6</v>
      </c>
    </row>
    <row r="166" spans="1:18">
      <c r="A166" t="str">
        <f>Hyperlink("https://www.diodes.com/part/view/NX74SA","NX74SA")</f>
        <v>NX74SA</v>
      </c>
      <c r="B166" t="str">
        <f>Hyperlink("https://www.diodes.com/assets/Datasheets/NX74SA.pdf","NX74SA Datasheet")</f>
        <v>NX74SA Datasheet</v>
      </c>
      <c r="C166" t="s">
        <v>350</v>
      </c>
      <c r="D166" t="s">
        <v>269</v>
      </c>
      <c r="E166" t="s">
        <v>255</v>
      </c>
      <c r="F166" t="s">
        <v>256</v>
      </c>
      <c r="G166" t="s">
        <v>333</v>
      </c>
      <c r="H166" t="s">
        <v>21</v>
      </c>
      <c r="I166" t="s">
        <v>277</v>
      </c>
      <c r="J166" t="s">
        <v>259</v>
      </c>
      <c r="K166" t="s">
        <v>24</v>
      </c>
      <c r="L166" t="s">
        <v>334</v>
      </c>
      <c r="M166" t="s">
        <v>26</v>
      </c>
      <c r="N166" t="s">
        <v>278</v>
      </c>
      <c r="O166" t="s">
        <v>113</v>
      </c>
      <c r="P166">
        <v>6</v>
      </c>
    </row>
    <row r="167" spans="1:18">
      <c r="A167" t="str">
        <f>Hyperlink("https://www.diodes.com/part/view/NX74SB","NX74SB")</f>
        <v>NX74SB</v>
      </c>
      <c r="B167" t="str">
        <f>Hyperlink("https://www.diodes.com/assets/Datasheets/NX74SB.pdf","NX74SB Datasheet")</f>
        <v>NX74SB Datasheet</v>
      </c>
      <c r="C167" t="s">
        <v>351</v>
      </c>
      <c r="D167" t="s">
        <v>263</v>
      </c>
      <c r="E167" t="s">
        <v>255</v>
      </c>
      <c r="F167" t="s">
        <v>256</v>
      </c>
      <c r="G167" t="s">
        <v>333</v>
      </c>
      <c r="H167" t="s">
        <v>21</v>
      </c>
      <c r="I167" t="s">
        <v>277</v>
      </c>
      <c r="J167" t="s">
        <v>259</v>
      </c>
      <c r="K167" t="s">
        <v>24</v>
      </c>
      <c r="L167" t="s">
        <v>334</v>
      </c>
      <c r="M167" t="s">
        <v>26</v>
      </c>
      <c r="N167" t="s">
        <v>278</v>
      </c>
      <c r="O167" t="s">
        <v>113</v>
      </c>
      <c r="P167">
        <v>6</v>
      </c>
    </row>
    <row r="168" spans="1:18">
      <c r="A168" t="str">
        <f>Hyperlink("https://www.diodes.com/part/view/NX76SA","NX76SA")</f>
        <v>NX76SA</v>
      </c>
      <c r="B168" t="str">
        <f>Hyperlink("https://www.diodes.com/assets/Datasheets/NX76SA.pdf","NX76SA Datasheet")</f>
        <v>NX76SA Datasheet</v>
      </c>
      <c r="C168" t="s">
        <v>352</v>
      </c>
      <c r="D168" t="s">
        <v>254</v>
      </c>
      <c r="E168" t="s">
        <v>255</v>
      </c>
      <c r="F168" t="s">
        <v>256</v>
      </c>
      <c r="G168" t="s">
        <v>333</v>
      </c>
      <c r="H168" t="s">
        <v>21</v>
      </c>
      <c r="I168" t="s">
        <v>258</v>
      </c>
      <c r="J168" t="s">
        <v>259</v>
      </c>
      <c r="K168" t="s">
        <v>24</v>
      </c>
      <c r="L168" t="s">
        <v>334</v>
      </c>
      <c r="M168" t="s">
        <v>26</v>
      </c>
      <c r="N168" t="s">
        <v>286</v>
      </c>
      <c r="O168" t="s">
        <v>113</v>
      </c>
      <c r="P168">
        <v>6</v>
      </c>
    </row>
    <row r="169" spans="1:18">
      <c r="A169" t="str">
        <f>Hyperlink("https://www.diodes.com/part/view/NX76SB","NX76SB")</f>
        <v>NX76SB</v>
      </c>
      <c r="B169" t="str">
        <f>Hyperlink("https://www.diodes.com/assets/Datasheets/NX76SB.pdf","NX76SB Datasheet")</f>
        <v>NX76SB Datasheet</v>
      </c>
      <c r="C169" t="s">
        <v>353</v>
      </c>
      <c r="D169" t="s">
        <v>263</v>
      </c>
      <c r="E169" t="s">
        <v>255</v>
      </c>
      <c r="F169" t="s">
        <v>256</v>
      </c>
      <c r="G169" t="s">
        <v>333</v>
      </c>
      <c r="H169" t="s">
        <v>21</v>
      </c>
      <c r="I169" t="s">
        <v>258</v>
      </c>
      <c r="J169" t="s">
        <v>259</v>
      </c>
      <c r="K169" t="s">
        <v>24</v>
      </c>
      <c r="L169" t="s">
        <v>334</v>
      </c>
      <c r="M169" t="s">
        <v>26</v>
      </c>
      <c r="N169" t="s">
        <v>286</v>
      </c>
      <c r="O169" t="s">
        <v>113</v>
      </c>
      <c r="P169">
        <v>6</v>
      </c>
    </row>
    <row r="170" spans="1:18">
      <c r="A170" t="str">
        <f>Hyperlink("https://www.diodes.com/part/view/PB2.5V","PB2.5V")</f>
        <v>PB2.5V</v>
      </c>
      <c r="B170" t="str">
        <f>Hyperlink("https://www.diodes.com/assets/Datasheets/PB-2-5V.pdf","PB_2.5V Datasheet")</f>
        <v>PB_2.5V Datasheet</v>
      </c>
      <c r="C170" t="s">
        <v>354</v>
      </c>
      <c r="F170" t="s">
        <v>19</v>
      </c>
      <c r="G170" t="s">
        <v>355</v>
      </c>
      <c r="H170" t="s">
        <v>21</v>
      </c>
      <c r="I170" t="s">
        <v>141</v>
      </c>
      <c r="J170" t="s">
        <v>23</v>
      </c>
      <c r="K170" t="s">
        <v>24</v>
      </c>
      <c r="L170" t="s">
        <v>82</v>
      </c>
      <c r="M170" t="s">
        <v>26</v>
      </c>
      <c r="N170" t="s">
        <v>356</v>
      </c>
      <c r="O170">
        <v>2.5</v>
      </c>
      <c r="P170">
        <v>6</v>
      </c>
    </row>
    <row r="171" spans="1:18">
      <c r="A171" t="str">
        <f>Hyperlink("https://www.diodes.com/part/view/PB3.3V","PB3.3V")</f>
        <v>PB3.3V</v>
      </c>
      <c r="B171" t="str">
        <f>Hyperlink("https://www.diodes.com/assets/Datasheets/PB-3-3V.pdf","PB_3.3V Datasheet")</f>
        <v>PB_3.3V Datasheet</v>
      </c>
      <c r="C171" t="s">
        <v>357</v>
      </c>
      <c r="F171" t="s">
        <v>19</v>
      </c>
      <c r="G171" t="s">
        <v>358</v>
      </c>
      <c r="H171" t="s">
        <v>21</v>
      </c>
      <c r="I171" t="s">
        <v>141</v>
      </c>
      <c r="J171" t="s">
        <v>23</v>
      </c>
      <c r="K171" t="s">
        <v>24</v>
      </c>
      <c r="L171" t="s">
        <v>82</v>
      </c>
      <c r="M171" t="s">
        <v>26</v>
      </c>
      <c r="N171" t="s">
        <v>356</v>
      </c>
      <c r="O171">
        <v>3.3</v>
      </c>
      <c r="P171">
        <v>6</v>
      </c>
    </row>
    <row r="172" spans="1:18">
      <c r="A172" t="str">
        <f>Hyperlink("https://www.diodes.com/part/view/PD2.5V","PD2.5V")</f>
        <v>PD2.5V</v>
      </c>
      <c r="B172" t="str">
        <f>Hyperlink("https://www.diodes.com/assets/Datasheets/PD-2.5V.pdf","PD_2.5V Datasheet")</f>
        <v>PD_2.5V Datasheet</v>
      </c>
      <c r="C172" t="s">
        <v>359</v>
      </c>
      <c r="F172" t="s">
        <v>19</v>
      </c>
      <c r="G172" t="s">
        <v>360</v>
      </c>
      <c r="H172" t="s">
        <v>21</v>
      </c>
      <c r="I172" t="s">
        <v>141</v>
      </c>
      <c r="J172" t="s">
        <v>23</v>
      </c>
      <c r="K172" t="s">
        <v>24</v>
      </c>
      <c r="L172" t="s">
        <v>25</v>
      </c>
      <c r="M172" t="s">
        <v>26</v>
      </c>
      <c r="N172" t="s">
        <v>356</v>
      </c>
      <c r="O172">
        <v>2.5</v>
      </c>
      <c r="P172">
        <v>6</v>
      </c>
    </row>
    <row r="173" spans="1:18">
      <c r="A173" t="str">
        <f>Hyperlink("https://www.diodes.com/part/view/PD3.3V","PD3.3V")</f>
        <v>PD3.3V</v>
      </c>
      <c r="B173" t="str">
        <f>Hyperlink("https://www.diodes.com/assets/Datasheets/PD-3.3V.pdf","PD_3.3V Datasheet")</f>
        <v>PD_3.3V Datasheet</v>
      </c>
      <c r="C173" t="s">
        <v>361</v>
      </c>
      <c r="F173" t="s">
        <v>19</v>
      </c>
      <c r="G173" t="s">
        <v>362</v>
      </c>
      <c r="H173" t="s">
        <v>21</v>
      </c>
      <c r="I173" t="s">
        <v>141</v>
      </c>
      <c r="J173" t="s">
        <v>23</v>
      </c>
      <c r="K173" t="s">
        <v>24</v>
      </c>
      <c r="L173" t="s">
        <v>25</v>
      </c>
      <c r="M173" t="s">
        <v>26</v>
      </c>
      <c r="N173" t="s">
        <v>356</v>
      </c>
      <c r="O173">
        <v>3.3</v>
      </c>
      <c r="P173">
        <v>6</v>
      </c>
    </row>
    <row r="174" spans="1:18">
      <c r="A174" t="str">
        <f>Hyperlink("https://www.diodes.com/part/view/PF3.3V","PF3.3V")</f>
        <v>PF3.3V</v>
      </c>
      <c r="C174" t="s">
        <v>127</v>
      </c>
      <c r="F174" t="s">
        <v>19</v>
      </c>
      <c r="G174" t="s">
        <v>363</v>
      </c>
      <c r="H174" t="s">
        <v>21</v>
      </c>
      <c r="I174" t="s">
        <v>364</v>
      </c>
      <c r="J174" t="s">
        <v>23</v>
      </c>
      <c r="K174" t="s">
        <v>24</v>
      </c>
      <c r="L174" t="s">
        <v>82</v>
      </c>
      <c r="M174" t="s">
        <v>26</v>
      </c>
      <c r="N174" t="s">
        <v>356</v>
      </c>
      <c r="O174">
        <v>3.3</v>
      </c>
      <c r="P174">
        <v>6</v>
      </c>
    </row>
    <row r="175" spans="1:18">
      <c r="A175" t="str">
        <f>Hyperlink("https://www.diodes.com/part/view/PK2.5V","PK2.5V")</f>
        <v>PK2.5V</v>
      </c>
      <c r="B175" t="str">
        <f>Hyperlink("https://www.diodes.com/assets/Datasheets/PK-2.5V.pdf","PK-2.5V Datasheet")</f>
        <v>PK-2.5V Datasheet</v>
      </c>
      <c r="C175" t="s">
        <v>365</v>
      </c>
      <c r="F175" t="s">
        <v>19</v>
      </c>
      <c r="G175" t="s">
        <v>360</v>
      </c>
      <c r="H175" t="s">
        <v>21</v>
      </c>
      <c r="I175" t="s">
        <v>141</v>
      </c>
      <c r="J175" t="s">
        <v>23</v>
      </c>
      <c r="K175" t="s">
        <v>24</v>
      </c>
      <c r="L175" t="s">
        <v>55</v>
      </c>
      <c r="M175" t="s">
        <v>26</v>
      </c>
      <c r="N175" t="s">
        <v>356</v>
      </c>
      <c r="O175">
        <v>2.5</v>
      </c>
      <c r="P175">
        <v>6</v>
      </c>
    </row>
    <row r="176" spans="1:18">
      <c r="A176" t="str">
        <f>Hyperlink("https://www.diodes.com/part/view/PK3.3V","PK3.3V")</f>
        <v>PK3.3V</v>
      </c>
      <c r="B176" t="str">
        <f>Hyperlink("https://www.diodes.com/assets/Datasheets/PK-3-3V.pdf","PK-3-3V Datasheet")</f>
        <v>PK-3-3V Datasheet</v>
      </c>
      <c r="C176" t="s">
        <v>366</v>
      </c>
      <c r="F176" t="s">
        <v>19</v>
      </c>
      <c r="G176" t="s">
        <v>362</v>
      </c>
      <c r="H176" t="s">
        <v>21</v>
      </c>
      <c r="I176" t="s">
        <v>141</v>
      </c>
      <c r="J176" t="s">
        <v>23</v>
      </c>
      <c r="K176" t="s">
        <v>24</v>
      </c>
      <c r="L176" t="s">
        <v>55</v>
      </c>
      <c r="M176" t="s">
        <v>26</v>
      </c>
      <c r="N176" t="s">
        <v>356</v>
      </c>
      <c r="O176">
        <v>3.3</v>
      </c>
      <c r="P176">
        <v>6</v>
      </c>
    </row>
    <row r="177" spans="1:18">
      <c r="A177" t="str">
        <f>Hyperlink("https://www.diodes.com/part/view/PN3.3V","PN3.3V")</f>
        <v>PN3.3V</v>
      </c>
      <c r="B177" t="str">
        <f>Hyperlink("https://www.diodes.com/assets/Datasheets/PN_3-3V.pdf","PN_3-3V Datasheet")</f>
        <v>PN_3-3V Datasheet</v>
      </c>
      <c r="C177" t="s">
        <v>357</v>
      </c>
      <c r="F177" t="s">
        <v>19</v>
      </c>
      <c r="G177" t="s">
        <v>367</v>
      </c>
      <c r="H177" t="s">
        <v>21</v>
      </c>
      <c r="I177" t="s">
        <v>215</v>
      </c>
      <c r="J177" t="s">
        <v>216</v>
      </c>
      <c r="K177" t="s">
        <v>24</v>
      </c>
      <c r="L177" t="s">
        <v>82</v>
      </c>
      <c r="M177" t="s">
        <v>26</v>
      </c>
      <c r="N177" t="s">
        <v>356</v>
      </c>
      <c r="O177">
        <v>3.3</v>
      </c>
      <c r="P177">
        <v>6</v>
      </c>
      <c r="Q177" t="s">
        <v>368</v>
      </c>
    </row>
    <row r="178" spans="1:18">
      <c r="A178" t="str">
        <f>Hyperlink("https://www.diodes.com/part/view/PX2.5V","PX2.5V")</f>
        <v>PX2.5V</v>
      </c>
      <c r="B178" t="str">
        <f>Hyperlink("https://www.diodes.com/assets/Datasheets/PX_2-5V.pdf","PX_2-5V Datasheet")</f>
        <v>PX_2-5V Datasheet</v>
      </c>
      <c r="C178" t="s">
        <v>369</v>
      </c>
      <c r="F178" t="s">
        <v>19</v>
      </c>
      <c r="G178" t="s">
        <v>370</v>
      </c>
      <c r="H178" t="s">
        <v>21</v>
      </c>
      <c r="I178" t="s">
        <v>141</v>
      </c>
      <c r="J178" t="s">
        <v>23</v>
      </c>
      <c r="K178" t="s">
        <v>24</v>
      </c>
      <c r="L178" t="s">
        <v>82</v>
      </c>
      <c r="M178" t="s">
        <v>26</v>
      </c>
      <c r="N178" t="s">
        <v>117</v>
      </c>
      <c r="O178">
        <v>2.5</v>
      </c>
      <c r="P178">
        <v>6</v>
      </c>
      <c r="Q178" t="s">
        <v>371</v>
      </c>
    </row>
    <row r="179" spans="1:18">
      <c r="A179" t="str">
        <f>Hyperlink("https://www.diodes.com/part/view/PX3.3V","PX3.3V")</f>
        <v>PX3.3V</v>
      </c>
      <c r="B179" t="str">
        <f>Hyperlink("https://www.diodes.com/assets/Datasheets/PX_3-3V.pdf","PX_3-3V Datasheet")</f>
        <v>PX_3-3V Datasheet</v>
      </c>
      <c r="C179" t="s">
        <v>213</v>
      </c>
      <c r="F179" t="s">
        <v>19</v>
      </c>
      <c r="G179" t="s">
        <v>372</v>
      </c>
      <c r="H179" t="s">
        <v>21</v>
      </c>
      <c r="I179" t="s">
        <v>141</v>
      </c>
      <c r="J179" t="s">
        <v>23</v>
      </c>
      <c r="K179" t="s">
        <v>24</v>
      </c>
      <c r="L179" t="s">
        <v>82</v>
      </c>
      <c r="M179" t="s">
        <v>26</v>
      </c>
      <c r="N179" t="s">
        <v>117</v>
      </c>
      <c r="O179">
        <v>3.3</v>
      </c>
      <c r="P179">
        <v>6</v>
      </c>
      <c r="Q179" t="s">
        <v>373</v>
      </c>
    </row>
    <row r="180" spans="1:18">
      <c r="A180" t="str">
        <f>Hyperlink("https://www.diodes.com/part/view/SD2.5V","SD2.5V")</f>
        <v>SD2.5V</v>
      </c>
      <c r="B180" t="str">
        <f>Hyperlink("https://www.diodes.com/assets/Datasheets/SD_2-5V.pdf","SD_2-5V Datasheet")</f>
        <v>SD_2-5V Datasheet</v>
      </c>
      <c r="C180" t="s">
        <v>359</v>
      </c>
      <c r="F180" t="s">
        <v>19</v>
      </c>
      <c r="G180" t="s">
        <v>374</v>
      </c>
      <c r="H180" t="s">
        <v>21</v>
      </c>
      <c r="I180" t="s">
        <v>375</v>
      </c>
      <c r="J180" t="s">
        <v>23</v>
      </c>
      <c r="K180" t="s">
        <v>24</v>
      </c>
      <c r="L180" t="s">
        <v>25</v>
      </c>
      <c r="M180" t="s">
        <v>26</v>
      </c>
      <c r="N180" t="s">
        <v>356</v>
      </c>
      <c r="O180">
        <v>2.5</v>
      </c>
      <c r="P180">
        <v>6</v>
      </c>
    </row>
    <row r="181" spans="1:18">
      <c r="A181" t="str">
        <f>Hyperlink("https://www.diodes.com/part/view/SD3.3V","SD3.3V")</f>
        <v>SD3.3V</v>
      </c>
      <c r="B181" t="str">
        <f>Hyperlink("https://www.diodes.com/assets/Datasheets/SD_3-3V.pdf","SD_3-3V Datasheet")</f>
        <v>SD_3-3V Datasheet</v>
      </c>
      <c r="C181" t="s">
        <v>359</v>
      </c>
      <c r="F181" t="s">
        <v>19</v>
      </c>
      <c r="G181" t="s">
        <v>376</v>
      </c>
      <c r="H181" t="s">
        <v>21</v>
      </c>
      <c r="I181" t="s">
        <v>375</v>
      </c>
      <c r="J181" t="s">
        <v>23</v>
      </c>
      <c r="K181" t="s">
        <v>24</v>
      </c>
      <c r="L181" t="s">
        <v>25</v>
      </c>
      <c r="M181" t="s">
        <v>26</v>
      </c>
      <c r="N181" t="s">
        <v>356</v>
      </c>
      <c r="O181">
        <v>3.3</v>
      </c>
      <c r="P181">
        <v>6</v>
      </c>
      <c r="Q181" t="s">
        <v>377</v>
      </c>
    </row>
    <row r="182" spans="1:18">
      <c r="A182" t="str">
        <f>Hyperlink("https://www.diodes.com/part/view/SH3.3V","SH3.3V")</f>
        <v>SH3.3V</v>
      </c>
      <c r="B182" t="str">
        <f>Hyperlink("https://www.diodes.com/assets/Datasheets/SH_3-3V.pdf","SH_3-3V Datasheet")</f>
        <v>SH_3-3V Datasheet</v>
      </c>
      <c r="C182" t="s">
        <v>378</v>
      </c>
      <c r="F182" t="s">
        <v>19</v>
      </c>
      <c r="G182" t="s">
        <v>379</v>
      </c>
      <c r="H182" t="s">
        <v>21</v>
      </c>
      <c r="I182">
        <v>100</v>
      </c>
      <c r="J182" t="s">
        <v>380</v>
      </c>
      <c r="K182" t="s">
        <v>24</v>
      </c>
      <c r="L182" t="s">
        <v>82</v>
      </c>
      <c r="M182" t="s">
        <v>26</v>
      </c>
      <c r="N182" t="s">
        <v>278</v>
      </c>
      <c r="O182">
        <v>3.3</v>
      </c>
      <c r="P182">
        <v>6</v>
      </c>
    </row>
    <row r="183" spans="1:18">
      <c r="A183" t="str">
        <f>Hyperlink("https://www.diodes.com/part/view/SN2.5V","SN2.5V")</f>
        <v>SN2.5V</v>
      </c>
      <c r="B183" t="str">
        <f>Hyperlink("https://www.diodes.com/assets/Datasheets/SN_2-5V.pdf","SN_2-5V Datasheet")</f>
        <v>SN_2-5V Datasheet</v>
      </c>
      <c r="C183" t="s">
        <v>354</v>
      </c>
      <c r="F183" t="s">
        <v>19</v>
      </c>
      <c r="G183" t="s">
        <v>381</v>
      </c>
      <c r="H183" t="s">
        <v>21</v>
      </c>
      <c r="I183" t="s">
        <v>375</v>
      </c>
      <c r="J183" t="s">
        <v>23</v>
      </c>
      <c r="K183" t="s">
        <v>24</v>
      </c>
      <c r="L183" t="s">
        <v>82</v>
      </c>
      <c r="M183" t="s">
        <v>26</v>
      </c>
      <c r="N183" t="s">
        <v>356</v>
      </c>
      <c r="O183">
        <v>2.5</v>
      </c>
      <c r="P183">
        <v>6</v>
      </c>
      <c r="Q183" t="s">
        <v>382</v>
      </c>
    </row>
    <row r="184" spans="1:18">
      <c r="A184" t="str">
        <f>Hyperlink("https://www.diodes.com/part/view/SN3.3V","SN3.3V")</f>
        <v>SN3.3V</v>
      </c>
      <c r="B184" t="str">
        <f>Hyperlink("https://www.diodes.com/assets/Datasheets/SN_3-3V.pdf","SN_3-3V Datasheet")</f>
        <v>SN_3-3V Datasheet</v>
      </c>
      <c r="C184" t="s">
        <v>357</v>
      </c>
      <c r="F184" t="s">
        <v>19</v>
      </c>
      <c r="G184" t="s">
        <v>383</v>
      </c>
      <c r="H184" t="s">
        <v>21</v>
      </c>
      <c r="I184" t="s">
        <v>375</v>
      </c>
      <c r="J184" t="s">
        <v>23</v>
      </c>
      <c r="K184" t="s">
        <v>24</v>
      </c>
      <c r="L184" t="s">
        <v>82</v>
      </c>
      <c r="M184" t="s">
        <v>26</v>
      </c>
      <c r="N184" t="s">
        <v>356</v>
      </c>
      <c r="O184">
        <v>3.3</v>
      </c>
      <c r="P184">
        <v>6</v>
      </c>
      <c r="Q184" t="s">
        <v>384</v>
      </c>
    </row>
    <row r="185" spans="1:18">
      <c r="A185" t="str">
        <f>Hyperlink("https://www.diodes.com/part/view/SN3.3VRS","SN3.3VRS")</f>
        <v>SN3.3VRS</v>
      </c>
      <c r="B185" t="str">
        <f>Hyperlink("https://www.diodes.com/assets/Datasheets/SN_3-3V_RS.pdf","SN_3-3V_RS Datasheet")</f>
        <v>SN_3-3V_RS Datasheet</v>
      </c>
      <c r="C185" t="s">
        <v>127</v>
      </c>
      <c r="F185" t="s">
        <v>19</v>
      </c>
      <c r="G185" t="s">
        <v>385</v>
      </c>
      <c r="H185" t="s">
        <v>21</v>
      </c>
      <c r="I185" t="s">
        <v>375</v>
      </c>
      <c r="J185" t="s">
        <v>23</v>
      </c>
      <c r="K185" t="s">
        <v>24</v>
      </c>
      <c r="L185" t="s">
        <v>82</v>
      </c>
      <c r="M185" t="s">
        <v>26</v>
      </c>
      <c r="N185" t="s">
        <v>356</v>
      </c>
      <c r="O185">
        <v>3.3</v>
      </c>
      <c r="P185">
        <v>6</v>
      </c>
      <c r="Q185" t="s">
        <v>386</v>
      </c>
    </row>
    <row r="186" spans="1:18">
      <c r="A186" t="str">
        <f>Hyperlink("https://www.diodes.com/part/view/SQ2.5V","SQ2.5V")</f>
        <v>SQ2.5V</v>
      </c>
      <c r="C186" t="s">
        <v>387</v>
      </c>
      <c r="F186" t="s">
        <v>19</v>
      </c>
      <c r="G186" t="s">
        <v>388</v>
      </c>
      <c r="H186" t="s">
        <v>21</v>
      </c>
      <c r="I186" t="s">
        <v>116</v>
      </c>
      <c r="J186" t="s">
        <v>380</v>
      </c>
      <c r="K186" t="s">
        <v>24</v>
      </c>
      <c r="L186" t="s">
        <v>25</v>
      </c>
      <c r="M186" t="s">
        <v>26</v>
      </c>
      <c r="N186" t="s">
        <v>278</v>
      </c>
      <c r="O186">
        <v>2.5</v>
      </c>
      <c r="P186">
        <v>6</v>
      </c>
    </row>
    <row r="187" spans="1:18">
      <c r="A187" t="str">
        <f>Hyperlink("https://www.diodes.com/part/view/SQ3.3V","SQ3.3V")</f>
        <v>SQ3.3V</v>
      </c>
      <c r="B187" t="str">
        <f>Hyperlink("https://www.diodes.com/assets/Datasheets/SQ-3.3V.pdf","SQ 3.3V Datasheet")</f>
        <v>SQ 3.3V Datasheet</v>
      </c>
      <c r="C187" t="s">
        <v>389</v>
      </c>
      <c r="F187" t="s">
        <v>19</v>
      </c>
      <c r="G187" t="s">
        <v>388</v>
      </c>
      <c r="H187" t="s">
        <v>21</v>
      </c>
      <c r="I187" t="s">
        <v>116</v>
      </c>
      <c r="J187" t="s">
        <v>380</v>
      </c>
      <c r="K187" t="s">
        <v>24</v>
      </c>
      <c r="L187" t="s">
        <v>25</v>
      </c>
      <c r="M187" t="s">
        <v>26</v>
      </c>
      <c r="N187" t="s">
        <v>278</v>
      </c>
      <c r="O187">
        <v>3.3</v>
      </c>
      <c r="P187">
        <v>6</v>
      </c>
    </row>
    <row r="188" spans="1:18">
      <c r="A188" t="str">
        <f>Hyperlink("https://www.diodes.com/part/view/SX2.5V","SX2.5V")</f>
        <v>SX2.5V</v>
      </c>
      <c r="B188" t="str">
        <f>Hyperlink("https://www.diodes.com/assets/Datasheets/SX_2-5V.pdf","SX_2-5V Datasheet")</f>
        <v>SX_2-5V Datasheet</v>
      </c>
      <c r="C188" t="s">
        <v>86</v>
      </c>
      <c r="F188" t="s">
        <v>19</v>
      </c>
      <c r="G188" t="s">
        <v>390</v>
      </c>
      <c r="H188" t="s">
        <v>21</v>
      </c>
      <c r="I188" t="s">
        <v>391</v>
      </c>
      <c r="J188" t="s">
        <v>23</v>
      </c>
      <c r="K188" t="s">
        <v>24</v>
      </c>
      <c r="L188" t="s">
        <v>82</v>
      </c>
      <c r="M188" t="s">
        <v>26</v>
      </c>
      <c r="N188" t="s">
        <v>27</v>
      </c>
      <c r="O188">
        <v>2.5</v>
      </c>
      <c r="P188">
        <v>4</v>
      </c>
      <c r="Q188" t="s">
        <v>392</v>
      </c>
    </row>
    <row r="189" spans="1:18">
      <c r="A189" t="str">
        <f>Hyperlink("https://www.diodes.com/part/view/SX3.3V","SX3.3V")</f>
        <v>SX3.3V</v>
      </c>
      <c r="B189" t="str">
        <f>Hyperlink("https://www.diodes.com/assets/Datasheets/SX_3-3V.pdf","SX_3-3V Datasheet")</f>
        <v>SX_3-3V Datasheet</v>
      </c>
      <c r="C189" t="s">
        <v>89</v>
      </c>
      <c r="F189" t="s">
        <v>19</v>
      </c>
      <c r="G189" t="s">
        <v>393</v>
      </c>
      <c r="H189" t="s">
        <v>21</v>
      </c>
      <c r="I189" t="s">
        <v>391</v>
      </c>
      <c r="J189" t="s">
        <v>23</v>
      </c>
      <c r="K189" t="s">
        <v>24</v>
      </c>
      <c r="L189" t="s">
        <v>82</v>
      </c>
      <c r="M189" t="s">
        <v>26</v>
      </c>
      <c r="N189" t="s">
        <v>27</v>
      </c>
      <c r="O189">
        <v>3.3</v>
      </c>
      <c r="P189">
        <v>4</v>
      </c>
      <c r="Q189" t="s">
        <v>394</v>
      </c>
    </row>
    <row r="190" spans="1:18">
      <c r="A190" t="str">
        <f>Hyperlink("https://www.diodes.com/part/view/UC","UC")</f>
        <v>UC</v>
      </c>
      <c r="B190" t="str">
        <f>Hyperlink("https://www.diodes.com/assets/Datasheets/UC.pdf","UC Datasheet")</f>
        <v>UC Datasheet</v>
      </c>
      <c r="C190" t="s">
        <v>395</v>
      </c>
      <c r="E190" t="s">
        <v>396</v>
      </c>
      <c r="F190" t="s">
        <v>397</v>
      </c>
      <c r="G190" t="s">
        <v>398</v>
      </c>
      <c r="H190" t="s">
        <v>21</v>
      </c>
      <c r="I190" t="s">
        <v>399</v>
      </c>
      <c r="J190">
        <v>0.1</v>
      </c>
      <c r="K190" t="s">
        <v>170</v>
      </c>
      <c r="L190" t="s">
        <v>400</v>
      </c>
      <c r="M190" t="s">
        <v>26</v>
      </c>
      <c r="N190" t="s">
        <v>401</v>
      </c>
      <c r="O190" t="s">
        <v>402</v>
      </c>
      <c r="P190">
        <v>6</v>
      </c>
    </row>
    <row r="191" spans="1:18">
      <c r="A191" t="str">
        <f>Hyperlink("https://www.diodes.com/part/view/UCQ","UCQ")</f>
        <v>UCQ</v>
      </c>
      <c r="B191" t="str">
        <f>Hyperlink("https://www.diodes.com/assets/Datasheets/UCQ.pdf","UCQ Datasheet")</f>
        <v>UCQ Datasheet</v>
      </c>
      <c r="C191" t="s">
        <v>395</v>
      </c>
      <c r="E191" t="s">
        <v>396</v>
      </c>
      <c r="F191" t="s">
        <v>397</v>
      </c>
      <c r="G191" t="s">
        <v>403</v>
      </c>
      <c r="H191" t="s">
        <v>41</v>
      </c>
      <c r="I191" t="s">
        <v>399</v>
      </c>
      <c r="J191">
        <v>0.1</v>
      </c>
      <c r="K191" t="s">
        <v>170</v>
      </c>
      <c r="L191" t="s">
        <v>400</v>
      </c>
      <c r="M191" t="s">
        <v>26</v>
      </c>
      <c r="N191" t="s">
        <v>401</v>
      </c>
      <c r="O191" t="s">
        <v>402</v>
      </c>
      <c r="P191">
        <v>6</v>
      </c>
    </row>
    <row r="192" spans="1:18">
      <c r="A192" t="str">
        <f>Hyperlink("https://www.diodes.com/part/view/UF252%2F22","UF252/22")</f>
        <v>UF252/22</v>
      </c>
      <c r="B192" t="str">
        <f>Hyperlink("https://www.diodes.com/assets/Datasheets/UF252-22.pdf","UF252/22 Datasheet")</f>
        <v>UF252/22 Datasheet</v>
      </c>
      <c r="C192" t="s">
        <v>404</v>
      </c>
      <c r="F192" t="s">
        <v>405</v>
      </c>
      <c r="G192" t="s">
        <v>406</v>
      </c>
      <c r="H192" t="s">
        <v>21</v>
      </c>
      <c r="I192" t="s">
        <v>407</v>
      </c>
      <c r="J192" t="s">
        <v>408</v>
      </c>
      <c r="K192" t="s">
        <v>170</v>
      </c>
      <c r="L192" t="s">
        <v>409</v>
      </c>
      <c r="M192" t="s">
        <v>26</v>
      </c>
      <c r="N192" t="s">
        <v>278</v>
      </c>
      <c r="O192" t="s">
        <v>113</v>
      </c>
      <c r="P192">
        <v>6</v>
      </c>
    </row>
    <row r="193" spans="1:18">
      <c r="A193" t="str">
        <f>Hyperlink("https://www.diodes.com/part/view/UF253%2F23","UF253/23")</f>
        <v>UF253/23</v>
      </c>
      <c r="B193" t="str">
        <f>Hyperlink("https://www.diodes.com/assets/Datasheets/UF253-23.pdf","UF253/23 Datasheet")</f>
        <v>UF253/23 Datasheet</v>
      </c>
      <c r="C193" t="s">
        <v>410</v>
      </c>
      <c r="F193" t="s">
        <v>405</v>
      </c>
      <c r="G193" t="s">
        <v>406</v>
      </c>
      <c r="H193" t="s">
        <v>21</v>
      </c>
      <c r="I193" t="s">
        <v>407</v>
      </c>
      <c r="J193" t="s">
        <v>408</v>
      </c>
      <c r="K193" t="s">
        <v>170</v>
      </c>
      <c r="L193" t="s">
        <v>409</v>
      </c>
      <c r="M193" t="s">
        <v>26</v>
      </c>
      <c r="N193" t="s">
        <v>117</v>
      </c>
      <c r="O193" t="s">
        <v>113</v>
      </c>
      <c r="P193">
        <v>6</v>
      </c>
    </row>
    <row r="194" spans="1:18">
      <c r="A194" t="str">
        <f>Hyperlink("https://www.diodes.com/part/view/UF254%2F24","UF254/24")</f>
        <v>UF254/24</v>
      </c>
      <c r="B194" t="str">
        <f>Hyperlink("https://www.diodes.com/assets/Datasheets/UF254-24.pdf","UF254/24 Datasheet")</f>
        <v>UF254/24 Datasheet</v>
      </c>
      <c r="C194" t="s">
        <v>411</v>
      </c>
      <c r="F194" t="s">
        <v>170</v>
      </c>
      <c r="G194" t="s">
        <v>406</v>
      </c>
      <c r="H194" t="s">
        <v>21</v>
      </c>
      <c r="I194" t="s">
        <v>407</v>
      </c>
      <c r="J194" t="s">
        <v>408</v>
      </c>
      <c r="K194" t="s">
        <v>170</v>
      </c>
      <c r="L194" t="s">
        <v>409</v>
      </c>
      <c r="M194" t="s">
        <v>26</v>
      </c>
      <c r="N194" t="s">
        <v>278</v>
      </c>
      <c r="O194" t="s">
        <v>113</v>
      </c>
      <c r="P194">
        <v>6</v>
      </c>
    </row>
    <row r="195" spans="1:18">
      <c r="A195" t="str">
        <f>Hyperlink("https://www.diodes.com/part/view/UF322%2F32","UF322/32")</f>
        <v>UF322/32</v>
      </c>
      <c r="B195" t="str">
        <f>Hyperlink("https://www.diodes.com/assets/Datasheets/UF322-32.pdf","UF322/32 Datasheet")</f>
        <v>UF322/32 Datasheet</v>
      </c>
      <c r="C195" t="s">
        <v>412</v>
      </c>
      <c r="F195" t="s">
        <v>405</v>
      </c>
      <c r="G195" t="s">
        <v>413</v>
      </c>
      <c r="H195" t="s">
        <v>21</v>
      </c>
      <c r="I195" t="s">
        <v>407</v>
      </c>
      <c r="J195" t="s">
        <v>414</v>
      </c>
      <c r="K195" t="s">
        <v>170</v>
      </c>
      <c r="L195" t="s">
        <v>291</v>
      </c>
      <c r="M195" t="s">
        <v>26</v>
      </c>
      <c r="N195" t="s">
        <v>112</v>
      </c>
      <c r="O195" t="s">
        <v>113</v>
      </c>
      <c r="P195">
        <v>6</v>
      </c>
    </row>
    <row r="196" spans="1:18">
      <c r="A196" t="str">
        <f>Hyperlink("https://www.diodes.com/part/view/UF323%2F33","UF323/33")</f>
        <v>UF323/33</v>
      </c>
      <c r="B196" t="str">
        <f>Hyperlink("https://www.diodes.com/assets/Datasheets/UF323-33.pdf","UF323/33 Datasheet")</f>
        <v>UF323/33 Datasheet</v>
      </c>
      <c r="C196" t="s">
        <v>415</v>
      </c>
      <c r="F196" t="s">
        <v>405</v>
      </c>
      <c r="G196" t="s">
        <v>413</v>
      </c>
      <c r="H196" t="s">
        <v>21</v>
      </c>
      <c r="I196" t="s">
        <v>407</v>
      </c>
      <c r="J196" t="s">
        <v>408</v>
      </c>
      <c r="K196" t="s">
        <v>170</v>
      </c>
      <c r="L196" t="s">
        <v>291</v>
      </c>
      <c r="M196" t="s">
        <v>26</v>
      </c>
      <c r="N196" t="s">
        <v>117</v>
      </c>
      <c r="O196" t="s">
        <v>113</v>
      </c>
      <c r="P196">
        <v>6</v>
      </c>
    </row>
    <row r="197" spans="1:18">
      <c r="A197" t="str">
        <f>Hyperlink("https://www.diodes.com/part/view/UF324%2F34","UF324/34")</f>
        <v>UF324/34</v>
      </c>
      <c r="B197" t="str">
        <f>Hyperlink("https://www.diodes.com/assets/Datasheets/UF324-34.pdf","UF324/34 Datasheet")</f>
        <v>UF324/34 Datasheet</v>
      </c>
      <c r="C197" t="s">
        <v>416</v>
      </c>
      <c r="F197" t="s">
        <v>405</v>
      </c>
      <c r="G197" t="s">
        <v>413</v>
      </c>
      <c r="H197" t="s">
        <v>21</v>
      </c>
      <c r="I197" t="s">
        <v>407</v>
      </c>
      <c r="J197" t="s">
        <v>408</v>
      </c>
      <c r="K197" t="s">
        <v>170</v>
      </c>
      <c r="L197" t="s">
        <v>291</v>
      </c>
      <c r="M197" t="s">
        <v>26</v>
      </c>
      <c r="N197" t="s">
        <v>278</v>
      </c>
      <c r="O197" t="s">
        <v>113</v>
      </c>
      <c r="P197">
        <v>6</v>
      </c>
    </row>
    <row r="198" spans="1:18">
      <c r="A198" t="str">
        <f>Hyperlink("https://www.diodes.com/part/view/UF502%2F52","UF502/52")</f>
        <v>UF502/52</v>
      </c>
      <c r="B198" t="str">
        <f>Hyperlink("https://www.diodes.com/assets/Datasheets/UF502-52.pdf","UF502/52 Datasheet")</f>
        <v>UF502/52 Datasheet</v>
      </c>
      <c r="C198" t="s">
        <v>417</v>
      </c>
      <c r="F198" t="s">
        <v>405</v>
      </c>
      <c r="G198" t="s">
        <v>418</v>
      </c>
      <c r="H198" t="s">
        <v>21</v>
      </c>
      <c r="I198" t="s">
        <v>407</v>
      </c>
      <c r="J198" t="s">
        <v>414</v>
      </c>
      <c r="K198" t="s">
        <v>170</v>
      </c>
      <c r="L198" t="s">
        <v>120</v>
      </c>
      <c r="M198" t="s">
        <v>26</v>
      </c>
      <c r="N198" t="s">
        <v>112</v>
      </c>
      <c r="O198" t="s">
        <v>113</v>
      </c>
      <c r="P198">
        <v>6</v>
      </c>
    </row>
    <row r="199" spans="1:18">
      <c r="A199" t="str">
        <f>Hyperlink("https://www.diodes.com/part/view/UF503%2F53","UF503/53")</f>
        <v>UF503/53</v>
      </c>
      <c r="B199" t="str">
        <f>Hyperlink("https://www.diodes.com/assets/Datasheets/UF503-53.pdf","UF503/53 Datasheet")</f>
        <v>UF503/53 Datasheet</v>
      </c>
      <c r="C199" t="s">
        <v>419</v>
      </c>
      <c r="F199" t="s">
        <v>405</v>
      </c>
      <c r="G199" t="s">
        <v>418</v>
      </c>
      <c r="H199" t="s">
        <v>21</v>
      </c>
      <c r="I199" t="s">
        <v>407</v>
      </c>
      <c r="J199" t="s">
        <v>408</v>
      </c>
      <c r="K199" t="s">
        <v>170</v>
      </c>
      <c r="L199" t="s">
        <v>120</v>
      </c>
      <c r="M199" t="s">
        <v>26</v>
      </c>
      <c r="N199" t="s">
        <v>117</v>
      </c>
      <c r="O199" t="s">
        <v>113</v>
      </c>
      <c r="P199">
        <v>6</v>
      </c>
    </row>
    <row r="200" spans="1:18">
      <c r="A200" t="str">
        <f>Hyperlink("https://www.diodes.com/part/view/UF504%2F54","UF504/54")</f>
        <v>UF504/54</v>
      </c>
      <c r="B200" t="str">
        <f>Hyperlink("https://www.diodes.com/assets/Datasheets/UF504-54.pdf","UF504/54 Datasheet")</f>
        <v>UF504/54 Datasheet</v>
      </c>
      <c r="C200" t="s">
        <v>420</v>
      </c>
      <c r="F200" t="s">
        <v>405</v>
      </c>
      <c r="G200" t="s">
        <v>418</v>
      </c>
      <c r="H200" t="s">
        <v>21</v>
      </c>
      <c r="I200" t="s">
        <v>407</v>
      </c>
      <c r="J200" t="s">
        <v>408</v>
      </c>
      <c r="K200" t="s">
        <v>170</v>
      </c>
      <c r="L200" t="s">
        <v>120</v>
      </c>
      <c r="M200" t="s">
        <v>26</v>
      </c>
      <c r="N200" t="s">
        <v>278</v>
      </c>
      <c r="O200" t="s">
        <v>113</v>
      </c>
      <c r="P200">
        <v>6</v>
      </c>
    </row>
    <row r="201" spans="1:18">
      <c r="A201" t="str">
        <f>Hyperlink("https://www.diodes.com/part/view/UF702%2F72","UF702/72")</f>
        <v>UF702/72</v>
      </c>
      <c r="B201" t="str">
        <f>Hyperlink("https://www.diodes.com/assets/Datasheets/UF702-72.pdf","UF702/72 Datasheet")</f>
        <v>UF702/72 Datasheet</v>
      </c>
      <c r="C201" t="s">
        <v>421</v>
      </c>
      <c r="F201" t="s">
        <v>405</v>
      </c>
      <c r="G201" t="s">
        <v>422</v>
      </c>
      <c r="H201" t="s">
        <v>21</v>
      </c>
      <c r="I201" t="s">
        <v>407</v>
      </c>
      <c r="J201" t="s">
        <v>414</v>
      </c>
      <c r="K201" t="s">
        <v>170</v>
      </c>
      <c r="L201" t="s">
        <v>124</v>
      </c>
      <c r="M201" t="s">
        <v>26</v>
      </c>
      <c r="N201" t="s">
        <v>112</v>
      </c>
      <c r="O201" t="s">
        <v>113</v>
      </c>
      <c r="P201">
        <v>6</v>
      </c>
    </row>
    <row r="202" spans="1:18">
      <c r="A202" t="str">
        <f>Hyperlink("https://www.diodes.com/part/view/UF703%2F73","UF703/73")</f>
        <v>UF703/73</v>
      </c>
      <c r="B202" t="str">
        <f>Hyperlink("https://www.diodes.com/assets/Datasheets/UF703-73.pdf","UF703/73 Datasheet")</f>
        <v>UF703/73 Datasheet</v>
      </c>
      <c r="C202" t="s">
        <v>423</v>
      </c>
      <c r="F202" t="s">
        <v>405</v>
      </c>
      <c r="G202" t="s">
        <v>422</v>
      </c>
      <c r="H202" t="s">
        <v>21</v>
      </c>
      <c r="I202" t="s">
        <v>407</v>
      </c>
      <c r="J202" t="s">
        <v>408</v>
      </c>
      <c r="K202" t="s">
        <v>170</v>
      </c>
      <c r="L202" t="s">
        <v>124</v>
      </c>
      <c r="M202" t="s">
        <v>26</v>
      </c>
      <c r="N202" t="s">
        <v>117</v>
      </c>
      <c r="O202" t="s">
        <v>113</v>
      </c>
      <c r="P202">
        <v>6</v>
      </c>
    </row>
    <row r="203" spans="1:18">
      <c r="A203" t="str">
        <f>Hyperlink("https://www.diodes.com/part/view/UF704%2FUF74","UF704/UF74")</f>
        <v>UF704/UF74</v>
      </c>
      <c r="B203" t="str">
        <f>Hyperlink("https://www.diodes.com/assets/Datasheets/UF704-74.pdf","UF704/74 Datasheet")</f>
        <v>UF704/74 Datasheet</v>
      </c>
      <c r="C203" t="s">
        <v>424</v>
      </c>
      <c r="F203" t="s">
        <v>405</v>
      </c>
      <c r="G203" t="s">
        <v>422</v>
      </c>
      <c r="H203" t="s">
        <v>21</v>
      </c>
      <c r="I203" t="s">
        <v>407</v>
      </c>
      <c r="J203" t="s">
        <v>408</v>
      </c>
      <c r="K203" t="s">
        <v>170</v>
      </c>
      <c r="L203" t="s">
        <v>124</v>
      </c>
      <c r="M203" t="s">
        <v>26</v>
      </c>
      <c r="N203" t="s">
        <v>278</v>
      </c>
      <c r="O203" t="s">
        <v>113</v>
      </c>
      <c r="P203">
        <v>6</v>
      </c>
    </row>
    <row r="204" spans="1:18">
      <c r="A204" t="str">
        <f>Hyperlink("https://www.diodes.com/part/view/UFQ252%2F22","UFQ252/22")</f>
        <v>UFQ252/22</v>
      </c>
      <c r="B204" t="str">
        <f>Hyperlink("https://www.diodes.com/assets/Datasheets/UF252-22.pdf","UF252/22 Datasheet")</f>
        <v>UF252/22 Datasheet</v>
      </c>
      <c r="C204" t="s">
        <v>404</v>
      </c>
      <c r="F204" t="s">
        <v>405</v>
      </c>
      <c r="G204" t="s">
        <v>425</v>
      </c>
      <c r="H204" t="s">
        <v>41</v>
      </c>
      <c r="I204" t="s">
        <v>407</v>
      </c>
      <c r="J204" t="s">
        <v>408</v>
      </c>
      <c r="K204" t="s">
        <v>170</v>
      </c>
      <c r="L204" t="s">
        <v>409</v>
      </c>
      <c r="M204" t="s">
        <v>26</v>
      </c>
      <c r="N204" t="s">
        <v>278</v>
      </c>
      <c r="O204" t="s">
        <v>113</v>
      </c>
      <c r="P204">
        <v>6</v>
      </c>
    </row>
    <row r="205" spans="1:18">
      <c r="A205" t="str">
        <f>Hyperlink("https://www.diodes.com/part/view/UFQ253%2F23","UFQ253/23")</f>
        <v>UFQ253/23</v>
      </c>
      <c r="B205" t="str">
        <f>Hyperlink("https://www.diodes.com/assets/Datasheets/UF253-23.pdf","UF253/23 Datasheet")</f>
        <v>UF253/23 Datasheet</v>
      </c>
      <c r="C205" t="s">
        <v>410</v>
      </c>
      <c r="F205" t="s">
        <v>405</v>
      </c>
      <c r="G205" t="s">
        <v>425</v>
      </c>
      <c r="H205" t="s">
        <v>41</v>
      </c>
      <c r="I205" t="s">
        <v>407</v>
      </c>
      <c r="J205" t="s">
        <v>408</v>
      </c>
      <c r="K205" t="s">
        <v>170</v>
      </c>
      <c r="L205" t="s">
        <v>409</v>
      </c>
      <c r="M205" t="s">
        <v>26</v>
      </c>
      <c r="N205" t="s">
        <v>117</v>
      </c>
      <c r="O205" t="s">
        <v>113</v>
      </c>
      <c r="P205">
        <v>6</v>
      </c>
    </row>
    <row r="206" spans="1:18">
      <c r="A206" t="str">
        <f>Hyperlink("https://www.diodes.com/part/view/UFQ254%2F24","UFQ254/24")</f>
        <v>UFQ254/24</v>
      </c>
      <c r="B206" t="str">
        <f>Hyperlink("https://www.diodes.com/assets/Datasheets/UF254-24.pdf","UF254/24 Datasheet")</f>
        <v>UF254/24 Datasheet</v>
      </c>
      <c r="C206" t="s">
        <v>411</v>
      </c>
      <c r="F206" t="s">
        <v>405</v>
      </c>
      <c r="G206" t="s">
        <v>425</v>
      </c>
      <c r="H206" t="s">
        <v>41</v>
      </c>
      <c r="I206" t="s">
        <v>407</v>
      </c>
      <c r="J206" t="s">
        <v>408</v>
      </c>
      <c r="K206" t="s">
        <v>170</v>
      </c>
      <c r="L206" t="s">
        <v>409</v>
      </c>
      <c r="M206" t="s">
        <v>26</v>
      </c>
      <c r="N206" t="s">
        <v>278</v>
      </c>
      <c r="O206" t="s">
        <v>113</v>
      </c>
      <c r="P206">
        <v>6</v>
      </c>
    </row>
    <row r="207" spans="1:18">
      <c r="A207" t="str">
        <f>Hyperlink("https://www.diodes.com/part/view/UFQ322%2F32","UFQ322/32")</f>
        <v>UFQ322/32</v>
      </c>
      <c r="B207" t="str">
        <f>Hyperlink("https://www.diodes.com/assets/Datasheets/UF322-32.pdf","UF322/32 Datasheet")</f>
        <v>UF322/32 Datasheet</v>
      </c>
      <c r="C207" t="s">
        <v>412</v>
      </c>
      <c r="F207" t="s">
        <v>405</v>
      </c>
      <c r="G207" t="s">
        <v>426</v>
      </c>
      <c r="H207" t="s">
        <v>41</v>
      </c>
      <c r="I207" t="s">
        <v>407</v>
      </c>
      <c r="J207" t="s">
        <v>414</v>
      </c>
      <c r="K207" t="s">
        <v>170</v>
      </c>
      <c r="L207" t="s">
        <v>291</v>
      </c>
      <c r="M207" t="s">
        <v>26</v>
      </c>
      <c r="N207" t="s">
        <v>112</v>
      </c>
      <c r="O207" t="s">
        <v>113</v>
      </c>
      <c r="P207">
        <v>6</v>
      </c>
    </row>
    <row r="208" spans="1:18">
      <c r="A208" t="str">
        <f>Hyperlink("https://www.diodes.com/part/view/UFQ323%2F33","UFQ323/33")</f>
        <v>UFQ323/33</v>
      </c>
      <c r="B208" t="str">
        <f>Hyperlink("https://www.diodes.com/assets/Datasheets/UF323-33.pdf","UF323/33 Datasheet")</f>
        <v>UF323/33 Datasheet</v>
      </c>
      <c r="C208" t="s">
        <v>412</v>
      </c>
      <c r="F208" t="s">
        <v>405</v>
      </c>
      <c r="G208" t="s">
        <v>426</v>
      </c>
      <c r="H208" t="s">
        <v>41</v>
      </c>
      <c r="I208" t="s">
        <v>407</v>
      </c>
      <c r="J208" t="s">
        <v>408</v>
      </c>
      <c r="K208" t="s">
        <v>170</v>
      </c>
      <c r="L208" t="s">
        <v>291</v>
      </c>
      <c r="M208" t="s">
        <v>26</v>
      </c>
      <c r="N208" t="s">
        <v>117</v>
      </c>
      <c r="O208" t="s">
        <v>113</v>
      </c>
      <c r="P208">
        <v>6</v>
      </c>
    </row>
    <row r="209" spans="1:18">
      <c r="A209" t="str">
        <f>Hyperlink("https://www.diodes.com/part/view/UFQ324%2F34","UFQ324/34")</f>
        <v>UFQ324/34</v>
      </c>
      <c r="B209" t="str">
        <f>Hyperlink("https://www.diodes.com/assets/Datasheets/UF324-34.pdf","UF324/34 Datasheet")</f>
        <v>UF324/34 Datasheet</v>
      </c>
      <c r="C209" t="s">
        <v>416</v>
      </c>
      <c r="G209" t="s">
        <v>426</v>
      </c>
      <c r="H209" t="s">
        <v>41</v>
      </c>
      <c r="I209" t="s">
        <v>407</v>
      </c>
      <c r="J209" t="s">
        <v>408</v>
      </c>
      <c r="K209" t="s">
        <v>170</v>
      </c>
      <c r="L209" t="s">
        <v>291</v>
      </c>
      <c r="M209" t="s">
        <v>26</v>
      </c>
      <c r="N209" t="s">
        <v>278</v>
      </c>
      <c r="O209" t="s">
        <v>113</v>
      </c>
      <c r="P209">
        <v>6</v>
      </c>
    </row>
    <row r="210" spans="1:18">
      <c r="A210" t="str">
        <f>Hyperlink("https://www.diodes.com/part/view/UFQ502%2F52","UFQ502/52")</f>
        <v>UFQ502/52</v>
      </c>
      <c r="B210" t="str">
        <f>Hyperlink("https://www.diodes.com/assets/Datasheets/UF502-52.pdf","UF502/52 Datasheet")</f>
        <v>UF502/52 Datasheet</v>
      </c>
      <c r="C210" t="s">
        <v>417</v>
      </c>
      <c r="F210" t="s">
        <v>405</v>
      </c>
      <c r="G210" t="s">
        <v>427</v>
      </c>
      <c r="H210" t="s">
        <v>41</v>
      </c>
      <c r="I210" t="s">
        <v>407</v>
      </c>
      <c r="J210" t="s">
        <v>414</v>
      </c>
      <c r="K210" t="s">
        <v>170</v>
      </c>
      <c r="L210" t="s">
        <v>120</v>
      </c>
      <c r="M210" t="s">
        <v>26</v>
      </c>
      <c r="N210" t="s">
        <v>112</v>
      </c>
      <c r="O210" t="s">
        <v>113</v>
      </c>
      <c r="P210">
        <v>6</v>
      </c>
    </row>
    <row r="211" spans="1:18">
      <c r="A211" t="str">
        <f>Hyperlink("https://www.diodes.com/part/view/UFQ503%2F53","UFQ503/53")</f>
        <v>UFQ503/53</v>
      </c>
      <c r="B211" t="str">
        <f>Hyperlink("https://www.diodes.com/assets/Datasheets/UF503-53.pdf","UF503/53 Datasheet")</f>
        <v>UF503/53 Datasheet</v>
      </c>
      <c r="C211" t="s">
        <v>419</v>
      </c>
      <c r="F211" t="s">
        <v>405</v>
      </c>
      <c r="G211" t="s">
        <v>427</v>
      </c>
      <c r="H211" t="s">
        <v>41</v>
      </c>
      <c r="I211" t="s">
        <v>407</v>
      </c>
      <c r="J211" t="s">
        <v>408</v>
      </c>
      <c r="K211" t="s">
        <v>170</v>
      </c>
      <c r="L211" t="s">
        <v>120</v>
      </c>
      <c r="M211" t="s">
        <v>26</v>
      </c>
      <c r="N211" t="s">
        <v>117</v>
      </c>
      <c r="O211" t="s">
        <v>113</v>
      </c>
      <c r="P211">
        <v>6</v>
      </c>
    </row>
    <row r="212" spans="1:18">
      <c r="A212" t="str">
        <f>Hyperlink("https://www.diodes.com/part/view/UFQ504%2F54","UFQ504/54")</f>
        <v>UFQ504/54</v>
      </c>
      <c r="B212" t="str">
        <f>Hyperlink("https://www.diodes.com/assets/Datasheets/UF504-54.pdf","UF504/54 Datasheet")</f>
        <v>UF504/54 Datasheet</v>
      </c>
      <c r="C212" t="s">
        <v>420</v>
      </c>
      <c r="F212" t="s">
        <v>405</v>
      </c>
      <c r="G212" t="s">
        <v>427</v>
      </c>
      <c r="H212" t="s">
        <v>41</v>
      </c>
      <c r="I212" t="s">
        <v>407</v>
      </c>
      <c r="J212" t="s">
        <v>408</v>
      </c>
      <c r="K212" t="s">
        <v>170</v>
      </c>
      <c r="L212" t="s">
        <v>120</v>
      </c>
      <c r="M212" t="s">
        <v>26</v>
      </c>
      <c r="N212" t="s">
        <v>278</v>
      </c>
      <c r="O212" t="s">
        <v>113</v>
      </c>
      <c r="P212">
        <v>6</v>
      </c>
    </row>
    <row r="213" spans="1:18">
      <c r="A213" t="str">
        <f>Hyperlink("https://www.diodes.com/part/view/UFQ702%2F72","UFQ702/72")</f>
        <v>UFQ702/72</v>
      </c>
      <c r="B213" t="str">
        <f>Hyperlink("https://www.diodes.com/assets/Datasheets/UF702-72.pdf","UF702/72 Datasheet")</f>
        <v>UF702/72 Datasheet</v>
      </c>
      <c r="C213" t="s">
        <v>421</v>
      </c>
      <c r="F213" t="s">
        <v>405</v>
      </c>
      <c r="G213" t="s">
        <v>428</v>
      </c>
      <c r="H213" t="s">
        <v>41</v>
      </c>
      <c r="I213" t="s">
        <v>407</v>
      </c>
      <c r="J213" t="s">
        <v>414</v>
      </c>
      <c r="K213" t="s">
        <v>170</v>
      </c>
      <c r="L213" t="s">
        <v>124</v>
      </c>
      <c r="M213" t="s">
        <v>26</v>
      </c>
      <c r="N213" t="s">
        <v>112</v>
      </c>
      <c r="O213" t="s">
        <v>113</v>
      </c>
      <c r="P213">
        <v>6</v>
      </c>
    </row>
    <row r="214" spans="1:18">
      <c r="A214" t="str">
        <f>Hyperlink("https://www.diodes.com/part/view/UFQ703%2F73","UFQ703/73")</f>
        <v>UFQ703/73</v>
      </c>
      <c r="B214" t="str">
        <f>Hyperlink("https://www.diodes.com/assets/Datasheets/UF703-73.pdf","UF703/73 Datasheet")</f>
        <v>UF703/73 Datasheet</v>
      </c>
      <c r="C214" t="s">
        <v>423</v>
      </c>
      <c r="F214" t="s">
        <v>405</v>
      </c>
      <c r="G214" t="s">
        <v>428</v>
      </c>
      <c r="H214" t="s">
        <v>41</v>
      </c>
      <c r="I214" t="s">
        <v>407</v>
      </c>
      <c r="J214" t="s">
        <v>408</v>
      </c>
      <c r="K214" t="s">
        <v>170</v>
      </c>
      <c r="L214" t="s">
        <v>124</v>
      </c>
      <c r="M214" t="s">
        <v>26</v>
      </c>
      <c r="N214" t="s">
        <v>117</v>
      </c>
      <c r="O214" t="s">
        <v>113</v>
      </c>
      <c r="P214">
        <v>6</v>
      </c>
    </row>
    <row r="215" spans="1:18">
      <c r="A215" t="str">
        <f>Hyperlink("https://www.diodes.com/part/view/UFQ704%2FUFQ74","UFQ704/UFQ74")</f>
        <v>UFQ704/UFQ74</v>
      </c>
      <c r="B215" t="str">
        <f>Hyperlink("https://www.diodes.com/assets/Datasheets/UF704-74.pdf","UF704/74 Datasheet")</f>
        <v>UF704/74 Datasheet</v>
      </c>
      <c r="C215" t="s">
        <v>424</v>
      </c>
      <c r="F215" t="s">
        <v>405</v>
      </c>
      <c r="G215" t="s">
        <v>428</v>
      </c>
      <c r="H215" t="s">
        <v>41</v>
      </c>
      <c r="I215" t="s">
        <v>407</v>
      </c>
      <c r="J215" t="s">
        <v>408</v>
      </c>
      <c r="K215" t="s">
        <v>170</v>
      </c>
      <c r="L215" t="s">
        <v>124</v>
      </c>
      <c r="M215" t="s">
        <v>26</v>
      </c>
      <c r="N215" t="s">
        <v>278</v>
      </c>
      <c r="O215" t="s">
        <v>113</v>
      </c>
      <c r="P215">
        <v>6</v>
      </c>
    </row>
    <row r="216" spans="1:18">
      <c r="A216" t="str">
        <f>Hyperlink("https://www.diodes.com/part/view/UJ1.8V","UJ1.8V")</f>
        <v>UJ1.8V</v>
      </c>
      <c r="B216" t="str">
        <f>Hyperlink("https://www.diodes.com/assets/Datasheets/UJ_1-8V.pdf","UJ_1-8V Datasheet")</f>
        <v>UJ_1-8V Datasheet</v>
      </c>
      <c r="C216" t="s">
        <v>429</v>
      </c>
      <c r="F216" t="s">
        <v>19</v>
      </c>
      <c r="G216" t="s">
        <v>430</v>
      </c>
      <c r="H216" t="s">
        <v>21</v>
      </c>
      <c r="I216" t="s">
        <v>431</v>
      </c>
      <c r="J216" t="s">
        <v>432</v>
      </c>
      <c r="K216" t="s">
        <v>24</v>
      </c>
      <c r="L216" t="s">
        <v>46</v>
      </c>
      <c r="M216" t="s">
        <v>26</v>
      </c>
      <c r="N216" t="s">
        <v>433</v>
      </c>
      <c r="O216">
        <v>1.8</v>
      </c>
      <c r="P216">
        <v>4</v>
      </c>
    </row>
    <row r="217" spans="1:18">
      <c r="A217" t="str">
        <f>Hyperlink("https://www.diodes.com/part/view/UK1.8V","UK1.8V")</f>
        <v>UK1.8V</v>
      </c>
      <c r="B217" t="str">
        <f>Hyperlink("https://www.diodes.com/assets/Datasheets/UK_1-8V.pdf","UK_1-8V Datasheet")</f>
        <v>UK_1-8V Datasheet</v>
      </c>
      <c r="C217" t="s">
        <v>434</v>
      </c>
      <c r="F217" t="s">
        <v>19</v>
      </c>
      <c r="G217" t="s">
        <v>435</v>
      </c>
      <c r="H217" t="s">
        <v>21</v>
      </c>
      <c r="I217" t="s">
        <v>431</v>
      </c>
      <c r="J217" t="s">
        <v>432</v>
      </c>
      <c r="K217" t="s">
        <v>24</v>
      </c>
      <c r="L217" t="s">
        <v>55</v>
      </c>
      <c r="M217" t="s">
        <v>26</v>
      </c>
      <c r="N217" t="s">
        <v>433</v>
      </c>
      <c r="O217">
        <v>1.8</v>
      </c>
      <c r="P217">
        <v>4</v>
      </c>
    </row>
    <row r="218" spans="1:18">
      <c r="A218" t="str">
        <f>Hyperlink("https://www.diodes.com/part/view/UM1.8V","UM1.8V")</f>
        <v>UM1.8V</v>
      </c>
      <c r="B218" t="str">
        <f>Hyperlink("https://www.diodes.com/assets/Datasheets/UM_1-8V.pdf","UM_1-8V Datasheet")</f>
        <v>UM_1-8V Datasheet</v>
      </c>
      <c r="C218" t="s">
        <v>436</v>
      </c>
      <c r="F218" t="s">
        <v>19</v>
      </c>
      <c r="G218" t="s">
        <v>437</v>
      </c>
      <c r="H218" t="s">
        <v>21</v>
      </c>
      <c r="I218" t="s">
        <v>431</v>
      </c>
      <c r="J218" t="s">
        <v>432</v>
      </c>
      <c r="K218" t="s">
        <v>24</v>
      </c>
      <c r="L218" t="s">
        <v>72</v>
      </c>
      <c r="M218" t="s">
        <v>26</v>
      </c>
      <c r="N218" t="s">
        <v>433</v>
      </c>
      <c r="O218">
        <v>1.8</v>
      </c>
      <c r="P218">
        <v>4</v>
      </c>
    </row>
    <row r="219" spans="1:18">
      <c r="A219" t="str">
        <f>Hyperlink("https://www.diodes.com/part/view/UX22%2F252","UX22/252")</f>
        <v>UX22/252</v>
      </c>
      <c r="B219" t="str">
        <f>Hyperlink("https://www.diodes.com/assets/Datasheets/UX22-252.pdf","UX22-252 Datasheet")</f>
        <v>UX22-252 Datasheet</v>
      </c>
      <c r="C219" t="s">
        <v>438</v>
      </c>
      <c r="D219" t="s">
        <v>439</v>
      </c>
      <c r="F219" t="s">
        <v>405</v>
      </c>
      <c r="G219" t="s">
        <v>440</v>
      </c>
      <c r="H219" t="s">
        <v>21</v>
      </c>
      <c r="I219">
        <v>156.25</v>
      </c>
      <c r="J219">
        <v>0.1</v>
      </c>
      <c r="K219" t="s">
        <v>441</v>
      </c>
      <c r="L219" t="s">
        <v>442</v>
      </c>
      <c r="M219" t="s">
        <v>26</v>
      </c>
      <c r="N219" t="s">
        <v>112</v>
      </c>
      <c r="O219" t="s">
        <v>443</v>
      </c>
      <c r="P219">
        <v>6</v>
      </c>
    </row>
    <row r="220" spans="1:18">
      <c r="A220" t="str">
        <f>Hyperlink("https://www.diodes.com/part/view/UX31%2FUX321","UX31/UX321")</f>
        <v>UX31/UX321</v>
      </c>
      <c r="B220" t="str">
        <f>Hyperlink("https://www.diodes.com/assets/Datasheets/UX31-UX321.pdf","UX31/UX321 Datasheet")</f>
        <v>UX31/UX321 Datasheet</v>
      </c>
      <c r="C220" t="s">
        <v>444</v>
      </c>
      <c r="D220" t="s">
        <v>445</v>
      </c>
      <c r="E220" t="s">
        <v>98</v>
      </c>
      <c r="F220" t="s">
        <v>405</v>
      </c>
      <c r="G220" t="s">
        <v>446</v>
      </c>
      <c r="H220" t="s">
        <v>21</v>
      </c>
      <c r="I220" t="s">
        <v>447</v>
      </c>
      <c r="J220" t="s">
        <v>448</v>
      </c>
      <c r="K220" t="s">
        <v>24</v>
      </c>
      <c r="L220" t="s">
        <v>298</v>
      </c>
      <c r="M220" t="s">
        <v>26</v>
      </c>
      <c r="N220" t="s">
        <v>27</v>
      </c>
      <c r="O220" t="s">
        <v>113</v>
      </c>
      <c r="P220">
        <v>4</v>
      </c>
    </row>
    <row r="221" spans="1:18">
      <c r="A221" t="str">
        <f>Hyperlink("https://www.diodes.com/part/view/UX51%2FUX501","UX51/UX501")</f>
        <v>UX51/UX501</v>
      </c>
      <c r="B221" t="str">
        <f>Hyperlink("https://www.diodes.com/assets/Datasheets/UX51-501.pdf","UX51/UX501 Datasheet")</f>
        <v>UX51/UX501 Datasheet</v>
      </c>
      <c r="C221" t="s">
        <v>449</v>
      </c>
      <c r="D221" t="s">
        <v>450</v>
      </c>
      <c r="E221" t="s">
        <v>98</v>
      </c>
      <c r="F221" t="s">
        <v>405</v>
      </c>
      <c r="G221" t="s">
        <v>451</v>
      </c>
      <c r="H221" t="s">
        <v>21</v>
      </c>
      <c r="I221" t="s">
        <v>447</v>
      </c>
      <c r="J221" t="s">
        <v>448</v>
      </c>
      <c r="K221" t="s">
        <v>24</v>
      </c>
      <c r="L221" t="s">
        <v>120</v>
      </c>
      <c r="M221" t="s">
        <v>26</v>
      </c>
      <c r="N221" t="s">
        <v>27</v>
      </c>
      <c r="O221" t="s">
        <v>113</v>
      </c>
      <c r="P221">
        <v>4</v>
      </c>
    </row>
    <row r="222" spans="1:18">
      <c r="A222" t="str">
        <f>Hyperlink("https://www.diodes.com/part/view/UX52%2FUX502","UX52/UX502")</f>
        <v>UX52/UX502</v>
      </c>
      <c r="B222" t="str">
        <f>Hyperlink("https://www.diodes.com/assets/Datasheets/UX52-502.pdf","UX52/UX502 Datasheet")</f>
        <v>UX52/UX502 Datasheet</v>
      </c>
      <c r="C222" t="s">
        <v>452</v>
      </c>
      <c r="D222" t="s">
        <v>445</v>
      </c>
      <c r="E222" t="s">
        <v>98</v>
      </c>
      <c r="F222" t="s">
        <v>405</v>
      </c>
      <c r="G222" t="s">
        <v>451</v>
      </c>
      <c r="H222" t="s">
        <v>21</v>
      </c>
      <c r="I222" t="s">
        <v>453</v>
      </c>
      <c r="J222" t="s">
        <v>448</v>
      </c>
      <c r="K222" t="s">
        <v>24</v>
      </c>
      <c r="L222" t="s">
        <v>120</v>
      </c>
      <c r="M222" t="s">
        <v>26</v>
      </c>
      <c r="N222" t="s">
        <v>112</v>
      </c>
      <c r="O222" t="s">
        <v>113</v>
      </c>
      <c r="P222">
        <v>6</v>
      </c>
    </row>
    <row r="223" spans="1:18">
      <c r="A223" t="str">
        <f>Hyperlink("https://www.diodes.com/part/view/UX53%2FUX503","UX53/UX503")</f>
        <v>UX53/UX503</v>
      </c>
      <c r="B223" t="str">
        <f>Hyperlink("https://www.diodes.com/assets/Datasheets/UX53-503.pdf","UX53/UX503 Datasheet")</f>
        <v>UX53/UX503 Datasheet</v>
      </c>
      <c r="C223" t="s">
        <v>454</v>
      </c>
      <c r="D223" t="s">
        <v>450</v>
      </c>
      <c r="E223" t="s">
        <v>98</v>
      </c>
      <c r="F223" t="s">
        <v>405</v>
      </c>
      <c r="G223" t="s">
        <v>451</v>
      </c>
      <c r="H223" t="s">
        <v>21</v>
      </c>
      <c r="I223" t="s">
        <v>453</v>
      </c>
      <c r="J223" t="s">
        <v>448</v>
      </c>
      <c r="K223" t="s">
        <v>24</v>
      </c>
      <c r="L223" t="s">
        <v>120</v>
      </c>
      <c r="M223" t="s">
        <v>26</v>
      </c>
      <c r="N223" t="s">
        <v>117</v>
      </c>
      <c r="O223" t="s">
        <v>113</v>
      </c>
      <c r="P223">
        <v>6</v>
      </c>
    </row>
    <row r="224" spans="1:18">
      <c r="A224" t="str">
        <f>Hyperlink("https://www.diodes.com/part/view/UX71%2FUX701","UX71/UX701")</f>
        <v>UX71/UX701</v>
      </c>
      <c r="B224" t="str">
        <f>Hyperlink("https://www.diodes.com/assets/Datasheets/UX71-701.pdf","UX71-701 Datasheet")</f>
        <v>UX71-701 Datasheet</v>
      </c>
      <c r="C224" t="s">
        <v>455</v>
      </c>
      <c r="D224" t="s">
        <v>445</v>
      </c>
      <c r="E224" t="s">
        <v>98</v>
      </c>
      <c r="F224" t="s">
        <v>405</v>
      </c>
      <c r="G224" t="s">
        <v>456</v>
      </c>
      <c r="H224" t="s">
        <v>21</v>
      </c>
      <c r="I224" t="s">
        <v>447</v>
      </c>
      <c r="J224" t="s">
        <v>448</v>
      </c>
      <c r="K224" t="s">
        <v>24</v>
      </c>
      <c r="L224" t="s">
        <v>124</v>
      </c>
      <c r="M224" t="s">
        <v>26</v>
      </c>
      <c r="N224" t="s">
        <v>27</v>
      </c>
      <c r="O224" t="s">
        <v>113</v>
      </c>
      <c r="P224">
        <v>4</v>
      </c>
    </row>
    <row r="225" spans="1:18">
      <c r="A225" t="str">
        <f>Hyperlink("https://www.diodes.com/part/view/UX72%2FUX702","UX72/UX702")</f>
        <v>UX72/UX702</v>
      </c>
      <c r="B225" t="str">
        <f>Hyperlink("https://www.diodes.com/assets/Datasheets/UX72-702.pdf","UX72-702 Datasheet")</f>
        <v>UX72-702 Datasheet</v>
      </c>
      <c r="C225" t="s">
        <v>457</v>
      </c>
      <c r="D225" t="s">
        <v>445</v>
      </c>
      <c r="E225" t="s">
        <v>98</v>
      </c>
      <c r="F225" t="s">
        <v>405</v>
      </c>
      <c r="G225" t="s">
        <v>456</v>
      </c>
      <c r="H225" t="s">
        <v>21</v>
      </c>
      <c r="I225" t="s">
        <v>453</v>
      </c>
      <c r="J225" t="s">
        <v>448</v>
      </c>
      <c r="K225" t="s">
        <v>24</v>
      </c>
      <c r="L225" t="s">
        <v>334</v>
      </c>
      <c r="M225" t="s">
        <v>26</v>
      </c>
      <c r="N225" t="s">
        <v>112</v>
      </c>
      <c r="O225" t="s">
        <v>113</v>
      </c>
      <c r="P225">
        <v>6</v>
      </c>
    </row>
    <row r="226" spans="1:18">
      <c r="A226" t="str">
        <f>Hyperlink("https://www.diodes.com/part/view/UX73%2FUX703","UX73/UX703")</f>
        <v>UX73/UX703</v>
      </c>
      <c r="B226" t="str">
        <f>Hyperlink("https://www.diodes.com/assets/Datasheets/UX73-703.pdf","UX73-703 Datasheet")</f>
        <v>UX73-703 Datasheet</v>
      </c>
      <c r="C226" t="s">
        <v>458</v>
      </c>
      <c r="D226" t="s">
        <v>445</v>
      </c>
      <c r="E226" t="s">
        <v>98</v>
      </c>
      <c r="F226" t="s">
        <v>405</v>
      </c>
      <c r="G226" t="s">
        <v>456</v>
      </c>
      <c r="H226" t="s">
        <v>21</v>
      </c>
      <c r="I226" t="s">
        <v>453</v>
      </c>
      <c r="J226" t="s">
        <v>448</v>
      </c>
      <c r="K226" t="s">
        <v>24</v>
      </c>
      <c r="L226" t="s">
        <v>334</v>
      </c>
      <c r="M226" t="s">
        <v>26</v>
      </c>
      <c r="N226" t="s">
        <v>117</v>
      </c>
      <c r="O226" t="s">
        <v>113</v>
      </c>
      <c r="P226">
        <v>6</v>
      </c>
    </row>
    <row r="227" spans="1:18">
      <c r="A227" t="str">
        <f>Hyperlink("https://www.diodes.com/part/view/VM1.2V","VM1.2V")</f>
        <v>VM1.2V</v>
      </c>
      <c r="B227" t="str">
        <f>Hyperlink("https://www.diodes.com/assets/Datasheets/VM_1-2V.pdf","VM_1-2V Datasheet")</f>
        <v>VM_1-2V Datasheet</v>
      </c>
      <c r="C227" t="s">
        <v>69</v>
      </c>
      <c r="F227" t="s">
        <v>19</v>
      </c>
      <c r="G227" t="s">
        <v>459</v>
      </c>
      <c r="H227" t="s">
        <v>21</v>
      </c>
      <c r="I227" t="s">
        <v>71</v>
      </c>
      <c r="J227" t="s">
        <v>23</v>
      </c>
      <c r="K227" t="s">
        <v>24</v>
      </c>
      <c r="L227" t="s">
        <v>72</v>
      </c>
      <c r="M227" t="s">
        <v>26</v>
      </c>
      <c r="N227" t="s">
        <v>27</v>
      </c>
      <c r="O227">
        <v>1.2</v>
      </c>
      <c r="P227">
        <v>4</v>
      </c>
    </row>
    <row r="228" spans="1:18">
      <c r="A228" t="str">
        <f>Hyperlink("https://www.diodes.com/part/view/VM1.8V","VM1.8V")</f>
        <v>VM1.8V</v>
      </c>
      <c r="B228" t="str">
        <f>Hyperlink("https://www.diodes.com/assets/Datasheets/VM_1-8V.pdf","VM_1-8V Datasheet")</f>
        <v>VM_1-8V Datasheet</v>
      </c>
      <c r="C228" t="s">
        <v>73</v>
      </c>
      <c r="F228" t="s">
        <v>19</v>
      </c>
      <c r="G228" t="s">
        <v>460</v>
      </c>
      <c r="H228" t="s">
        <v>21</v>
      </c>
      <c r="I228" t="s">
        <v>71</v>
      </c>
      <c r="J228" t="s">
        <v>23</v>
      </c>
      <c r="K228" t="s">
        <v>24</v>
      </c>
      <c r="L228" t="s">
        <v>72</v>
      </c>
      <c r="M228" t="s">
        <v>26</v>
      </c>
      <c r="N228" t="s">
        <v>27</v>
      </c>
      <c r="O228">
        <v>1.8</v>
      </c>
      <c r="P228">
        <v>4</v>
      </c>
    </row>
    <row r="229" spans="1:18">
      <c r="A229" t="str">
        <f>Hyperlink("https://www.diodes.com/part/view/VM2.5V","VM2.5V")</f>
        <v>VM2.5V</v>
      </c>
      <c r="B229" t="str">
        <f>Hyperlink("https://www.diodes.com/assets/Datasheets/VM_2-5V.pdf","VM_2-5V Datasheet")</f>
        <v>VM_2-5V Datasheet</v>
      </c>
      <c r="C229" t="s">
        <v>76</v>
      </c>
      <c r="F229" t="s">
        <v>19</v>
      </c>
      <c r="G229" t="s">
        <v>461</v>
      </c>
      <c r="H229" t="s">
        <v>21</v>
      </c>
      <c r="I229" t="s">
        <v>71</v>
      </c>
      <c r="J229" t="s">
        <v>23</v>
      </c>
      <c r="K229" t="s">
        <v>24</v>
      </c>
      <c r="L229" t="s">
        <v>72</v>
      </c>
      <c r="M229" t="s">
        <v>26</v>
      </c>
      <c r="N229" t="s">
        <v>27</v>
      </c>
      <c r="O229">
        <v>2.5</v>
      </c>
      <c r="P229">
        <v>4</v>
      </c>
    </row>
    <row r="230" spans="1:18">
      <c r="A230" t="str">
        <f>Hyperlink("https://www.diodes.com/part/view/VM3.3V","VM3.3V")</f>
        <v>VM3.3V</v>
      </c>
      <c r="B230" t="str">
        <f>Hyperlink("https://www.diodes.com/assets/Datasheets/VM_3-3V.pdf","VM_3-3V Datasheet")</f>
        <v>VM_3-3V Datasheet</v>
      </c>
      <c r="C230" t="s">
        <v>78</v>
      </c>
      <c r="F230" t="s">
        <v>19</v>
      </c>
      <c r="G230" t="s">
        <v>462</v>
      </c>
      <c r="H230" t="s">
        <v>21</v>
      </c>
      <c r="I230" t="s">
        <v>71</v>
      </c>
      <c r="J230" t="s">
        <v>23</v>
      </c>
      <c r="K230" t="s">
        <v>24</v>
      </c>
      <c r="L230" t="s">
        <v>72</v>
      </c>
      <c r="M230" t="s">
        <v>26</v>
      </c>
      <c r="N230" t="s">
        <v>27</v>
      </c>
      <c r="O230">
        <v>3.3</v>
      </c>
      <c r="P230">
        <v>4</v>
      </c>
    </row>
    <row r="231" spans="1:18">
      <c r="A231" t="str">
        <f>Hyperlink("https://www.diodes.com/part/view/WL251","WL251")</f>
        <v>WL251</v>
      </c>
      <c r="B231" t="str">
        <f>Hyperlink("https://www.diodes.com/assets/Datasheets/WL251.pdf","WL251 Datasheet")</f>
        <v>WL251 Datasheet</v>
      </c>
      <c r="C231" t="s">
        <v>463</v>
      </c>
      <c r="F231" t="s">
        <v>19</v>
      </c>
      <c r="G231" t="s">
        <v>464</v>
      </c>
      <c r="H231" t="s">
        <v>21</v>
      </c>
      <c r="I231" t="s">
        <v>465</v>
      </c>
      <c r="J231" t="s">
        <v>23</v>
      </c>
      <c r="K231" t="s">
        <v>466</v>
      </c>
      <c r="L231" t="s">
        <v>46</v>
      </c>
      <c r="M231" t="s">
        <v>26</v>
      </c>
      <c r="N231" t="s">
        <v>27</v>
      </c>
      <c r="O231" t="s">
        <v>104</v>
      </c>
      <c r="P231">
        <v>6</v>
      </c>
    </row>
    <row r="232" spans="1:18">
      <c r="A232" t="str">
        <f>Hyperlink("https://www.diodes.com/part/view/WL321","WL321")</f>
        <v>WL321</v>
      </c>
      <c r="B232" t="str">
        <f>Hyperlink("https://www.diodes.com/assets/Datasheets/WL321.pdf","WL321 Datasheet")</f>
        <v>WL321 Datasheet</v>
      </c>
      <c r="C232" t="s">
        <v>467</v>
      </c>
      <c r="F232" t="s">
        <v>19</v>
      </c>
      <c r="G232" t="s">
        <v>468</v>
      </c>
      <c r="H232" t="s">
        <v>21</v>
      </c>
      <c r="I232" t="s">
        <v>469</v>
      </c>
      <c r="J232" t="s">
        <v>23</v>
      </c>
      <c r="K232" t="s">
        <v>466</v>
      </c>
      <c r="L232" t="s">
        <v>55</v>
      </c>
      <c r="M232" t="s">
        <v>26</v>
      </c>
      <c r="N232" t="s">
        <v>27</v>
      </c>
      <c r="O232" t="s">
        <v>104</v>
      </c>
      <c r="P232">
        <v>6</v>
      </c>
    </row>
    <row r="233" spans="1:18">
      <c r="A233" t="str">
        <f>Hyperlink("https://www.diodes.com/part/view/WL501","WL501")</f>
        <v>WL501</v>
      </c>
      <c r="B233" t="str">
        <f>Hyperlink("https://www.diodes.com/assets/Datasheets/WL501.pdf","WL501 Datasheet")</f>
        <v>WL501 Datasheet</v>
      </c>
      <c r="C233" t="s">
        <v>470</v>
      </c>
      <c r="F233" t="s">
        <v>19</v>
      </c>
      <c r="G233" t="s">
        <v>471</v>
      </c>
      <c r="H233" t="s">
        <v>21</v>
      </c>
      <c r="I233" t="s">
        <v>469</v>
      </c>
      <c r="J233" t="s">
        <v>23</v>
      </c>
      <c r="K233" t="s">
        <v>466</v>
      </c>
      <c r="L233" t="s">
        <v>25</v>
      </c>
      <c r="M233" t="s">
        <v>26</v>
      </c>
      <c r="N233" t="s">
        <v>27</v>
      </c>
      <c r="O233" t="s">
        <v>104</v>
      </c>
      <c r="P233">
        <v>6</v>
      </c>
    </row>
    <row r="234" spans="1:18">
      <c r="A234" t="str">
        <f>Hyperlink("https://www.diodes.com/part/view/WL701","WL701")</f>
        <v>WL701</v>
      </c>
      <c r="B234" t="str">
        <f>Hyperlink("https://www.diodes.com/assets/Datasheets/WL701.pdf","WL701 Datasheet")</f>
        <v>WL701 Datasheet</v>
      </c>
      <c r="C234" t="s">
        <v>472</v>
      </c>
      <c r="F234" t="s">
        <v>19</v>
      </c>
      <c r="G234" t="s">
        <v>473</v>
      </c>
      <c r="H234" t="s">
        <v>21</v>
      </c>
      <c r="I234" t="s">
        <v>469</v>
      </c>
      <c r="J234" t="s">
        <v>23</v>
      </c>
      <c r="K234" t="s">
        <v>466</v>
      </c>
      <c r="L234" t="s">
        <v>82</v>
      </c>
      <c r="M234" t="s">
        <v>26</v>
      </c>
      <c r="N234" t="s">
        <v>27</v>
      </c>
      <c r="O234" t="s">
        <v>104</v>
      </c>
      <c r="P234">
        <v>6</v>
      </c>
    </row>
    <row r="235" spans="1:18">
      <c r="A235" t="str">
        <f>Hyperlink("https://www.diodes.com/part/view/WX501","WX501")</f>
        <v>WX501</v>
      </c>
      <c r="B235" t="str">
        <f>Hyperlink("https://www.diodes.com/assets/Datasheets/WX501.pdf","WX501 Datasheet")</f>
        <v>WX501 Datasheet</v>
      </c>
      <c r="C235" t="s">
        <v>474</v>
      </c>
      <c r="F235" t="s">
        <v>19</v>
      </c>
      <c r="G235" t="s">
        <v>475</v>
      </c>
      <c r="H235" t="s">
        <v>21</v>
      </c>
      <c r="I235" t="s">
        <v>476</v>
      </c>
      <c r="J235" t="s">
        <v>23</v>
      </c>
      <c r="K235" t="s">
        <v>24</v>
      </c>
      <c r="L235" t="s">
        <v>25</v>
      </c>
      <c r="M235" t="s">
        <v>26</v>
      </c>
      <c r="N235" t="s">
        <v>27</v>
      </c>
      <c r="O235" t="s">
        <v>113</v>
      </c>
      <c r="P235">
        <v>4</v>
      </c>
    </row>
    <row r="236" spans="1:18">
      <c r="A236" t="str">
        <f>Hyperlink("https://www.diodes.com/part/view/WX502","WX502")</f>
        <v>WX502</v>
      </c>
      <c r="B236" t="str">
        <f>Hyperlink("https://www.diodes.com/assets/Datasheets/WX502.pdf","WX502 Datasheet")</f>
        <v>WX502 Datasheet</v>
      </c>
      <c r="C236" t="s">
        <v>477</v>
      </c>
      <c r="F236" t="s">
        <v>19</v>
      </c>
      <c r="G236" t="s">
        <v>475</v>
      </c>
      <c r="H236" t="s">
        <v>21</v>
      </c>
      <c r="I236" t="s">
        <v>476</v>
      </c>
      <c r="J236" t="s">
        <v>23</v>
      </c>
      <c r="K236" t="s">
        <v>24</v>
      </c>
      <c r="L236" t="s">
        <v>25</v>
      </c>
      <c r="M236" t="s">
        <v>26</v>
      </c>
      <c r="N236" t="s">
        <v>356</v>
      </c>
      <c r="O236" t="s">
        <v>113</v>
      </c>
      <c r="P236">
        <v>6</v>
      </c>
    </row>
    <row r="237" spans="1:18">
      <c r="A237" t="str">
        <f>Hyperlink("https://www.diodes.com/part/view/WX503","WX503")</f>
        <v>WX503</v>
      </c>
      <c r="B237" t="str">
        <f>Hyperlink("https://www.diodes.com/assets/Datasheets/WX503.pdf","WX503 Datasheet")</f>
        <v>WX503 Datasheet</v>
      </c>
      <c r="C237" t="s">
        <v>478</v>
      </c>
      <c r="F237" t="s">
        <v>19</v>
      </c>
      <c r="G237" t="s">
        <v>475</v>
      </c>
      <c r="H237" t="s">
        <v>21</v>
      </c>
      <c r="I237" t="s">
        <v>476</v>
      </c>
      <c r="J237" t="s">
        <v>23</v>
      </c>
      <c r="K237" t="s">
        <v>24</v>
      </c>
      <c r="L237" t="s">
        <v>82</v>
      </c>
      <c r="M237" t="s">
        <v>26</v>
      </c>
      <c r="N237" t="s">
        <v>117</v>
      </c>
      <c r="O237" t="s">
        <v>113</v>
      </c>
      <c r="P237">
        <v>6</v>
      </c>
    </row>
    <row r="238" spans="1:18">
      <c r="A238" t="str">
        <f>Hyperlink("https://www.diodes.com/part/view/WX701","WX701")</f>
        <v>WX701</v>
      </c>
      <c r="B238" t="str">
        <f>Hyperlink("https://www.diodes.com/assets/Datasheets/WX701.pdf","WX701 Datasheet")</f>
        <v>WX701 Datasheet</v>
      </c>
      <c r="C238" t="s">
        <v>479</v>
      </c>
      <c r="F238" t="s">
        <v>19</v>
      </c>
      <c r="G238" t="s">
        <v>480</v>
      </c>
      <c r="H238" t="s">
        <v>21</v>
      </c>
      <c r="I238" t="s">
        <v>476</v>
      </c>
      <c r="J238" t="s">
        <v>23</v>
      </c>
      <c r="K238" t="s">
        <v>24</v>
      </c>
      <c r="L238" t="s">
        <v>82</v>
      </c>
      <c r="M238" t="s">
        <v>26</v>
      </c>
      <c r="N238" t="s">
        <v>27</v>
      </c>
      <c r="O238" t="s">
        <v>113</v>
      </c>
      <c r="P238">
        <v>4</v>
      </c>
    </row>
    <row r="239" spans="1:18">
      <c r="A239" t="str">
        <f>Hyperlink("https://www.diodes.com/part/view/WX702","WX702")</f>
        <v>WX702</v>
      </c>
      <c r="B239" t="str">
        <f>Hyperlink("https://www.diodes.com/assets/Datasheets/WX702.pdf","WX702 Datasheet")</f>
        <v>WX702 Datasheet</v>
      </c>
      <c r="C239" t="s">
        <v>481</v>
      </c>
      <c r="F239" t="s">
        <v>19</v>
      </c>
      <c r="G239" t="s">
        <v>480</v>
      </c>
      <c r="H239" t="s">
        <v>21</v>
      </c>
      <c r="I239" t="s">
        <v>476</v>
      </c>
      <c r="J239" t="s">
        <v>23</v>
      </c>
      <c r="K239" t="s">
        <v>24</v>
      </c>
      <c r="L239" t="s">
        <v>82</v>
      </c>
      <c r="M239" t="s">
        <v>26</v>
      </c>
      <c r="N239" t="s">
        <v>356</v>
      </c>
      <c r="O239" t="s">
        <v>113</v>
      </c>
      <c r="P239">
        <v>6</v>
      </c>
    </row>
  </sheetData>
  <hyperlinks>
    <hyperlink ref="A2" r:id="rId_hyperlink_1" tooltip="FD1.2V" display="FD1.2V"/>
    <hyperlink ref="B2" r:id="rId_hyperlink_2" tooltip="FD_1-2V Datasheet" display="FD_1-2V Datasheet"/>
    <hyperlink ref="A3" r:id="rId_hyperlink_3" tooltip="FD1.8V" display="FD1.8V"/>
    <hyperlink ref="B3" r:id="rId_hyperlink_4" tooltip="FD_1-8V Datasheet" display="FD_1-8V Datasheet"/>
    <hyperlink ref="A4" r:id="rId_hyperlink_5" tooltip="FD2.5V" display="FD2.5V"/>
    <hyperlink ref="B4" r:id="rId_hyperlink_6" tooltip="FD_2-5V Datasheet" display="FD_2-5V Datasheet"/>
    <hyperlink ref="A5" r:id="rId_hyperlink_7" tooltip="FD3.3V" display="FD3.3V"/>
    <hyperlink ref="B5" r:id="rId_hyperlink_8" tooltip="FD_3-3V Datasheet" display="FD_3-3V Datasheet"/>
    <hyperlink ref="A6" r:id="rId_hyperlink_9" tooltip="FDQ1.8V" display="FDQ1.8V"/>
    <hyperlink ref="B6" r:id="rId_hyperlink_10" tooltip="FDQ_1-8V Datasheet" display="FDQ_1-8V Datasheet"/>
    <hyperlink ref="A7" r:id="rId_hyperlink_11" tooltip="FDQ2.5V" display="FDQ2.5V"/>
    <hyperlink ref="B7" r:id="rId_hyperlink_12" tooltip="FDQ_2-5V Datasheet" display="FDQ_2-5V Datasheet"/>
    <hyperlink ref="A8" r:id="rId_hyperlink_13" tooltip="FDQ3.3V" display="FDQ3.3V"/>
    <hyperlink ref="B8" r:id="rId_hyperlink_14" tooltip="FDQ_3-3V Datasheet" display="FDQ_3-3V Datasheet"/>
    <hyperlink ref="A9" r:id="rId_hyperlink_15" tooltip="FJ1.2V" display="FJ1.2V"/>
    <hyperlink ref="B9" r:id="rId_hyperlink_16" tooltip="FJ_1-2V Datasheet" display="FJ_1-2V Datasheet"/>
    <hyperlink ref="A10" r:id="rId_hyperlink_17" tooltip="FJ1.8V" display="FJ1.8V"/>
    <hyperlink ref="B10" r:id="rId_hyperlink_18" tooltip="FJ_1-8V Datasheet" display="FJ_1-8V Datasheet"/>
    <hyperlink ref="A11" r:id="rId_hyperlink_19" tooltip="FJ2.5V" display="FJ2.5V"/>
    <hyperlink ref="B11" r:id="rId_hyperlink_20" tooltip="FJ_2-5V Datasheet" display="FJ_2-5V Datasheet"/>
    <hyperlink ref="A12" r:id="rId_hyperlink_21" tooltip="FJ3.3V" display="FJ3.3V"/>
    <hyperlink ref="B12" r:id="rId_hyperlink_22" tooltip="FJ_3-3V Datasheet" display="FJ_3-3V Datasheet"/>
    <hyperlink ref="A13" r:id="rId_hyperlink_23" tooltip="FK1.2V" display="FK1.2V"/>
    <hyperlink ref="B13" r:id="rId_hyperlink_24" tooltip="FK_1-2V Datasheet" display="FK_1-2V Datasheet"/>
    <hyperlink ref="A14" r:id="rId_hyperlink_25" tooltip="FK1.8V" display="FK1.8V"/>
    <hyperlink ref="B14" r:id="rId_hyperlink_26" tooltip="FK_1-8V Datasheet" display="FK_1-8V Datasheet"/>
    <hyperlink ref="A15" r:id="rId_hyperlink_27" tooltip="FK2.5V" display="FK2.5V"/>
    <hyperlink ref="B15" r:id="rId_hyperlink_28" tooltip="FK_2-5V Datasheet" display="FK_2-5V Datasheet"/>
    <hyperlink ref="A16" r:id="rId_hyperlink_29" tooltip="FK3.3V" display="FK3.3V"/>
    <hyperlink ref="B16" r:id="rId_hyperlink_30" tooltip="FK_3-3V Datasheet" display="FK_3-3V Datasheet"/>
    <hyperlink ref="A17" r:id="rId_hyperlink_31" tooltip="FKQ1.8V" display="FKQ1.8V"/>
    <hyperlink ref="B17" r:id="rId_hyperlink_32" tooltip="FKQ_1-8V Datasheet" display="FKQ_1-8V Datasheet"/>
    <hyperlink ref="A18" r:id="rId_hyperlink_33" tooltip="FKQ2.5V" display="FKQ2.5V"/>
    <hyperlink ref="B18" r:id="rId_hyperlink_34" tooltip="FKQ_2-5V Datasheet" display="FKQ_2-5V Datasheet"/>
    <hyperlink ref="A19" r:id="rId_hyperlink_35" tooltip="FKQ3.3V" display="FKQ3.3V"/>
    <hyperlink ref="B19" r:id="rId_hyperlink_36" tooltip="FKQ_3-3V Datasheet" display="FKQ_3-3V Datasheet"/>
    <hyperlink ref="A20" r:id="rId_hyperlink_37" tooltip="FM1.2V" display="FM1.2V"/>
    <hyperlink ref="B20" r:id="rId_hyperlink_38" tooltip="FM_1-2V Datasheet" display="FM_1-2V Datasheet"/>
    <hyperlink ref="A21" r:id="rId_hyperlink_39" tooltip="FM1.8V" display="FM1.8V"/>
    <hyperlink ref="B21" r:id="rId_hyperlink_40" tooltip="FM_1-8V Datasheet" display="FM_1-8V Datasheet"/>
    <hyperlink ref="A22" r:id="rId_hyperlink_41" tooltip="FM2.5V" display="FM2.5V"/>
    <hyperlink ref="B22" r:id="rId_hyperlink_42" tooltip="FM_2-5V Datasheet" display="FM_2-5V Datasheet"/>
    <hyperlink ref="A23" r:id="rId_hyperlink_43" tooltip="FM3.3V" display="FM3.3V"/>
    <hyperlink ref="B23" r:id="rId_hyperlink_44" tooltip="FM_3-3V Datasheet" display="FM_3-3V Datasheet"/>
    <hyperlink ref="A24" r:id="rId_hyperlink_45" tooltip="FN1.2V" display="FN1.2V"/>
    <hyperlink ref="B24" r:id="rId_hyperlink_46" tooltip="FN_1-2V Datasheet" display="FN_1-2V Datasheet"/>
    <hyperlink ref="A25" r:id="rId_hyperlink_47" tooltip="FN1.8V" display="FN1.8V"/>
    <hyperlink ref="B25" r:id="rId_hyperlink_48" tooltip="FN_1-8V Datasheet" display="FN_1-8V Datasheet"/>
    <hyperlink ref="A26" r:id="rId_hyperlink_49" tooltip="FN2.5V" display="FN2.5V"/>
    <hyperlink ref="B26" r:id="rId_hyperlink_50" tooltip="FN_2-5V Datasheet" display="FN_2-5V Datasheet"/>
    <hyperlink ref="A27" r:id="rId_hyperlink_51" tooltip="FN3.3V" display="FN3.3V"/>
    <hyperlink ref="B27" r:id="rId_hyperlink_52" tooltip="FN_3-3V Datasheet" display="FN_3-3V Datasheet"/>
    <hyperlink ref="A28" r:id="rId_hyperlink_53" tooltip="FNQ1.8V" display="FNQ1.8V"/>
    <hyperlink ref="B28" r:id="rId_hyperlink_54" tooltip="FNQ_1-8V Datasheet" display="FNQ_1-8V Datasheet"/>
    <hyperlink ref="A29" r:id="rId_hyperlink_55" tooltip="FNQ2.5V" display="FNQ2.5V"/>
    <hyperlink ref="B29" r:id="rId_hyperlink_56" tooltip="FNQ_2-5V Datasheet" display="FNQ_2-5V Datasheet"/>
    <hyperlink ref="A30" r:id="rId_hyperlink_57" tooltip="FNQ3.3V" display="FNQ3.3V"/>
    <hyperlink ref="B30" r:id="rId_hyperlink_58" tooltip="FNQ_3-3V Datasheet" display="FNQ_3-3V Datasheet"/>
    <hyperlink ref="A31" r:id="rId_hyperlink_59" tooltip="HX201" display="HX201"/>
    <hyperlink ref="B31" r:id="rId_hyperlink_60" tooltip="HX201 Datasheet" display="HX201 Datasheet"/>
    <hyperlink ref="A32" r:id="rId_hyperlink_61" tooltip="HX251" display="HX251"/>
    <hyperlink ref="B32" r:id="rId_hyperlink_62" tooltip="HX251 Datasheet" display="HX251 Datasheet"/>
    <hyperlink ref="A33" r:id="rId_hyperlink_63" tooltip="HX321" display="HX321"/>
    <hyperlink ref="B33" r:id="rId_hyperlink_64" tooltip="HX321 Datasheet" display="HX321 Datasheet"/>
    <hyperlink ref="A34" r:id="rId_hyperlink_65" tooltip="HX322" display="HX322"/>
    <hyperlink ref="B34" r:id="rId_hyperlink_66" tooltip="HX322 Datasheet" display="HX322 Datasheet"/>
    <hyperlink ref="A35" r:id="rId_hyperlink_67" tooltip="HX323" display="HX323"/>
    <hyperlink ref="B35" r:id="rId_hyperlink_68" tooltip="HX323 Datasheet" display="HX323 Datasheet"/>
    <hyperlink ref="A36" r:id="rId_hyperlink_69" tooltip="HX501" display="HX501"/>
    <hyperlink ref="B36" r:id="rId_hyperlink_70" tooltip="HX501 Datasheet" display="HX501 Datasheet"/>
    <hyperlink ref="A37" r:id="rId_hyperlink_71" tooltip="HX502" display="HX502"/>
    <hyperlink ref="B37" r:id="rId_hyperlink_72" tooltip="HX502 Datasheet" display="HX502 Datasheet"/>
    <hyperlink ref="A38" r:id="rId_hyperlink_73" tooltip="HX503" display="HX503"/>
    <hyperlink ref="B38" r:id="rId_hyperlink_74" tooltip="HX503 Datasheet" display="HX503 Datasheet"/>
    <hyperlink ref="A39" r:id="rId_hyperlink_75" tooltip="HX701" display="HX701"/>
    <hyperlink ref="B39" r:id="rId_hyperlink_76" tooltip="HX701 Datasheet" display="HX701 Datasheet"/>
    <hyperlink ref="A40" r:id="rId_hyperlink_77" tooltip="HX702" display="HX702"/>
    <hyperlink ref="B40" r:id="rId_hyperlink_78" tooltip="HX702 Datasheet" display="HX702 Datasheet"/>
    <hyperlink ref="A41" r:id="rId_hyperlink_79" tooltip="HX703" display="HX703"/>
    <hyperlink ref="B41" r:id="rId_hyperlink_80" tooltip="HX703 Datasheet" display="HX703 Datasheet"/>
    <hyperlink ref="A42" r:id="rId_hyperlink_81" tooltip="HXQ-CMOS-Series" display="HXQ-CMOS-Series"/>
    <hyperlink ref="B42" r:id="rId_hyperlink_82" tooltip="HXQ-CMOS-Series Datasheet" display="HXQ-CMOS-Series Datasheet"/>
    <hyperlink ref="A43" r:id="rId_hyperlink_83" tooltip="HXQ-CMOS-Series  3225" display="HXQ-CMOS-Series  3225"/>
    <hyperlink ref="B43" r:id="rId_hyperlink_84" tooltip="HXQ-CMOS-Series Datasheet" display="HXQ-CMOS-Series Datasheet"/>
    <hyperlink ref="A44" r:id="rId_hyperlink_85" tooltip="HXQ-CMOS-Series 2016" display="HXQ-CMOS-Series 2016"/>
    <hyperlink ref="B44" r:id="rId_hyperlink_86" tooltip="HXQ-CMOS-Series Datasheet" display="HXQ-CMOS-Series Datasheet"/>
    <hyperlink ref="A45" r:id="rId_hyperlink_87" tooltip="HXQ-CMOS-Series 2520" display="HXQ-CMOS-Series 2520"/>
    <hyperlink ref="B45" r:id="rId_hyperlink_88" tooltip="HXQ-CMOS-Series Datasheet" display="HXQ-CMOS-Series Datasheet"/>
    <hyperlink ref="A46" r:id="rId_hyperlink_89" tooltip="HXQ-CMOS-Series 5032" display="HXQ-CMOS-Series 5032"/>
    <hyperlink ref="B46" r:id="rId_hyperlink_90" tooltip="HXQ-CMOS-Series Datasheet" display="HXQ-CMOS-Series Datasheet"/>
    <hyperlink ref="A47" r:id="rId_hyperlink_91" tooltip="HXQ-CMOS-Series 7050" display="HXQ-CMOS-Series 7050"/>
    <hyperlink ref="B47" r:id="rId_hyperlink_92" tooltip="HXQ-CMOS-Series Datasheet" display="HXQ-CMOS-Series Datasheet"/>
    <hyperlink ref="A48" r:id="rId_hyperlink_93" tooltip="HXQ-LVDS-Series" display="HXQ-LVDS-Series"/>
    <hyperlink ref="B48" r:id="rId_hyperlink_94" tooltip="HXQ-LVDS-Series Datasheet" display="HXQ-LVDS-Series Datasheet"/>
    <hyperlink ref="A49" r:id="rId_hyperlink_95" tooltip="HXQ-LVDS-Series 3225" display="HXQ-LVDS-Series 3225"/>
    <hyperlink ref="B49" r:id="rId_hyperlink_96" tooltip="HXQ-LVDS-Series Datasheet" display="HXQ-LVDS-Series Datasheet"/>
    <hyperlink ref="A50" r:id="rId_hyperlink_97" tooltip="HXQ-LVDS-Series 5032" display="HXQ-LVDS-Series 5032"/>
    <hyperlink ref="B50" r:id="rId_hyperlink_98" tooltip="HXQ-LVDS-Series Datasheet" display="HXQ-LVDS-Series Datasheet"/>
    <hyperlink ref="A51" r:id="rId_hyperlink_99" tooltip="HXQ-LVDS-Series 7050" display="HXQ-LVDS-Series 7050"/>
    <hyperlink ref="B51" r:id="rId_hyperlink_100" tooltip="HXQ-LVDS-Series Datasheet" display="HXQ-LVDS-Series Datasheet"/>
    <hyperlink ref="A52" r:id="rId_hyperlink_101" tooltip="HXQ-LVPECL-Series" display="HXQ-LVPECL-Series"/>
    <hyperlink ref="B52" r:id="rId_hyperlink_102" tooltip="HXQ-LVPECL-Series Datasheet" display="HXQ-LVPECL-Series Datasheet"/>
    <hyperlink ref="A53" r:id="rId_hyperlink_103" tooltip="HXQ-LVPECL-Series 3225" display="HXQ-LVPECL-Series 3225"/>
    <hyperlink ref="B53" r:id="rId_hyperlink_104" tooltip="HXQ-LVPECL-Series Datasheet" display="HXQ-LVPECL-Series Datasheet"/>
    <hyperlink ref="A54" r:id="rId_hyperlink_105" tooltip="HXQ-LVPECL-Series 5032" display="HXQ-LVPECL-Series 5032"/>
    <hyperlink ref="B54" r:id="rId_hyperlink_106" tooltip="HXQ-LVPECL-Series Datasheet" display="HXQ-LVPECL-Series Datasheet"/>
    <hyperlink ref="A55" r:id="rId_hyperlink_107" tooltip="HXQ-LVPECL-Series 7050" display="HXQ-LVPECL-Series 7050"/>
    <hyperlink ref="B55" r:id="rId_hyperlink_108" tooltip="HXQ-LVPECL-Series Datasheet" display="HXQ-LVPECL-Series Datasheet"/>
    <hyperlink ref="A56" r:id="rId_hyperlink_109" tooltip="KD1.8V" display="KD1.8V"/>
    <hyperlink ref="B56" r:id="rId_hyperlink_110" tooltip="KD_1-8V Datasheet" display="KD_1-8V Datasheet"/>
    <hyperlink ref="A57" r:id="rId_hyperlink_111" tooltip="KD2.5V" display="KD2.5V"/>
    <hyperlink ref="B57" r:id="rId_hyperlink_112" tooltip="KD_2-5V Datasheet" display="KD_2-5V Datasheet"/>
    <hyperlink ref="A58" r:id="rId_hyperlink_113" tooltip="KD3.3V" display="KD3.3V"/>
    <hyperlink ref="B58" r:id="rId_hyperlink_114" tooltip="KD_3-3V Datasheet" display="KD_3-3V Datasheet"/>
    <hyperlink ref="A59" r:id="rId_hyperlink_115" tooltip="KDQ1.8V" display="KDQ1.8V"/>
    <hyperlink ref="B59" r:id="rId_hyperlink_116" tooltip="KDQ_1-8V Datasheet" display="KDQ_1-8V Datasheet"/>
    <hyperlink ref="A60" r:id="rId_hyperlink_117" tooltip="KDQ2.5V" display="KDQ2.5V"/>
    <hyperlink ref="B60" r:id="rId_hyperlink_118" tooltip="KDQ_2-5V Datasheet" display="KDQ_2-5V Datasheet"/>
    <hyperlink ref="A61" r:id="rId_hyperlink_119" tooltip="KDQ3.3V" display="KDQ3.3V"/>
    <hyperlink ref="B61" r:id="rId_hyperlink_120" tooltip="KDQ_3-3V Datasheet" display="KDQ_3-3V Datasheet"/>
    <hyperlink ref="A62" r:id="rId_hyperlink_121" tooltip="KJ1.8V" display="KJ1.8V"/>
    <hyperlink ref="B62" r:id="rId_hyperlink_122" tooltip="KJ-1-8V Datasheet" display="KJ-1-8V Datasheet"/>
    <hyperlink ref="A63" r:id="rId_hyperlink_123" tooltip="KJ2.5V" display="KJ2.5V"/>
    <hyperlink ref="B63" r:id="rId_hyperlink_124" tooltip="KJ-2-5V Datasheet" display="KJ-2-5V Datasheet"/>
    <hyperlink ref="A64" r:id="rId_hyperlink_125" tooltip="KJ3.3V" display="KJ3.3V"/>
    <hyperlink ref="B64" r:id="rId_hyperlink_126" tooltip="KJ-3-3V Datasheet" display="KJ-3-3V Datasheet"/>
    <hyperlink ref="A65" r:id="rId_hyperlink_127" tooltip="KJQ1.8V" display="KJQ1.8V"/>
    <hyperlink ref="B65" r:id="rId_hyperlink_128" tooltip="KJQ-1.8V Datasheet" display="KJQ-1.8V Datasheet"/>
    <hyperlink ref="A66" r:id="rId_hyperlink_129" tooltip="KJQ2.5V" display="KJQ2.5V"/>
    <hyperlink ref="B66" r:id="rId_hyperlink_130" tooltip="KJQ-2.5V Datasheet" display="KJQ-2.5V Datasheet"/>
    <hyperlink ref="A67" r:id="rId_hyperlink_131" tooltip="KJQ3.3V" display="KJQ3.3V"/>
    <hyperlink ref="B67" r:id="rId_hyperlink_132" tooltip="KJQ-3.3V Datasheet" display="KJQ-3.3V Datasheet"/>
    <hyperlink ref="A68" r:id="rId_hyperlink_133" tooltip="KK1.8V" display="KK1.8V"/>
    <hyperlink ref="B68" r:id="rId_hyperlink_134" tooltip="KK_1-8V Datasheet" display="KK_1-8V Datasheet"/>
    <hyperlink ref="A69" r:id="rId_hyperlink_135" tooltip="KK2.5V" display="KK2.5V"/>
    <hyperlink ref="B69" r:id="rId_hyperlink_136" tooltip="KK_2-5V Datasheet" display="KK_2-5V Datasheet"/>
    <hyperlink ref="A70" r:id="rId_hyperlink_137" tooltip="KK3.3V" display="KK3.3V"/>
    <hyperlink ref="B70" r:id="rId_hyperlink_138" tooltip="KK_3-3V Datasheet" display="KK_3-3V Datasheet"/>
    <hyperlink ref="A71" r:id="rId_hyperlink_139" tooltip="KKQ1.8V" display="KKQ1.8V"/>
    <hyperlink ref="B71" r:id="rId_hyperlink_140" tooltip="KKQ_1-8V Datasheet" display="KKQ_1-8V Datasheet"/>
    <hyperlink ref="A72" r:id="rId_hyperlink_141" tooltip="KKQ2.5V" display="KKQ2.5V"/>
    <hyperlink ref="B72" r:id="rId_hyperlink_142" tooltip="KKQ_2-5V Datasheet" display="KKQ_2-5V Datasheet"/>
    <hyperlink ref="A73" r:id="rId_hyperlink_143" tooltip="KKQ3.3V" display="KKQ3.3V"/>
    <hyperlink ref="B73" r:id="rId_hyperlink_144" tooltip="KKQ_3-3V Datasheet" display="KKQ_3-3V Datasheet"/>
    <hyperlink ref="A74" r:id="rId_hyperlink_145" tooltip="KM1.8V" display="KM1.8V"/>
    <hyperlink ref="B74" r:id="rId_hyperlink_146" tooltip="KM-1-8V Datasheet" display="KM-1-8V Datasheet"/>
    <hyperlink ref="A75" r:id="rId_hyperlink_147" tooltip="KM2.5V" display="KM2.5V"/>
    <hyperlink ref="B75" r:id="rId_hyperlink_148" tooltip="KM-2-5V Datasheet" display="KM-2-5V Datasheet"/>
    <hyperlink ref="A76" r:id="rId_hyperlink_149" tooltip="KM3.3V" display="KM3.3V"/>
    <hyperlink ref="B76" r:id="rId_hyperlink_150" tooltip="KM-3-3V Datasheet" display="KM-3-3V Datasheet"/>
    <hyperlink ref="A77" r:id="rId_hyperlink_151" tooltip="KN1.8V" display="KN1.8V"/>
    <hyperlink ref="B77" r:id="rId_hyperlink_152" tooltip="KN_1-8V Datasheet" display="KN_1-8V Datasheet"/>
    <hyperlink ref="A78" r:id="rId_hyperlink_153" tooltip="KN2.5V" display="KN2.5V"/>
    <hyperlink ref="B78" r:id="rId_hyperlink_154" tooltip="KN_2-5V Datasheet" display="KN_2-5V Datasheet"/>
    <hyperlink ref="A79" r:id="rId_hyperlink_155" tooltip="KN3.3V" display="KN3.3V"/>
    <hyperlink ref="B79" r:id="rId_hyperlink_156" tooltip="KN_3-3V Datasheet" display="KN_3-3V Datasheet"/>
    <hyperlink ref="A80" r:id="rId_hyperlink_157" tooltip="KX201" display="KX201"/>
    <hyperlink ref="B80" r:id="rId_hyperlink_158" tooltip="KX201 Datasheet" display="KX201 Datasheet"/>
    <hyperlink ref="A81" r:id="rId_hyperlink_159" tooltip="KX251" display="KX251"/>
    <hyperlink ref="B81" r:id="rId_hyperlink_160" tooltip="KX251 Datasheet" display="KX251 Datasheet"/>
    <hyperlink ref="A82" r:id="rId_hyperlink_161" tooltip="KX31Q" display="KX31Q"/>
    <hyperlink ref="B82" r:id="rId_hyperlink_162" tooltip="KX31Q Datasheet" display="KX31Q Datasheet"/>
    <hyperlink ref="A83" r:id="rId_hyperlink_163" tooltip="KX321" display="KX321"/>
    <hyperlink ref="B83" r:id="rId_hyperlink_164" tooltip="KX321 Datasheet" display="KX321 Datasheet"/>
    <hyperlink ref="A84" r:id="rId_hyperlink_165" tooltip="KX501" display="KX501"/>
    <hyperlink ref="B84" r:id="rId_hyperlink_166" tooltip="KX501 Datasheet" display="KX501 Datasheet"/>
    <hyperlink ref="A85" r:id="rId_hyperlink_167" tooltip="LD2.5V" display="LD2.5V"/>
    <hyperlink ref="B85" r:id="rId_hyperlink_168" tooltip="LD_2.5V Datasheet" display="LD_2.5V Datasheet"/>
    <hyperlink ref="A86" r:id="rId_hyperlink_169" tooltip="LD3.3V" display="LD3.3V"/>
    <hyperlink ref="B86" r:id="rId_hyperlink_170" tooltip="LD-3.3 Datasheet" display="LD-3.3 Datasheet"/>
    <hyperlink ref="A87" r:id="rId_hyperlink_171" tooltip="LK2.5V" display="LK2.5V"/>
    <hyperlink ref="B87" r:id="rId_hyperlink_172" tooltip="LK-2-5V Datasheet" display="LK-2-5V Datasheet"/>
    <hyperlink ref="A88" r:id="rId_hyperlink_173" tooltip="LK3.3V" display="LK3.3V"/>
    <hyperlink ref="B88" r:id="rId_hyperlink_174" tooltip="LK-3-3V Datasheet" display="LK-3-3V Datasheet"/>
    <hyperlink ref="A89" r:id="rId_hyperlink_175" tooltip="LN3.3V" display="LN3.3V"/>
    <hyperlink ref="B89" r:id="rId_hyperlink_176" tooltip="LN_3-3V Datasheet" display="LN_3-3V Datasheet"/>
    <hyperlink ref="A90" r:id="rId_hyperlink_177" tooltip="LX201" display="LX201"/>
    <hyperlink ref="B90" r:id="rId_hyperlink_178" tooltip="LX201 Datasheet" display="LX201 Datasheet"/>
    <hyperlink ref="A91" r:id="rId_hyperlink_179" tooltip="LX251" display="LX251"/>
    <hyperlink ref="B91" r:id="rId_hyperlink_180" tooltip="LX251 Datasheet" display="LX251 Datasheet"/>
    <hyperlink ref="A92" r:id="rId_hyperlink_181" tooltip="LX321" display="LX321"/>
    <hyperlink ref="B92" r:id="rId_hyperlink_182" tooltip="LX321 Datasheet" display="LX321 Datasheet"/>
    <hyperlink ref="A93" r:id="rId_hyperlink_183" tooltip="LX501" display="LX501"/>
    <hyperlink ref="B93" r:id="rId_hyperlink_184" tooltip="LX501 Datasheet" display="LX501 Datasheet"/>
    <hyperlink ref="A94" r:id="rId_hyperlink_185" tooltip="LX701" display="LX701"/>
    <hyperlink ref="B94" r:id="rId_hyperlink_186" tooltip="LX701 Datasheet" display="LX701 Datasheet"/>
    <hyperlink ref="A95" r:id="rId_hyperlink_187" tooltip="LXQ" display="LXQ"/>
    <hyperlink ref="B95" r:id="rId_hyperlink_188" tooltip="LXQ Datasheet" display="LXQ Datasheet"/>
    <hyperlink ref="A96" r:id="rId_hyperlink_189" tooltip="MD2.5V" display="MD2.5V"/>
    <hyperlink ref="B96" r:id="rId_hyperlink_190" tooltip="MD2-5 Datasheet" display="MD2-5 Datasheet"/>
    <hyperlink ref="A97" r:id="rId_hyperlink_191" tooltip="MD3.3V" display="MD3.3V"/>
    <hyperlink ref="B97" r:id="rId_hyperlink_192" tooltip="MD3-3 Datasheet" display="MD3-3 Datasheet"/>
    <hyperlink ref="A98" r:id="rId_hyperlink_193" tooltip="MK2.5V" display="MK2.5V"/>
    <hyperlink ref="B98" r:id="rId_hyperlink_194" tooltip="MK2-5 Datasheet" display="MK2-5 Datasheet"/>
    <hyperlink ref="A99" r:id="rId_hyperlink_195" tooltip="MK3.3V" display="MK3.3V"/>
    <hyperlink ref="B99" r:id="rId_hyperlink_196" tooltip="MK3-3 Datasheet" display="MK3-3 Datasheet"/>
    <hyperlink ref="A100" r:id="rId_hyperlink_197" tooltip="MN2.5V" display="MN2.5V"/>
    <hyperlink ref="B100" r:id="rId_hyperlink_198" tooltip="MN2-5 Datasheet" display="MN2-5 Datasheet"/>
    <hyperlink ref="A101" r:id="rId_hyperlink_199" tooltip="MN3.3V" display="MN3.3V"/>
    <hyperlink ref="B101" r:id="rId_hyperlink_200" tooltip="MN3-3 Datasheet" display="MN3-3 Datasheet"/>
    <hyperlink ref="A102" r:id="rId_hyperlink_201" tooltip="NX20SA" display="NX20SA"/>
    <hyperlink ref="B102" r:id="rId_hyperlink_202" tooltip="NX20SA Datasheet" display="NX20SA Datasheet"/>
    <hyperlink ref="A103" r:id="rId_hyperlink_203" tooltip="NX20SB" display="NX20SB"/>
    <hyperlink ref="B103" r:id="rId_hyperlink_204" tooltip="NX20SB Datasheet" display="NX20SB Datasheet"/>
    <hyperlink ref="A104" r:id="rId_hyperlink_205" tooltip="NX21SA" display="NX21SA"/>
    <hyperlink ref="B104" r:id="rId_hyperlink_206" tooltip="NX21SA Datasheet" display="NX21SA Datasheet"/>
    <hyperlink ref="A105" r:id="rId_hyperlink_207" tooltip="NX21SB" display="NX21SB"/>
    <hyperlink ref="B105" r:id="rId_hyperlink_208" tooltip="NX21SB Datasheet" display="NX21SB Datasheet"/>
    <hyperlink ref="A106" r:id="rId_hyperlink_209" tooltip="NX22SA" display="NX22SA"/>
    <hyperlink ref="B106" r:id="rId_hyperlink_210" tooltip="NX22SA Datasheet" display="NX22SA Datasheet"/>
    <hyperlink ref="A107" r:id="rId_hyperlink_211" tooltip="NX22SB" display="NX22SB"/>
    <hyperlink ref="B107" r:id="rId_hyperlink_212" tooltip="NX22SB Datasheet" display="NX22SB Datasheet"/>
    <hyperlink ref="A108" r:id="rId_hyperlink_213" tooltip="NX23SA" display="NX23SA"/>
    <hyperlink ref="B108" r:id="rId_hyperlink_214" tooltip="NX23SA Datasheet" display="NX23SA Datasheet"/>
    <hyperlink ref="A109" r:id="rId_hyperlink_215" tooltip="NX23SB" display="NX23SB"/>
    <hyperlink ref="B109" r:id="rId_hyperlink_216" tooltip="NX23SB Datasheet" display="NX23SB Datasheet"/>
    <hyperlink ref="A110" r:id="rId_hyperlink_217" tooltip="NX24SA" display="NX24SA"/>
    <hyperlink ref="B110" r:id="rId_hyperlink_218" tooltip="NX24SA Datasheet" display="NX24SA Datasheet"/>
    <hyperlink ref="A111" r:id="rId_hyperlink_219" tooltip="NX24SB" display="NX24SB"/>
    <hyperlink ref="B111" r:id="rId_hyperlink_220" tooltip="NX24SB Datasheet" display="NX24SB Datasheet"/>
    <hyperlink ref="A112" r:id="rId_hyperlink_221" tooltip="NX251" display="NX251"/>
    <hyperlink ref="B112" r:id="rId_hyperlink_222" tooltip="NX251 Datasheet" display="NX251 Datasheet"/>
    <hyperlink ref="A113" r:id="rId_hyperlink_223" tooltip="NX252" display="NX252"/>
    <hyperlink ref="B113" r:id="rId_hyperlink_224" tooltip="NX252 Datasheet" display="NX252 Datasheet"/>
    <hyperlink ref="A114" r:id="rId_hyperlink_225" tooltip="NX253" display="NX253"/>
    <hyperlink ref="B114" r:id="rId_hyperlink_226" tooltip="NX253 Datasheet" display="NX253 Datasheet"/>
    <hyperlink ref="A115" r:id="rId_hyperlink_227" tooltip="NX254" display="NX254"/>
    <hyperlink ref="B115" r:id="rId_hyperlink_228" tooltip="NX254 Datasheet" display="NX254 Datasheet"/>
    <hyperlink ref="A116" r:id="rId_hyperlink_229" tooltip="NX256" display="NX256"/>
    <hyperlink ref="B116" r:id="rId_hyperlink_230" tooltip="NX256 Datasheet" display="NX256 Datasheet"/>
    <hyperlink ref="A117" r:id="rId_hyperlink_231" tooltip="NX26SA" display="NX26SA"/>
    <hyperlink ref="B117" r:id="rId_hyperlink_232" tooltip="NX26SA Datasheet" display="NX26SA Datasheet"/>
    <hyperlink ref="A118" r:id="rId_hyperlink_233" tooltip="NX26SB" display="NX26SB"/>
    <hyperlink ref="B118" r:id="rId_hyperlink_234" tooltip="NX26SB Datasheet" display="NX26SB Datasheet"/>
    <hyperlink ref="A119" r:id="rId_hyperlink_235" tooltip="NX30SA" display="NX30SA"/>
    <hyperlink ref="B119" r:id="rId_hyperlink_236" tooltip="NX30SA Datasheet" display="NX30SA Datasheet"/>
    <hyperlink ref="A120" r:id="rId_hyperlink_237" tooltip="NX30SB" display="NX30SB"/>
    <hyperlink ref="B120" r:id="rId_hyperlink_238" tooltip="NX30SB Datasheet" display="NX30SB Datasheet"/>
    <hyperlink ref="A121" r:id="rId_hyperlink_239" tooltip="NX31SA" display="NX31SA"/>
    <hyperlink ref="B121" r:id="rId_hyperlink_240" tooltip="NX31SA Datasheet" display="NX31SA Datasheet"/>
    <hyperlink ref="A122" r:id="rId_hyperlink_241" tooltip="NX31SB" display="NX31SB"/>
    <hyperlink ref="B122" r:id="rId_hyperlink_242" tooltip="NX31SB Datasheet" display="NX31SB Datasheet"/>
    <hyperlink ref="A123" r:id="rId_hyperlink_243" tooltip="NX321" display="NX321"/>
    <hyperlink ref="B123" r:id="rId_hyperlink_244" tooltip="NX321 Datasheet" display="NX321 Datasheet"/>
    <hyperlink ref="A124" r:id="rId_hyperlink_245" tooltip="NX322" display="NX322"/>
    <hyperlink ref="B124" r:id="rId_hyperlink_246" tooltip="NX322 Datasheet" display="NX322 Datasheet"/>
    <hyperlink ref="A125" r:id="rId_hyperlink_247" tooltip="NX323" display="NX323"/>
    <hyperlink ref="B125" r:id="rId_hyperlink_248" tooltip="NX323 Datasheet" display="NX323 Datasheet"/>
    <hyperlink ref="A126" r:id="rId_hyperlink_249" tooltip="NX324" display="NX324"/>
    <hyperlink ref="B126" r:id="rId_hyperlink_250" tooltip="NX324 Datasheet" display="NX324 Datasheet"/>
    <hyperlink ref="A127" r:id="rId_hyperlink_251" tooltip="NX326" display="NX326"/>
    <hyperlink ref="B127" r:id="rId_hyperlink_252" tooltip="NX326 Datasheet" display="NX326 Datasheet"/>
    <hyperlink ref="A128" r:id="rId_hyperlink_253" tooltip="NX32SA" display="NX32SA"/>
    <hyperlink ref="B128" r:id="rId_hyperlink_254" tooltip="NX32SA Datasheet" display="NX32SA Datasheet"/>
    <hyperlink ref="A129" r:id="rId_hyperlink_255" tooltip="NX32SB" display="NX32SB"/>
    <hyperlink ref="B129" r:id="rId_hyperlink_256" tooltip="NX32SB Datasheet" display="NX32SB Datasheet"/>
    <hyperlink ref="A130" r:id="rId_hyperlink_257" tooltip="NX33SA" display="NX33SA"/>
    <hyperlink ref="B130" r:id="rId_hyperlink_258" tooltip="NX33SA Datasheet" display="NX33SA Datasheet"/>
    <hyperlink ref="A131" r:id="rId_hyperlink_259" tooltip="NX33SB" display="NX33SB"/>
    <hyperlink ref="B131" r:id="rId_hyperlink_260" tooltip="NX33SB Datasheet" display="NX33SB Datasheet"/>
    <hyperlink ref="A132" r:id="rId_hyperlink_261" tooltip="NX34SA" display="NX34SA"/>
    <hyperlink ref="B132" r:id="rId_hyperlink_262" tooltip="NX34SA Datasheet" display="NX34SA Datasheet"/>
    <hyperlink ref="A133" r:id="rId_hyperlink_263" tooltip="NX34SB" display="NX34SB"/>
    <hyperlink ref="B133" r:id="rId_hyperlink_264" tooltip="NX34SB Datasheet" display="NX34SB Datasheet"/>
    <hyperlink ref="A134" r:id="rId_hyperlink_265" tooltip="NX36SA" display="NX36SA"/>
    <hyperlink ref="B134" r:id="rId_hyperlink_266" tooltip="NX36SA Datasheet" display="NX36SA Datasheet"/>
    <hyperlink ref="A135" r:id="rId_hyperlink_267" tooltip="NX36SB" display="NX36SB"/>
    <hyperlink ref="B135" r:id="rId_hyperlink_268" tooltip="NX36SB Datasheet" display="NX36SB Datasheet"/>
    <hyperlink ref="A136" r:id="rId_hyperlink_269" tooltip="NX501" display="NX501"/>
    <hyperlink ref="B136" r:id="rId_hyperlink_270" tooltip="NX501 Datasheet" display="NX501 Datasheet"/>
    <hyperlink ref="A137" r:id="rId_hyperlink_271" tooltip="NX502" display="NX502"/>
    <hyperlink ref="B137" r:id="rId_hyperlink_272" tooltip="NX502 Datasheet" display="NX502 Datasheet"/>
    <hyperlink ref="A138" r:id="rId_hyperlink_273" tooltip="NX503" display="NX503"/>
    <hyperlink ref="B138" r:id="rId_hyperlink_274" tooltip="NX503 Datasheet" display="NX503 Datasheet"/>
    <hyperlink ref="A139" r:id="rId_hyperlink_275" tooltip="NX504" display="NX504"/>
    <hyperlink ref="B139" r:id="rId_hyperlink_276" tooltip="NX504 Datasheet" display="NX504 Datasheet"/>
    <hyperlink ref="A140" r:id="rId_hyperlink_277" tooltip="NX506" display="NX506"/>
    <hyperlink ref="B140" r:id="rId_hyperlink_278" tooltip="NX506 Datasheet" display="NX506 Datasheet"/>
    <hyperlink ref="A141" r:id="rId_hyperlink_279" tooltip="NX50SA" display="NX50SA"/>
    <hyperlink ref="B141" r:id="rId_hyperlink_280" tooltip="NX50SA Datasheet" display="NX50SA Datasheet"/>
    <hyperlink ref="A142" r:id="rId_hyperlink_281" tooltip="NX50SB" display="NX50SB"/>
    <hyperlink ref="B142" r:id="rId_hyperlink_282" tooltip="NX50SB Datasheet" display="NX50SB Datasheet"/>
    <hyperlink ref="A143" r:id="rId_hyperlink_283" tooltip="NX51SA" display="NX51SA"/>
    <hyperlink ref="B143" r:id="rId_hyperlink_284" tooltip="NX51SA Datasheet" display="NX51SA Datasheet"/>
    <hyperlink ref="A144" r:id="rId_hyperlink_285" tooltip="NX51SB" display="NX51SB"/>
    <hyperlink ref="B144" r:id="rId_hyperlink_286" tooltip="NX51SB Datasheet" display="NX51SB Datasheet"/>
    <hyperlink ref="A145" r:id="rId_hyperlink_287" tooltip="NX52SA" display="NX52SA"/>
    <hyperlink ref="B145" r:id="rId_hyperlink_288" tooltip="NX52SA Datasheet" display="NX52SA Datasheet"/>
    <hyperlink ref="A146" r:id="rId_hyperlink_289" tooltip="NX52SB" display="NX52SB"/>
    <hyperlink ref="B146" r:id="rId_hyperlink_290" tooltip="NX52SB Datasheet" display="NX52SB Datasheet"/>
    <hyperlink ref="A147" r:id="rId_hyperlink_291" tooltip="NX53SA" display="NX53SA"/>
    <hyperlink ref="B147" r:id="rId_hyperlink_292" tooltip="NX53SA Datasheet" display="NX53SA Datasheet"/>
    <hyperlink ref="A148" r:id="rId_hyperlink_293" tooltip="NX53SB" display="NX53SB"/>
    <hyperlink ref="B148" r:id="rId_hyperlink_294" tooltip="NX53SB Datasheet" display="NX53SB Datasheet"/>
    <hyperlink ref="A149" r:id="rId_hyperlink_295" tooltip="NX54SA" display="NX54SA"/>
    <hyperlink ref="B149" r:id="rId_hyperlink_296" tooltip="NX54SA Datasheet" display="NX54SA Datasheet"/>
    <hyperlink ref="A150" r:id="rId_hyperlink_297" tooltip="NX54SB" display="NX54SB"/>
    <hyperlink ref="B150" r:id="rId_hyperlink_298" tooltip="NX54SB Datasheet" display="NX54SB Datasheet"/>
    <hyperlink ref="A151" r:id="rId_hyperlink_299" tooltip="NX56SA" display="NX56SA"/>
    <hyperlink ref="B151" r:id="rId_hyperlink_300" tooltip="NX56SA Datasheet" display="NX56SA Datasheet"/>
    <hyperlink ref="A152" r:id="rId_hyperlink_301" tooltip="NX56SB" display="NX56SB"/>
    <hyperlink ref="B152" r:id="rId_hyperlink_302" tooltip="NX56SB Datasheet" display="NX56SB Datasheet"/>
    <hyperlink ref="A153" r:id="rId_hyperlink_303" tooltip="NX701" display="NX701"/>
    <hyperlink ref="B153" r:id="rId_hyperlink_304" tooltip="NX701 Datasheet" display="NX701 Datasheet"/>
    <hyperlink ref="A154" r:id="rId_hyperlink_305" tooltip="NX702" display="NX702"/>
    <hyperlink ref="B154" r:id="rId_hyperlink_306" tooltip="NX702 Datasheet" display="NX702 Datasheet"/>
    <hyperlink ref="A155" r:id="rId_hyperlink_307" tooltip="NX703" display="NX703"/>
    <hyperlink ref="B155" r:id="rId_hyperlink_308" tooltip="NX703 Datasheet" display="NX703 Datasheet"/>
    <hyperlink ref="A156" r:id="rId_hyperlink_309" tooltip="NX704" display="NX704"/>
    <hyperlink ref="B156" r:id="rId_hyperlink_310" tooltip="NX704 Datasheet" display="NX704 Datasheet"/>
    <hyperlink ref="A157" r:id="rId_hyperlink_311" tooltip="NX706" display="NX706"/>
    <hyperlink ref="B157" r:id="rId_hyperlink_312" tooltip="NX706 Datasheet" display="NX706 Datasheet"/>
    <hyperlink ref="A158" r:id="rId_hyperlink_313" tooltip="NX70SA" display="NX70SA"/>
    <hyperlink ref="B158" r:id="rId_hyperlink_314" tooltip="NX70SA Datasheet" display="NX70SA Datasheet"/>
    <hyperlink ref="A159" r:id="rId_hyperlink_315" tooltip="NX70SB" display="NX70SB"/>
    <hyperlink ref="B159" r:id="rId_hyperlink_316" tooltip="NX70SB Datasheet" display="NX70SB Datasheet"/>
    <hyperlink ref="A160" r:id="rId_hyperlink_317" tooltip="NX71SA" display="NX71SA"/>
    <hyperlink ref="B160" r:id="rId_hyperlink_318" tooltip="NX71SA Datasheet" display="NX71SA Datasheet"/>
    <hyperlink ref="A161" r:id="rId_hyperlink_319" tooltip="NX71SB" display="NX71SB"/>
    <hyperlink ref="B161" r:id="rId_hyperlink_320" tooltip="NX71SB Datasheet" display="NX71SB Datasheet"/>
    <hyperlink ref="A162" r:id="rId_hyperlink_321" tooltip="NX72SA" display="NX72SA"/>
    <hyperlink ref="B162" r:id="rId_hyperlink_322" tooltip="NX72SA Datasheet" display="NX72SA Datasheet"/>
    <hyperlink ref="A163" r:id="rId_hyperlink_323" tooltip="NX72SB" display="NX72SB"/>
    <hyperlink ref="B163" r:id="rId_hyperlink_324" tooltip="NX72SB Datasheet" display="NX72SB Datasheet"/>
    <hyperlink ref="A164" r:id="rId_hyperlink_325" tooltip="NX73SA" display="NX73SA"/>
    <hyperlink ref="B164" r:id="rId_hyperlink_326" tooltip="NX73SA Datasheet" display="NX73SA Datasheet"/>
    <hyperlink ref="A165" r:id="rId_hyperlink_327" tooltip="NX73SB" display="NX73SB"/>
    <hyperlink ref="B165" r:id="rId_hyperlink_328" tooltip="NX73SB Datasheet" display="NX73SB Datasheet"/>
    <hyperlink ref="A166" r:id="rId_hyperlink_329" tooltip="NX74SA" display="NX74SA"/>
    <hyperlink ref="B166" r:id="rId_hyperlink_330" tooltip="NX74SA Datasheet" display="NX74SA Datasheet"/>
    <hyperlink ref="A167" r:id="rId_hyperlink_331" tooltip="NX74SB" display="NX74SB"/>
    <hyperlink ref="B167" r:id="rId_hyperlink_332" tooltip="NX74SB Datasheet" display="NX74SB Datasheet"/>
    <hyperlink ref="A168" r:id="rId_hyperlink_333" tooltip="NX76SA" display="NX76SA"/>
    <hyperlink ref="B168" r:id="rId_hyperlink_334" tooltip="NX76SA Datasheet" display="NX76SA Datasheet"/>
    <hyperlink ref="A169" r:id="rId_hyperlink_335" tooltip="NX76SB" display="NX76SB"/>
    <hyperlink ref="B169" r:id="rId_hyperlink_336" tooltip="NX76SB Datasheet" display="NX76SB Datasheet"/>
    <hyperlink ref="A170" r:id="rId_hyperlink_337" tooltip="PB2.5V" display="PB2.5V"/>
    <hyperlink ref="B170" r:id="rId_hyperlink_338" tooltip="PB_2.5V Datasheet" display="PB_2.5V Datasheet"/>
    <hyperlink ref="A171" r:id="rId_hyperlink_339" tooltip="PB3.3V" display="PB3.3V"/>
    <hyperlink ref="B171" r:id="rId_hyperlink_340" tooltip="PB_3.3V Datasheet" display="PB_3.3V Datasheet"/>
    <hyperlink ref="A172" r:id="rId_hyperlink_341" tooltip="PD2.5V" display="PD2.5V"/>
    <hyperlink ref="B172" r:id="rId_hyperlink_342" tooltip="PD_2.5V Datasheet" display="PD_2.5V Datasheet"/>
    <hyperlink ref="A173" r:id="rId_hyperlink_343" tooltip="PD3.3V" display="PD3.3V"/>
    <hyperlink ref="B173" r:id="rId_hyperlink_344" tooltip="PD_3.3V Datasheet" display="PD_3.3V Datasheet"/>
    <hyperlink ref="A174" r:id="rId_hyperlink_345" tooltip="PF3.3V" display="PF3.3V"/>
    <hyperlink ref="A175" r:id="rId_hyperlink_346" tooltip="PK2.5V" display="PK2.5V"/>
    <hyperlink ref="B175" r:id="rId_hyperlink_347" tooltip="PK-2.5V Datasheet" display="PK-2.5V Datasheet"/>
    <hyperlink ref="A176" r:id="rId_hyperlink_348" tooltip="PK3.3V" display="PK3.3V"/>
    <hyperlink ref="B176" r:id="rId_hyperlink_349" tooltip="PK-3-3V Datasheet" display="PK-3-3V Datasheet"/>
    <hyperlink ref="A177" r:id="rId_hyperlink_350" tooltip="PN3.3V" display="PN3.3V"/>
    <hyperlink ref="B177" r:id="rId_hyperlink_351" tooltip="PN_3-3V Datasheet" display="PN_3-3V Datasheet"/>
    <hyperlink ref="A178" r:id="rId_hyperlink_352" tooltip="PX2.5V" display="PX2.5V"/>
    <hyperlink ref="B178" r:id="rId_hyperlink_353" tooltip="PX_2-5V Datasheet" display="PX_2-5V Datasheet"/>
    <hyperlink ref="A179" r:id="rId_hyperlink_354" tooltip="PX3.3V" display="PX3.3V"/>
    <hyperlink ref="B179" r:id="rId_hyperlink_355" tooltip="PX_3-3V Datasheet" display="PX_3-3V Datasheet"/>
    <hyperlink ref="A180" r:id="rId_hyperlink_356" tooltip="SD2.5V" display="SD2.5V"/>
    <hyperlink ref="B180" r:id="rId_hyperlink_357" tooltip="SD_2-5V Datasheet" display="SD_2-5V Datasheet"/>
    <hyperlink ref="A181" r:id="rId_hyperlink_358" tooltip="SD3.3V" display="SD3.3V"/>
    <hyperlink ref="B181" r:id="rId_hyperlink_359" tooltip="SD_3-3V Datasheet" display="SD_3-3V Datasheet"/>
    <hyperlink ref="A182" r:id="rId_hyperlink_360" tooltip="SH3.3V" display="SH3.3V"/>
    <hyperlink ref="B182" r:id="rId_hyperlink_361" tooltip="SH_3-3V Datasheet" display="SH_3-3V Datasheet"/>
    <hyperlink ref="A183" r:id="rId_hyperlink_362" tooltip="SN2.5V" display="SN2.5V"/>
    <hyperlink ref="B183" r:id="rId_hyperlink_363" tooltip="SN_2-5V Datasheet" display="SN_2-5V Datasheet"/>
    <hyperlink ref="A184" r:id="rId_hyperlink_364" tooltip="SN3.3V" display="SN3.3V"/>
    <hyperlink ref="B184" r:id="rId_hyperlink_365" tooltip="SN_3-3V Datasheet" display="SN_3-3V Datasheet"/>
    <hyperlink ref="A185" r:id="rId_hyperlink_366" tooltip="SN3.3VRS" display="SN3.3VRS"/>
    <hyperlink ref="B185" r:id="rId_hyperlink_367" tooltip="SN_3-3V_RS Datasheet" display="SN_3-3V_RS Datasheet"/>
    <hyperlink ref="A186" r:id="rId_hyperlink_368" tooltip="SQ2.5V" display="SQ2.5V"/>
    <hyperlink ref="A187" r:id="rId_hyperlink_369" tooltip="SQ3.3V" display="SQ3.3V"/>
    <hyperlink ref="B187" r:id="rId_hyperlink_370" tooltip="SQ 3.3V Datasheet" display="SQ 3.3V Datasheet"/>
    <hyperlink ref="A188" r:id="rId_hyperlink_371" tooltip="SX2.5V" display="SX2.5V"/>
    <hyperlink ref="B188" r:id="rId_hyperlink_372" tooltip="SX_2-5V Datasheet" display="SX_2-5V Datasheet"/>
    <hyperlink ref="A189" r:id="rId_hyperlink_373" tooltip="SX3.3V" display="SX3.3V"/>
    <hyperlink ref="B189" r:id="rId_hyperlink_374" tooltip="SX_3-3V Datasheet" display="SX_3-3V Datasheet"/>
    <hyperlink ref="A190" r:id="rId_hyperlink_375" tooltip="UC" display="UC"/>
    <hyperlink ref="B190" r:id="rId_hyperlink_376" tooltip="UC Datasheet" display="UC Datasheet"/>
    <hyperlink ref="A191" r:id="rId_hyperlink_377" tooltip="UCQ" display="UCQ"/>
    <hyperlink ref="B191" r:id="rId_hyperlink_378" tooltip="UCQ Datasheet" display="UCQ Datasheet"/>
    <hyperlink ref="A192" r:id="rId_hyperlink_379" tooltip="UF252/22" display="UF252/22"/>
    <hyperlink ref="B192" r:id="rId_hyperlink_380" tooltip="UF252/22 Datasheet" display="UF252/22 Datasheet"/>
    <hyperlink ref="A193" r:id="rId_hyperlink_381" tooltip="UF253/23" display="UF253/23"/>
    <hyperlink ref="B193" r:id="rId_hyperlink_382" tooltip="UF253/23 Datasheet" display="UF253/23 Datasheet"/>
    <hyperlink ref="A194" r:id="rId_hyperlink_383" tooltip="UF254/24" display="UF254/24"/>
    <hyperlink ref="B194" r:id="rId_hyperlink_384" tooltip="UF254/24 Datasheet" display="UF254/24 Datasheet"/>
    <hyperlink ref="A195" r:id="rId_hyperlink_385" tooltip="UF322/32" display="UF322/32"/>
    <hyperlink ref="B195" r:id="rId_hyperlink_386" tooltip="UF322/32 Datasheet" display="UF322/32 Datasheet"/>
    <hyperlink ref="A196" r:id="rId_hyperlink_387" tooltip="UF323/33" display="UF323/33"/>
    <hyperlink ref="B196" r:id="rId_hyperlink_388" tooltip="UF323/33 Datasheet" display="UF323/33 Datasheet"/>
    <hyperlink ref="A197" r:id="rId_hyperlink_389" tooltip="UF324/34" display="UF324/34"/>
    <hyperlink ref="B197" r:id="rId_hyperlink_390" tooltip="UF324/34 Datasheet" display="UF324/34 Datasheet"/>
    <hyperlink ref="A198" r:id="rId_hyperlink_391" tooltip="UF502/52" display="UF502/52"/>
    <hyperlink ref="B198" r:id="rId_hyperlink_392" tooltip="UF502/52 Datasheet" display="UF502/52 Datasheet"/>
    <hyperlink ref="A199" r:id="rId_hyperlink_393" tooltip="UF503/53" display="UF503/53"/>
    <hyperlink ref="B199" r:id="rId_hyperlink_394" tooltip="UF503/53 Datasheet" display="UF503/53 Datasheet"/>
    <hyperlink ref="A200" r:id="rId_hyperlink_395" tooltip="UF504/54" display="UF504/54"/>
    <hyperlink ref="B200" r:id="rId_hyperlink_396" tooltip="UF504/54 Datasheet" display="UF504/54 Datasheet"/>
    <hyperlink ref="A201" r:id="rId_hyperlink_397" tooltip="UF702/72" display="UF702/72"/>
    <hyperlink ref="B201" r:id="rId_hyperlink_398" tooltip="UF702/72 Datasheet" display="UF702/72 Datasheet"/>
    <hyperlink ref="A202" r:id="rId_hyperlink_399" tooltip="UF703/73" display="UF703/73"/>
    <hyperlink ref="B202" r:id="rId_hyperlink_400" tooltip="UF703/73 Datasheet" display="UF703/73 Datasheet"/>
    <hyperlink ref="A203" r:id="rId_hyperlink_401" tooltip="UF704/UF74" display="UF704/UF74"/>
    <hyperlink ref="B203" r:id="rId_hyperlink_402" tooltip="UF704/74 Datasheet" display="UF704/74 Datasheet"/>
    <hyperlink ref="A204" r:id="rId_hyperlink_403" tooltip="UFQ252/22" display="UFQ252/22"/>
    <hyperlink ref="B204" r:id="rId_hyperlink_404" tooltip="UF252/22 Datasheet" display="UF252/22 Datasheet"/>
    <hyperlink ref="A205" r:id="rId_hyperlink_405" tooltip="UFQ253/23" display="UFQ253/23"/>
    <hyperlink ref="B205" r:id="rId_hyperlink_406" tooltip="UF253/23 Datasheet" display="UF253/23 Datasheet"/>
    <hyperlink ref="A206" r:id="rId_hyperlink_407" tooltip="UFQ254/24" display="UFQ254/24"/>
    <hyperlink ref="B206" r:id="rId_hyperlink_408" tooltip="UF254/24 Datasheet" display="UF254/24 Datasheet"/>
    <hyperlink ref="A207" r:id="rId_hyperlink_409" tooltip="UFQ322/32" display="UFQ322/32"/>
    <hyperlink ref="B207" r:id="rId_hyperlink_410" tooltip="UF322/32 Datasheet" display="UF322/32 Datasheet"/>
    <hyperlink ref="A208" r:id="rId_hyperlink_411" tooltip="UFQ323/33" display="UFQ323/33"/>
    <hyperlink ref="B208" r:id="rId_hyperlink_412" tooltip="UF323/33 Datasheet" display="UF323/33 Datasheet"/>
    <hyperlink ref="A209" r:id="rId_hyperlink_413" tooltip="UFQ324/34" display="UFQ324/34"/>
    <hyperlink ref="B209" r:id="rId_hyperlink_414" tooltip="UF324/34 Datasheet" display="UF324/34 Datasheet"/>
    <hyperlink ref="A210" r:id="rId_hyperlink_415" tooltip="UFQ502/52" display="UFQ502/52"/>
    <hyperlink ref="B210" r:id="rId_hyperlink_416" tooltip="UF502/52 Datasheet" display="UF502/52 Datasheet"/>
    <hyperlink ref="A211" r:id="rId_hyperlink_417" tooltip="UFQ503/53" display="UFQ503/53"/>
    <hyperlink ref="B211" r:id="rId_hyperlink_418" tooltip="UF503/53 Datasheet" display="UF503/53 Datasheet"/>
    <hyperlink ref="A212" r:id="rId_hyperlink_419" tooltip="UFQ504/54" display="UFQ504/54"/>
    <hyperlink ref="B212" r:id="rId_hyperlink_420" tooltip="UF504/54 Datasheet" display="UF504/54 Datasheet"/>
    <hyperlink ref="A213" r:id="rId_hyperlink_421" tooltip="UFQ702/72" display="UFQ702/72"/>
    <hyperlink ref="B213" r:id="rId_hyperlink_422" tooltip="UF702/72 Datasheet" display="UF702/72 Datasheet"/>
    <hyperlink ref="A214" r:id="rId_hyperlink_423" tooltip="UFQ703/73" display="UFQ703/73"/>
    <hyperlink ref="B214" r:id="rId_hyperlink_424" tooltip="UF703/73 Datasheet" display="UF703/73 Datasheet"/>
    <hyperlink ref="A215" r:id="rId_hyperlink_425" tooltip="UFQ704/UFQ74" display="UFQ704/UFQ74"/>
    <hyperlink ref="B215" r:id="rId_hyperlink_426" tooltip="UF704/74 Datasheet" display="UF704/74 Datasheet"/>
    <hyperlink ref="A216" r:id="rId_hyperlink_427" tooltip="UJ1.8V" display="UJ1.8V"/>
    <hyperlink ref="B216" r:id="rId_hyperlink_428" tooltip="UJ_1-8V Datasheet" display="UJ_1-8V Datasheet"/>
    <hyperlink ref="A217" r:id="rId_hyperlink_429" tooltip="UK1.8V" display="UK1.8V"/>
    <hyperlink ref="B217" r:id="rId_hyperlink_430" tooltip="UK_1-8V Datasheet" display="UK_1-8V Datasheet"/>
    <hyperlink ref="A218" r:id="rId_hyperlink_431" tooltip="UM1.8V" display="UM1.8V"/>
    <hyperlink ref="B218" r:id="rId_hyperlink_432" tooltip="UM_1-8V Datasheet" display="UM_1-8V Datasheet"/>
    <hyperlink ref="A219" r:id="rId_hyperlink_433" tooltip="UX22/252" display="UX22/252"/>
    <hyperlink ref="B219" r:id="rId_hyperlink_434" tooltip="UX22-252 Datasheet" display="UX22-252 Datasheet"/>
    <hyperlink ref="A220" r:id="rId_hyperlink_435" tooltip="UX31/UX321" display="UX31/UX321"/>
    <hyperlink ref="B220" r:id="rId_hyperlink_436" tooltip="UX31/UX321 Datasheet" display="UX31/UX321 Datasheet"/>
    <hyperlink ref="A221" r:id="rId_hyperlink_437" tooltip="UX51/UX501" display="UX51/UX501"/>
    <hyperlink ref="B221" r:id="rId_hyperlink_438" tooltip="UX51/UX501 Datasheet" display="UX51/UX501 Datasheet"/>
    <hyperlink ref="A222" r:id="rId_hyperlink_439" tooltip="UX52/UX502" display="UX52/UX502"/>
    <hyperlink ref="B222" r:id="rId_hyperlink_440" tooltip="UX52/UX502 Datasheet" display="UX52/UX502 Datasheet"/>
    <hyperlink ref="A223" r:id="rId_hyperlink_441" tooltip="UX53/UX503" display="UX53/UX503"/>
    <hyperlink ref="B223" r:id="rId_hyperlink_442" tooltip="UX53/UX503 Datasheet" display="UX53/UX503 Datasheet"/>
    <hyperlink ref="A224" r:id="rId_hyperlink_443" tooltip="UX71/UX701" display="UX71/UX701"/>
    <hyperlink ref="B224" r:id="rId_hyperlink_444" tooltip="UX71-701 Datasheet" display="UX71-701 Datasheet"/>
    <hyperlink ref="A225" r:id="rId_hyperlink_445" tooltip="UX72/UX702" display="UX72/UX702"/>
    <hyperlink ref="B225" r:id="rId_hyperlink_446" tooltip="UX72-702 Datasheet" display="UX72-702 Datasheet"/>
    <hyperlink ref="A226" r:id="rId_hyperlink_447" tooltip="UX73/UX703" display="UX73/UX703"/>
    <hyperlink ref="B226" r:id="rId_hyperlink_448" tooltip="UX73-703 Datasheet" display="UX73-703 Datasheet"/>
    <hyperlink ref="A227" r:id="rId_hyperlink_449" tooltip="VM1.2V" display="VM1.2V"/>
    <hyperlink ref="B227" r:id="rId_hyperlink_450" tooltip="VM_1-2V Datasheet" display="VM_1-2V Datasheet"/>
    <hyperlink ref="A228" r:id="rId_hyperlink_451" tooltip="VM1.8V" display="VM1.8V"/>
    <hyperlink ref="B228" r:id="rId_hyperlink_452" tooltip="VM_1-8V Datasheet" display="VM_1-8V Datasheet"/>
    <hyperlink ref="A229" r:id="rId_hyperlink_453" tooltip="VM2.5V" display="VM2.5V"/>
    <hyperlink ref="B229" r:id="rId_hyperlink_454" tooltip="VM_2-5V Datasheet" display="VM_2-5V Datasheet"/>
    <hyperlink ref="A230" r:id="rId_hyperlink_455" tooltip="VM3.3V" display="VM3.3V"/>
    <hyperlink ref="B230" r:id="rId_hyperlink_456" tooltip="VM_3-3V Datasheet" display="VM_3-3V Datasheet"/>
    <hyperlink ref="A231" r:id="rId_hyperlink_457" tooltip="WL251" display="WL251"/>
    <hyperlink ref="B231" r:id="rId_hyperlink_458" tooltip="WL251 Datasheet" display="WL251 Datasheet"/>
    <hyperlink ref="A232" r:id="rId_hyperlink_459" tooltip="WL321" display="WL321"/>
    <hyperlink ref="B232" r:id="rId_hyperlink_460" tooltip="WL321 Datasheet" display="WL321 Datasheet"/>
    <hyperlink ref="A233" r:id="rId_hyperlink_461" tooltip="WL501" display="WL501"/>
    <hyperlink ref="B233" r:id="rId_hyperlink_462" tooltip="WL501 Datasheet" display="WL501 Datasheet"/>
    <hyperlink ref="A234" r:id="rId_hyperlink_463" tooltip="WL701" display="WL701"/>
    <hyperlink ref="B234" r:id="rId_hyperlink_464" tooltip="WL701 Datasheet" display="WL701 Datasheet"/>
    <hyperlink ref="A235" r:id="rId_hyperlink_465" tooltip="WX501" display="WX501"/>
    <hyperlink ref="B235" r:id="rId_hyperlink_466" tooltip="WX501 Datasheet" display="WX501 Datasheet"/>
    <hyperlink ref="A236" r:id="rId_hyperlink_467" tooltip="WX502" display="WX502"/>
    <hyperlink ref="B236" r:id="rId_hyperlink_468" tooltip="WX502 Datasheet" display="WX502 Datasheet"/>
    <hyperlink ref="A237" r:id="rId_hyperlink_469" tooltip="WX503" display="WX503"/>
    <hyperlink ref="B237" r:id="rId_hyperlink_470" tooltip="WX503 Datasheet" display="WX503 Datasheet"/>
    <hyperlink ref="A238" r:id="rId_hyperlink_471" tooltip="WX701" display="WX701"/>
    <hyperlink ref="B238" r:id="rId_hyperlink_472" tooltip="WX701 Datasheet" display="WX701 Datasheet"/>
    <hyperlink ref="A239" r:id="rId_hyperlink_473" tooltip="WX702" display="WX702"/>
    <hyperlink ref="B239" r:id="rId_hyperlink_474" tooltip="WX702 Datasheet" display="WX70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2024-04-19T18:35:20-05:00</dcterms:created>
  <dcterms:modified xsi:type="dcterms:W3CDTF">2024-04-19T18:35:20-05:00</dcterms:modified>
  <dc:title>Untitled Spreadsheet</dc:title>
  <dc:description/>
  <dc:subject/>
  <cp:keywords/>
  <cp:category/>
</cp:coreProperties>
</file>