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<sst xmlns="http://schemas.openxmlformats.org/spreadsheetml/2006/main" uniqueCount="712">
  <si>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</si>
  <si>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</si>
  <si>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</si>
  <si>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</si>
  <si>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</si>
  <si>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</si>
  <si>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</si>
  <si>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</si>
  <si>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</si>
  <si>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</si>
  <si>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</si>
  <si>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</si>
  <si>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</si>
  <si>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</si>
  <si>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</si>
  <si>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</si>
  <si>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</si>
  <si>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</si>
  <si>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</si>
  <si>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</si>
  <si>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</si>
  <si>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General XO</t>
  </si>
  <si>
    <t>FD_4</t>
  </si>
  <si>
    <t>1 to 60</t>
  </si>
  <si>
    <t>&lt;1</t>
  </si>
  <si>
    <t>Standard</t>
  </si>
  <si>
    <t>20~50</t>
  </si>
  <si>
    <t>5.0 x 3.2</t>
  </si>
  <si>
    <t>Ceramic Seam</t>
  </si>
  <si>
    <t>CMOS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</si>
  <si>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</si>
  <si>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</si>
  <si>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</si>
  <si>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</si>
  <si>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</si>
  <si>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</si>
  <si>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</si>
  <si>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</si>
  <si>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</si>
  <si>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</si>
  <si>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</si>
  <si>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</si>
  <si>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</si>
  <si>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</si>
  <si>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</si>
  <si>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</si>
  <si>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FDQ</t>
  </si>
  <si>
    <t>Automotive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</si>
  <si>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</si>
  <si>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</si>
  <si>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</si>
  <si>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</si>
  <si>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</si>
  <si>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</si>
  <si>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FJ_4</t>
  </si>
  <si>
    <t>2.5 x 2.0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</si>
  <si>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</si>
  <si>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</si>
  <si>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</si>
  <si>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</si>
  <si>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</si>
  <si>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</si>
  <si>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</si>
  <si>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</si>
  <si>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</si>
  <si>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</si>
  <si>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</si>
  <si>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FK_4</t>
  </si>
  <si>
    <t>3.2 x 2.5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</si>
  <si>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</si>
  <si>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</si>
  <si>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</si>
  <si>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</si>
  <si>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</si>
  <si>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</si>
  <si>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</si>
  <si>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</si>
  <si>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</si>
  <si>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</si>
  <si>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</si>
  <si>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</si>
  <si>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</si>
  <si>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</si>
  <si>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</si>
  <si>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</si>
  <si>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</si>
  <si>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</si>
  <si>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</si>
  <si>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</si>
  <si>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</si>
  <si>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FM_4</t>
  </si>
  <si>
    <t>1 to 52</t>
  </si>
  <si>
    <t>2.0 x 1.6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</si>
  <si>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</si>
  <si>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</si>
  <si>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</si>
  <si>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</si>
  <si>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</si>
  <si>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</si>
  <si>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</si>
  <si>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</si>
  <si>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</si>
  <si>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</si>
  <si>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</si>
  <si>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</si>
  <si>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FN_4</t>
  </si>
  <si>
    <t>7.0 x 5.0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</si>
  <si>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</si>
  <si>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</si>
  <si>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</si>
  <si>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</si>
  <si>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</si>
  <si>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</si>
  <si>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</si>
  <si>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</si>
  <si>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</si>
  <si>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</si>
  <si>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</si>
  <si>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</si>
  <si>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</si>
  <si>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</si>
  <si>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</si>
  <si>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</si>
  <si>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</si>
  <si>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</si>
  <si>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</si>
  <si>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</si>
  <si>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</si>
  <si>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</si>
  <si>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</si>
  <si>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High Temp XO</t>
  </si>
  <si>
    <t>HX</t>
  </si>
  <si>
    <t>&lt;1 ps RMS</t>
  </si>
  <si>
    <t>25 ~ 100</t>
  </si>
  <si>
    <t>2.0 x 1.6 x 0.75</t>
  </si>
  <si>
    <t>3.3, 2.5, 1.8</t>
  </si>
  <si>
    <t>HX251</t>
  </si>
  <si>
    <t>1.8V/2.5V/3.3V, 2.5x2.0mm, High Temperature CMOS Crystal Oscillator</t>
  </si>
  <si>
    <t>1 to135 (1.8V); 1 to162 (2.5/3.3V)</t>
  </si>
  <si>
    <t>2.5 x 2.0 x 0.9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</si>
  <si>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</si>
  <si>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</si>
  <si>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</si>
  <si>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</si>
  <si>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</si>
  <si>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</si>
  <si>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</si>
  <si>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</si>
  <si>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</si>
  <si>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</si>
  <si>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</si>
  <si>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</si>
  <si>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</si>
  <si>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</si>
  <si>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</si>
  <si>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1 to 135 (1.8V) ; 1 to 162 (2.5/3.3V)</t>
  </si>
  <si>
    <t>5.0 x 3.2 x 1.2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</si>
  <si>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</si>
  <si>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</si>
  <si>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</si>
  <si>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</si>
  <si>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</si>
  <si>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</si>
  <si>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</si>
  <si>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</si>
  <si>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</si>
  <si>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</si>
  <si>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</si>
  <si>
    <t>HXQ-CMOS-Series</t>
  </si>
  <si>
    <t>Fundamental / 3rd Overtone</t>
  </si>
  <si>
    <t>SAS, Ethernet, Fibre Channel, XAUI</t>
  </si>
  <si>
    <t>7.0 x 5.0 x 1.4, 5.0 x 3.2 x 1.2, 3.2 x 2.5 x 1.0, 2.5 x 2.0 x 0.9, 2.0 x 1.6 x 0.6</t>
  </si>
  <si>
    <t>HXQ-CMOS-Series  3225</t>
  </si>
  <si>
    <t>1.8V/2.5V/3.3V,  3.2x2.5mm, Automotive Grade, High Temperature CMOS Crystal Oscillator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</si>
  <si>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</si>
  <si>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</si>
  <si>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</si>
  <si>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</si>
  <si>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HXQ-CMOS-Series 2520</t>
  </si>
  <si>
    <t>1.8V/2.5V/3.3V,  2.5x2.0mm, Automotive Grade, High Temperature CMOS Crystal Oscillator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</si>
  <si>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</si>
  <si>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</si>
  <si>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</si>
  <si>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</si>
  <si>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</si>
  <si>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</si>
  <si>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</si>
  <si>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</si>
  <si>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</si>
  <si>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</si>
  <si>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</si>
  <si>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</si>
  <si>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</si>
  <si>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</si>
  <si>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</si>
  <si>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</si>
  <si>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</si>
  <si>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</si>
  <si>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</si>
  <si>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</si>
  <si>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</si>
  <si>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</si>
  <si>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KD1.8V</t>
  </si>
  <si>
    <t>1.8V, 5.0x3.2mm, 32.768kHz CMOS Crystal Oscillator</t>
  </si>
  <si>
    <t>Industrial PC, Rack Server, Multi-Function Printer, Storage Array, Smart Grid, Security, GPS, STB</t>
  </si>
  <si>
    <t>32kHz XO</t>
  </si>
  <si>
    <t>KD_1</t>
  </si>
  <si>
    <t>32.768KHZ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</si>
  <si>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</si>
  <si>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</si>
  <si>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</si>
  <si>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</si>
  <si>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</si>
  <si>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</si>
  <si>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</si>
  <si>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</si>
  <si>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</si>
  <si>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</si>
  <si>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</si>
  <si>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</si>
  <si>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</si>
  <si>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</si>
  <si>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</si>
  <si>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KJ1.8V</t>
  </si>
  <si>
    <t>1.8V, 2.5x2.0mm, 32.768kHz CMOS Crystal Oscillator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</si>
  <si>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</si>
  <si>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</si>
  <si>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</si>
  <si>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</si>
  <si>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</si>
  <si>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</si>
  <si>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</si>
  <si>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</si>
  <si>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</si>
  <si>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20~100</t>
  </si>
  <si>
    <t>2.5 x 2.0.x 0.9</t>
  </si>
  <si>
    <t>KJQ2.5V</t>
  </si>
  <si>
    <t>KJQ3.3V</t>
  </si>
  <si>
    <t>KK1.8V</t>
  </si>
  <si>
    <t>1.8V, 3.2x2.5mm, 32.768kHz CMOS Crystal Oscillator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</si>
  <si>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</si>
  <si>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</si>
  <si>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</si>
  <si>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</si>
  <si>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</si>
  <si>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</si>
  <si>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</si>
  <si>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</si>
  <si>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</si>
  <si>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</si>
  <si>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</si>
  <si>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</si>
  <si>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</si>
  <si>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</si>
  <si>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</si>
  <si>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</si>
  <si>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</si>
  <si>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</si>
  <si>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</si>
  <si>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</si>
  <si>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</si>
  <si>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</si>
  <si>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</si>
  <si>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</si>
  <si>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</si>
  <si>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</si>
  <si>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</si>
  <si>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</si>
  <si>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</si>
  <si>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</si>
  <si>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</si>
  <si>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</si>
  <si>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</si>
  <si>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</si>
  <si>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</si>
  <si>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</si>
  <si>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</si>
  <si>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</si>
  <si>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</si>
  <si>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</si>
  <si>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</si>
  <si>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</si>
  <si>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</si>
  <si>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</si>
  <si>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</si>
  <si>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</si>
  <si>
    <t>LD2.5V</t>
  </si>
  <si>
    <t>2.5V, 5.0x3.2mm, LVDS Crystal Oscillator</t>
  </si>
  <si>
    <t>LD_2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</si>
  <si>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</si>
  <si>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</si>
  <si>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</si>
  <si>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</si>
  <si>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</si>
  <si>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</si>
  <si>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</si>
  <si>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</si>
  <si>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</si>
  <si>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</si>
  <si>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</si>
  <si>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</si>
  <si>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</si>
  <si>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</si>
  <si>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LX2</t>
  </si>
  <si>
    <t>1 to 50</t>
  </si>
  <si>
    <t>0.9, 1.5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</si>
  <si>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</si>
  <si>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</si>
  <si>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</si>
  <si>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</si>
  <si>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</si>
  <si>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</si>
  <si>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</si>
  <si>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</si>
  <si>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</si>
  <si>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</si>
  <si>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</si>
  <si>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</si>
  <si>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</si>
  <si>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</si>
  <si>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</si>
  <si>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</si>
  <si>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</si>
  <si>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MD2.5V</t>
  </si>
  <si>
    <t>2.5V, 5.0x3.2mm, Spread Spectrum Crystal Oscillator</t>
  </si>
  <si>
    <t>STB</t>
  </si>
  <si>
    <t>Spread Spectrum XO</t>
  </si>
  <si>
    <t>MD_2</t>
  </si>
  <si>
    <t>1 to 200</t>
  </si>
  <si>
    <t>&lt;200 ps cy-cy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</si>
  <si>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</si>
  <si>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</si>
  <si>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</si>
  <si>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</si>
  <si>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</si>
  <si>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</si>
  <si>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</si>
  <si>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</si>
  <si>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</si>
  <si>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</si>
  <si>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</si>
  <si>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</si>
  <si>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</si>
  <si>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</si>
  <si>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</si>
  <si>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</si>
  <si>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</si>
  <si>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</si>
  <si>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</si>
  <si>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</si>
  <si>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</si>
  <si>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</si>
  <si>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Programmable XO</t>
  </si>
  <si>
    <t>NX2SA</t>
  </si>
  <si>
    <t>5 to 1000</t>
  </si>
  <si>
    <t>&lt;1ps</t>
  </si>
  <si>
    <t>2.5x2.0x0.9</t>
  </si>
  <si>
    <t>CMOS/LVPECL/LVDS/HCSL/CML (Selectable)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</si>
  <si>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</si>
  <si>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</si>
  <si>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</si>
  <si>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</si>
  <si>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</si>
  <si>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</si>
  <si>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</si>
  <si>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5 to 250</t>
  </si>
  <si>
    <t>NX21SB</t>
  </si>
  <si>
    <t>2.5mmx2.0mm CMOS 4-frequency Programmable XO</t>
  </si>
  <si>
    <t>NX22SA</t>
  </si>
  <si>
    <t>2.5mmx2.0mm LVPECL 2-frequency Programmable XO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</si>
  <si>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</si>
  <si>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</si>
  <si>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</si>
  <si>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</si>
  <si>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</si>
  <si>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NX23SB</t>
  </si>
  <si>
    <t>2.5mmx2.0mm LVDS 4-frequency Programmable XO</t>
  </si>
  <si>
    <t>NX24SA</t>
  </si>
  <si>
    <t>2.5mmx2.0mm HCSL 2-frequency Programmable XO</t>
  </si>
  <si>
    <t>5 to 212.5</t>
  </si>
  <si>
    <t>HCSL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</si>
  <si>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</si>
  <si>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</si>
  <si>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</si>
  <si>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</si>
  <si>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</si>
  <si>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</si>
  <si>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</si>
  <si>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</si>
  <si>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</si>
  <si>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</si>
  <si>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</si>
  <si>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</si>
  <si>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</si>
  <si>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</si>
  <si>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</si>
  <si>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</si>
  <si>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</si>
  <si>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</si>
  <si>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</si>
  <si>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</si>
  <si>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</si>
  <si>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</si>
  <si>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</si>
  <si>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</si>
  <si>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</si>
  <si>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</si>
  <si>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</si>
  <si>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</si>
  <si>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</si>
  <si>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</si>
  <si>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</si>
  <si>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</si>
  <si>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</si>
  <si>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</si>
  <si>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</si>
  <si>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</si>
  <si>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</si>
  <si>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</si>
  <si>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</si>
  <si>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</si>
  <si>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</si>
  <si>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</si>
  <si>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</si>
  <si>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</si>
  <si>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</si>
  <si>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</si>
  <si>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</si>
  <si>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</si>
  <si>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</si>
  <si>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</si>
  <si>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</si>
  <si>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</si>
  <si>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</si>
  <si>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</si>
  <si>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</si>
  <si>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</si>
  <si>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</si>
  <si>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</si>
  <si>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</si>
  <si>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</si>
  <si>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</si>
  <si>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</si>
  <si>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</si>
  <si>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</si>
  <si>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</si>
  <si>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</si>
  <si>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</si>
  <si>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</si>
  <si>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</si>
  <si>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</si>
  <si>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</si>
  <si>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</si>
  <si>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</si>
  <si>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</si>
  <si>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</si>
  <si>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</si>
  <si>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</si>
  <si>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</si>
  <si>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</si>
  <si>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</si>
  <si>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</si>
  <si>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</si>
  <si>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</si>
  <si>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</si>
  <si>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</si>
  <si>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</si>
  <si>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</si>
  <si>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</si>
  <si>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</si>
  <si>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</si>
  <si>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</si>
  <si>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</si>
  <si>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</si>
  <si>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</si>
  <si>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</si>
  <si>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</si>
  <si>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</si>
  <si>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</si>
  <si>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</si>
  <si>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</si>
  <si>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</si>
  <si>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</si>
  <si>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</si>
  <si>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</si>
  <si>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</si>
  <si>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</si>
  <si>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</si>
  <si>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</si>
  <si>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</si>
  <si>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</si>
  <si>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</si>
  <si>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</si>
  <si>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</si>
  <si>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</si>
  <si>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</si>
  <si>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</si>
  <si>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</si>
  <si>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</si>
  <si>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</si>
  <si>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</si>
  <si>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</si>
  <si>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</si>
  <si>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</si>
  <si>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</si>
  <si>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</si>
  <si>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</si>
  <si>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</si>
  <si>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</si>
  <si>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</si>
  <si>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</si>
  <si>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</si>
  <si>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</si>
  <si>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</si>
  <si>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</si>
  <si>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</si>
  <si>
    <t>PB2.5V</t>
  </si>
  <si>
    <t>2.5V, 7.0x5.0mm, LVPECL Crystal Oscillator</t>
  </si>
  <si>
    <t>PB_2</t>
  </si>
  <si>
    <t>PECL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</si>
  <si>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</si>
  <si>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</si>
  <si>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</si>
  <si>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</si>
  <si>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</si>
  <si>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</si>
  <si>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</si>
  <si>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</si>
  <si>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</si>
  <si>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</si>
  <si>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</si>
  <si>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</si>
  <si>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</si>
  <si>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</si>
  <si>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</si>
  <si>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</si>
  <si>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</si>
  <si>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</si>
  <si>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</si>
  <si>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</si>
  <si>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</si>
  <si>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</si>
  <si>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</si>
  <si>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</si>
  <si>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</si>
  <si>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</si>
  <si>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</si>
  <si>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</si>
  <si>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</si>
  <si>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</si>
  <si>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</si>
  <si>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</si>
  <si>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</si>
  <si>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</si>
  <si>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</si>
  <si>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</si>
  <si>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</si>
  <si>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</si>
  <si>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</si>
  <si>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</si>
  <si>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</si>
  <si>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</si>
  <si>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</si>
  <si>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</si>
  <si>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</si>
  <si>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</si>
  <si>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</si>
  <si>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</si>
  <si>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</si>
  <si>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</si>
  <si>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</si>
  <si>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</si>
  <si>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</si>
  <si>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</si>
  <si>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</si>
  <si>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</si>
  <si>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</si>
  <si>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</si>
  <si>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</si>
  <si>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</si>
  <si>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</si>
  <si>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</si>
  <si>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</si>
  <si>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</si>
  <si>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</si>
  <si>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UCQ</t>
  </si>
  <si>
    <t>UF252/22</t>
  </si>
  <si>
    <t>2.5V/3.3V, 2.5x2.0mm, Ultra-Low Jitter LVPECL Crystal Oscillator</t>
  </si>
  <si>
    <t>Ultra Low Jitter XO</t>
  </si>
  <si>
    <t>UF2</t>
  </si>
  <si>
    <t>100 to 212.5</t>
  </si>
  <si>
    <t>0.08 to 0.09</t>
  </si>
  <si>
    <t>2.5 x 2.0 x 0.8</t>
  </si>
  <si>
    <t>UF253/23</t>
  </si>
  <si>
    <t>2.5V/3.3V, 2.5x2.0mm, Ultra-Low Jitter LVDS Crystal Oscillator</t>
  </si>
  <si>
    <t>UF254/24</t>
  </si>
  <si>
    <t>2.5V/3.3V, 2.5x2.0mm, Ultra-Low Jitter HCLS Crystal Oscillator</t>
  </si>
  <si>
    <t>UF322/32</t>
  </si>
  <si>
    <t>2.5V/3.3V, 3.2x2.5mm, Ultra-Low Jitter LVPECL Crystal Oscillator</t>
  </si>
  <si>
    <t>UF3</t>
  </si>
  <si>
    <t>0.07 to 0.09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</si>
  <si>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</si>
  <si>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</si>
  <si>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</si>
  <si>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</si>
  <si>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</si>
  <si>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</si>
  <si>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</si>
  <si>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</si>
  <si>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</si>
  <si>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</si>
  <si>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</si>
  <si>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</si>
  <si>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</si>
  <si>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</si>
  <si>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</si>
  <si>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</si>
  <si>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</si>
  <si>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</si>
  <si>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</si>
  <si>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</si>
  <si>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</si>
  <si>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</si>
  <si>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</si>
  <si>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</si>
  <si>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</si>
  <si>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</si>
  <si>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</si>
  <si>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</si>
  <si>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</si>
  <si>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</si>
  <si>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</si>
  <si>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</si>
  <si>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</si>
  <si>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</si>
  <si>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UJ1.8V</t>
  </si>
  <si>
    <t>1.8V, 2.5x2.0mm, Clipped Sinewave Crystal Oscillator</t>
  </si>
  <si>
    <t>UJ_1</t>
  </si>
  <si>
    <t>10 to 60</t>
  </si>
  <si>
    <t>&lt;2</t>
  </si>
  <si>
    <t>Clip Sine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</si>
  <si>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</si>
  <si>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</si>
  <si>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</si>
  <si>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</si>
  <si>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</si>
  <si>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</si>
  <si>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UX22/252</t>
  </si>
  <si>
    <t>2.5V/3.3V, 2.5x2.0mm, Ultra Low Jitter LVPECL Crystal Oscillator</t>
  </si>
  <si>
    <t>Rack Server, Routers and Switches, Storage Array</t>
  </si>
  <si>
    <t>UX2</t>
  </si>
  <si>
    <t>25~50</t>
  </si>
  <si>
    <t>2.5 x 2.0 x 0.6</t>
  </si>
  <si>
    <t>2.5, 3.3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</si>
  <si>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</si>
  <si>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</si>
  <si>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</si>
  <si>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UX3</t>
  </si>
  <si>
    <t>40 to 162</t>
  </si>
  <si>
    <t>&lt;0.1~ 0.3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</si>
  <si>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</si>
  <si>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</si>
  <si>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</si>
  <si>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</si>
  <si>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</si>
  <si>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</si>
  <si>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</si>
  <si>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</si>
  <si>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</si>
  <si>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</si>
  <si>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</si>
  <si>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</si>
  <si>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</si>
  <si>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</si>
  <si>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UX73/UX703</t>
  </si>
  <si>
    <t>2.5V/3.3V, 7.0x5.0mm, Ultra Low Jitter LVDS Crystal Oscillator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</si>
  <si>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</si>
  <si>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</si>
  <si>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</si>
  <si>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</si>
  <si>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</si>
  <si>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</si>
  <si>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</si>
  <si>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</si>
  <si>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</si>
  <si>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</si>
  <si>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WL2</t>
  </si>
  <si>
    <t>10 to 52</t>
  </si>
  <si>
    <t>6~20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</si>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</sst>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HX201.pdf" TargetMode="External"/><Relationship Id="rId_hyperlink_60" Type="http://schemas.openxmlformats.org/officeDocument/2006/relationships/hyperlink" Target="https://www.diodes.com/part/view/HX201" TargetMode="External"/><Relationship Id="rId_hyperlink_61" Type="http://schemas.openxmlformats.org/officeDocument/2006/relationships/hyperlink" Target="https://www.diodes.com/datasheet/download/HX251.pdf" TargetMode="External"/><Relationship Id="rId_hyperlink_62" Type="http://schemas.openxmlformats.org/officeDocument/2006/relationships/hyperlink" Target="https://www.diodes.com/part/view/HX251" TargetMode="External"/><Relationship Id="rId_hyperlink_63" Type="http://schemas.openxmlformats.org/officeDocument/2006/relationships/hyperlink" Target="https://www.diodes.com/datasheet/download/HX321.pdf" TargetMode="External"/><Relationship Id="rId_hyperlink_64" Type="http://schemas.openxmlformats.org/officeDocument/2006/relationships/hyperlink" Target="https://www.diodes.com/part/view/HX321" TargetMode="External"/><Relationship Id="rId_hyperlink_65" Type="http://schemas.openxmlformats.org/officeDocument/2006/relationships/hyperlink" Target="https://www.diodes.com/datasheet/download/HX322.pdf" TargetMode="External"/><Relationship Id="rId_hyperlink_66" Type="http://schemas.openxmlformats.org/officeDocument/2006/relationships/hyperlink" Target="https://www.diodes.com/part/view/HX322" TargetMode="External"/><Relationship Id="rId_hyperlink_67" Type="http://schemas.openxmlformats.org/officeDocument/2006/relationships/hyperlink" Target="https://www.diodes.com/datasheet/download/HX323.pdf" TargetMode="External"/><Relationship Id="rId_hyperlink_68" Type="http://schemas.openxmlformats.org/officeDocument/2006/relationships/hyperlink" Target="https://www.diodes.com/part/view/HX323" TargetMode="External"/><Relationship Id="rId_hyperlink_69" Type="http://schemas.openxmlformats.org/officeDocument/2006/relationships/hyperlink" Target="https://www.diodes.com/datasheet/download/HX501.pdf" TargetMode="External"/><Relationship Id="rId_hyperlink_70" Type="http://schemas.openxmlformats.org/officeDocument/2006/relationships/hyperlink" Target="https://www.diodes.com/part/view/HX501" TargetMode="External"/><Relationship Id="rId_hyperlink_71" Type="http://schemas.openxmlformats.org/officeDocument/2006/relationships/hyperlink" Target="https://www.diodes.com/datasheet/download/HX502.pdf" TargetMode="External"/><Relationship Id="rId_hyperlink_72" Type="http://schemas.openxmlformats.org/officeDocument/2006/relationships/hyperlink" Target="https://www.diodes.com/part/view/HX502" TargetMode="External"/><Relationship Id="rId_hyperlink_73" Type="http://schemas.openxmlformats.org/officeDocument/2006/relationships/hyperlink" Target="https://www.diodes.com/datasheet/download/HX503.pdf" TargetMode="External"/><Relationship Id="rId_hyperlink_74" Type="http://schemas.openxmlformats.org/officeDocument/2006/relationships/hyperlink" Target="https://www.diodes.com/part/view/HX503" TargetMode="External"/><Relationship Id="rId_hyperlink_75" Type="http://schemas.openxmlformats.org/officeDocument/2006/relationships/hyperlink" Target="https://www.diodes.com/datasheet/download/HX701.pdf" TargetMode="External"/><Relationship Id="rId_hyperlink_76" Type="http://schemas.openxmlformats.org/officeDocument/2006/relationships/hyperlink" Target="https://www.diodes.com/part/view/HX701" TargetMode="External"/><Relationship Id="rId_hyperlink_77" Type="http://schemas.openxmlformats.org/officeDocument/2006/relationships/hyperlink" Target="https://www.diodes.com/datasheet/download/HX702.pdf" TargetMode="External"/><Relationship Id="rId_hyperlink_78" Type="http://schemas.openxmlformats.org/officeDocument/2006/relationships/hyperlink" Target="https://www.diodes.com/part/view/HX702" TargetMode="External"/><Relationship Id="rId_hyperlink_79" Type="http://schemas.openxmlformats.org/officeDocument/2006/relationships/hyperlink" Target="https://www.diodes.com/datasheet/download/HX703.pdf" TargetMode="External"/><Relationship Id="rId_hyperlink_80" Type="http://schemas.openxmlformats.org/officeDocument/2006/relationships/hyperlink" Target="https://www.diodes.com/part/view/HX703" TargetMode="External"/><Relationship Id="rId_hyperlink_81" Type="http://schemas.openxmlformats.org/officeDocument/2006/relationships/hyperlink" Target="https://www.diodes.com/datasheet/download/HXQ-CMOS-Series.pdf" TargetMode="External"/><Relationship Id="rId_hyperlink_82" Type="http://schemas.openxmlformats.org/officeDocument/2006/relationships/hyperlink" Target="https://www.diodes.com/part/view/HXQ-CMOS-Series" TargetMode="External"/><Relationship Id="rId_hyperlink_83" Type="http://schemas.openxmlformats.org/officeDocument/2006/relationships/hyperlink" Target="https://www.diodes.com/datasheet/download/HXQ-CMOS-Series.pdf" TargetMode="External"/><Relationship Id="rId_hyperlink_84" Type="http://schemas.openxmlformats.org/officeDocument/2006/relationships/hyperlink" Target="https://www.diodes.com/part/view/HXQ-CMOS-Series++3225" TargetMode="External"/><Relationship Id="rId_hyperlink_85" Type="http://schemas.openxmlformats.org/officeDocument/2006/relationships/hyperlink" Target="https://www.diodes.com/datasheet/download/HXQ-CMOS-Series.pdf" TargetMode="External"/><Relationship Id="rId_hyperlink_86" Type="http://schemas.openxmlformats.org/officeDocument/2006/relationships/hyperlink" Target="https://www.diodes.com/part/view/HXQ-CMOS-Series+2016" TargetMode="External"/><Relationship Id="rId_hyperlink_87" Type="http://schemas.openxmlformats.org/officeDocument/2006/relationships/hyperlink" Target="https://www.diodes.com/datasheet/download/HXQ-CMOS-Series.pdf" TargetMode="External"/><Relationship Id="rId_hyperlink_88" Type="http://schemas.openxmlformats.org/officeDocument/2006/relationships/hyperlink" Target="https://www.diodes.com/part/view/HXQ-CMOS-Series+2520" TargetMode="External"/><Relationship Id="rId_hyperlink_89" Type="http://schemas.openxmlformats.org/officeDocument/2006/relationships/hyperlink" Target="https://www.diodes.com/datasheet/download/HXQ-CMOS-Series.pdf" TargetMode="External"/><Relationship Id="rId_hyperlink_90" Type="http://schemas.openxmlformats.org/officeDocument/2006/relationships/hyperlink" Target="https://www.diodes.com/part/view/HXQ-CMOS-Series+5032" TargetMode="External"/><Relationship Id="rId_hyperlink_91" Type="http://schemas.openxmlformats.org/officeDocument/2006/relationships/hyperlink" Target="https://www.diodes.com/datasheet/download/HXQ-CMOS-Series.pdf" TargetMode="External"/><Relationship Id="rId_hyperlink_92" Type="http://schemas.openxmlformats.org/officeDocument/2006/relationships/hyperlink" Target="https://www.diodes.com/part/view/HXQ-CMOS-Series+7050" TargetMode="External"/><Relationship Id="rId_hyperlink_93" Type="http://schemas.openxmlformats.org/officeDocument/2006/relationships/hyperlink" Target="https://www.diodes.com/datasheet/download/HXQ-LVDS-Series.pdf" TargetMode="External"/><Relationship Id="rId_hyperlink_94" Type="http://schemas.openxmlformats.org/officeDocument/2006/relationships/hyperlink" Target="https://www.diodes.com/part/view/HXQ-LVDS-Series" TargetMode="External"/><Relationship Id="rId_hyperlink_95" Type="http://schemas.openxmlformats.org/officeDocument/2006/relationships/hyperlink" Target="https://www.diodes.com/datasheet/download/HXQ-LVDS-Series.pdf" TargetMode="External"/><Relationship Id="rId_hyperlink_96" Type="http://schemas.openxmlformats.org/officeDocument/2006/relationships/hyperlink" Target="https://www.diodes.com/part/view/HXQ-LVDS-Series+3225" TargetMode="External"/><Relationship Id="rId_hyperlink_97" Type="http://schemas.openxmlformats.org/officeDocument/2006/relationships/hyperlink" Target="https://www.diodes.com/datasheet/download/HXQ-LVDS-Series.pdf" TargetMode="External"/><Relationship Id="rId_hyperlink_98" Type="http://schemas.openxmlformats.org/officeDocument/2006/relationships/hyperlink" Target="https://www.diodes.com/part/view/HXQ-LVDS-Series+5032" TargetMode="External"/><Relationship Id="rId_hyperlink_99" Type="http://schemas.openxmlformats.org/officeDocument/2006/relationships/hyperlink" Target="https://www.diodes.com/datasheet/download/HXQ-LVDS-Series.pdf" TargetMode="External"/><Relationship Id="rId_hyperlink_100" Type="http://schemas.openxmlformats.org/officeDocument/2006/relationships/hyperlink" Target="https://www.diodes.com/part/view/HXQ-LVDS-Series+7050" TargetMode="External"/><Relationship Id="rId_hyperlink_101" Type="http://schemas.openxmlformats.org/officeDocument/2006/relationships/hyperlink" Target="https://www.diodes.com/datasheet/download/HXQ-LVPECL-Series.pdf" TargetMode="External"/><Relationship Id="rId_hyperlink_102" Type="http://schemas.openxmlformats.org/officeDocument/2006/relationships/hyperlink" Target="https://www.diodes.com/part/view/HXQ-LVPECL-Series" TargetMode="External"/><Relationship Id="rId_hyperlink_103" Type="http://schemas.openxmlformats.org/officeDocument/2006/relationships/hyperlink" Target="https://www.diodes.com/datasheet/download/HXQ-LVPECL-Series.pdf" TargetMode="External"/><Relationship Id="rId_hyperlink_104" Type="http://schemas.openxmlformats.org/officeDocument/2006/relationships/hyperlink" Target="https://www.diodes.com/part/view/HXQ-LVPECL-Series+3225" TargetMode="External"/><Relationship Id="rId_hyperlink_105" Type="http://schemas.openxmlformats.org/officeDocument/2006/relationships/hyperlink" Target="https://www.diodes.com/datasheet/download/HXQ-LVPECL-Series.pdf" TargetMode="External"/><Relationship Id="rId_hyperlink_106" Type="http://schemas.openxmlformats.org/officeDocument/2006/relationships/hyperlink" Target="https://www.diodes.com/part/view/HXQ-LVPECL-Series+5032" TargetMode="External"/><Relationship Id="rId_hyperlink_107" Type="http://schemas.openxmlformats.org/officeDocument/2006/relationships/hyperlink" Target="https://www.diodes.com/datasheet/download/HXQ-LVPECL-Series.pdf" TargetMode="External"/><Relationship Id="rId_hyperlink_108" Type="http://schemas.openxmlformats.org/officeDocument/2006/relationships/hyperlink" Target="https://www.diodes.com/part/view/HXQ-LVPECL-Series+7050" TargetMode="External"/><Relationship Id="rId_hyperlink_109" Type="http://schemas.openxmlformats.org/officeDocument/2006/relationships/hyperlink" Target="https://www.diodes.com/datasheet/download/KD_1-8V.pdf" TargetMode="External"/><Relationship Id="rId_hyperlink_110" Type="http://schemas.openxmlformats.org/officeDocument/2006/relationships/hyperlink" Target="https://www.diodes.com/part/view/KD1.8V" TargetMode="External"/><Relationship Id="rId_hyperlink_111" Type="http://schemas.openxmlformats.org/officeDocument/2006/relationships/hyperlink" Target="https://www.diodes.com/datasheet/download/KD_2-5V.pdf" TargetMode="External"/><Relationship Id="rId_hyperlink_112" Type="http://schemas.openxmlformats.org/officeDocument/2006/relationships/hyperlink" Target="https://www.diodes.com/part/view/KD2.5V" TargetMode="External"/><Relationship Id="rId_hyperlink_113" Type="http://schemas.openxmlformats.org/officeDocument/2006/relationships/hyperlink" Target="https://www.diodes.com/datasheet/download/KD_3-3V.pdf" TargetMode="External"/><Relationship Id="rId_hyperlink_114" Type="http://schemas.openxmlformats.org/officeDocument/2006/relationships/hyperlink" Target="https://www.diodes.com/part/view/KD3.3V" TargetMode="External"/><Relationship Id="rId_hyperlink_115" Type="http://schemas.openxmlformats.org/officeDocument/2006/relationships/hyperlink" Target="https://www.diodes.com/datasheet/download/KDQ_1-8V.pdf" TargetMode="External"/><Relationship Id="rId_hyperlink_116" Type="http://schemas.openxmlformats.org/officeDocument/2006/relationships/hyperlink" Target="https://www.diodes.com/part/view/KDQ1.8V" TargetMode="External"/><Relationship Id="rId_hyperlink_117" Type="http://schemas.openxmlformats.org/officeDocument/2006/relationships/hyperlink" Target="https://www.diodes.com/datasheet/download/KDQ_2-5V.pdf" TargetMode="External"/><Relationship Id="rId_hyperlink_118" Type="http://schemas.openxmlformats.org/officeDocument/2006/relationships/hyperlink" Target="https://www.diodes.com/part/view/KDQ2.5V" TargetMode="External"/><Relationship Id="rId_hyperlink_119" Type="http://schemas.openxmlformats.org/officeDocument/2006/relationships/hyperlink" Target="https://www.diodes.com/datasheet/download/KDQ_3-3V.pdf" TargetMode="External"/><Relationship Id="rId_hyperlink_120" Type="http://schemas.openxmlformats.org/officeDocument/2006/relationships/hyperlink" Target="https://www.diodes.com/part/view/KDQ3.3V" TargetMode="External"/><Relationship Id="rId_hyperlink_121" Type="http://schemas.openxmlformats.org/officeDocument/2006/relationships/hyperlink" Target="https://www.diodes.com/datasheet/download/KJ-1-8V.pdf" TargetMode="External"/><Relationship Id="rId_hyperlink_122" Type="http://schemas.openxmlformats.org/officeDocument/2006/relationships/hyperlink" Target="https://www.diodes.com/part/view/KJ1.8V" TargetMode="External"/><Relationship Id="rId_hyperlink_123" Type="http://schemas.openxmlformats.org/officeDocument/2006/relationships/hyperlink" Target="https://www.diodes.com/datasheet/download/KJ-2-5V.pdf" TargetMode="External"/><Relationship Id="rId_hyperlink_124" Type="http://schemas.openxmlformats.org/officeDocument/2006/relationships/hyperlink" Target="https://www.diodes.com/part/view/KJ2.5V" TargetMode="External"/><Relationship Id="rId_hyperlink_125" Type="http://schemas.openxmlformats.org/officeDocument/2006/relationships/hyperlink" Target="https://www.diodes.com/datasheet/download/KJ-3-3V.pdf" TargetMode="External"/><Relationship Id="rId_hyperlink_126" Type="http://schemas.openxmlformats.org/officeDocument/2006/relationships/hyperlink" Target="https://www.diodes.com/part/view/KJ3.3V" TargetMode="External"/><Relationship Id="rId_hyperlink_127" Type="http://schemas.openxmlformats.org/officeDocument/2006/relationships/hyperlink" Target="https://www.diodes.com/datasheet/download/KJQ-1.8V.pdf" TargetMode="External"/><Relationship Id="rId_hyperlink_128" Type="http://schemas.openxmlformats.org/officeDocument/2006/relationships/hyperlink" Target="https://www.diodes.com/part/view/KJQ1.8V" TargetMode="External"/><Relationship Id="rId_hyperlink_129" Type="http://schemas.openxmlformats.org/officeDocument/2006/relationships/hyperlink" Target="https://www.diodes.com/datasheet/download/KJQ-2.5V.pdf" TargetMode="External"/><Relationship Id="rId_hyperlink_130" Type="http://schemas.openxmlformats.org/officeDocument/2006/relationships/hyperlink" Target="https://www.diodes.com/part/view/KJQ2.5V" TargetMode="External"/><Relationship Id="rId_hyperlink_131" Type="http://schemas.openxmlformats.org/officeDocument/2006/relationships/hyperlink" Target="https://www.diodes.com/datasheet/download/KJQ-3.3V.pdf" TargetMode="External"/><Relationship Id="rId_hyperlink_132" Type="http://schemas.openxmlformats.org/officeDocument/2006/relationships/hyperlink" Target="https://www.diodes.com/part/view/KJQ3.3V" TargetMode="External"/><Relationship Id="rId_hyperlink_133" Type="http://schemas.openxmlformats.org/officeDocument/2006/relationships/hyperlink" Target="https://www.diodes.com/datasheet/download/KK_1-8V.pdf" TargetMode="External"/><Relationship Id="rId_hyperlink_134" Type="http://schemas.openxmlformats.org/officeDocument/2006/relationships/hyperlink" Target="https://www.diodes.com/part/view/KK1.8V" TargetMode="External"/><Relationship Id="rId_hyperlink_135" Type="http://schemas.openxmlformats.org/officeDocument/2006/relationships/hyperlink" Target="https://www.diodes.com/datasheet/download/KK_2-5V.pdf" TargetMode="External"/><Relationship Id="rId_hyperlink_136" Type="http://schemas.openxmlformats.org/officeDocument/2006/relationships/hyperlink" Target="https://www.diodes.com/part/view/KK2.5V" TargetMode="External"/><Relationship Id="rId_hyperlink_137" Type="http://schemas.openxmlformats.org/officeDocument/2006/relationships/hyperlink" Target="https://www.diodes.com/datasheet/download/KK_3-3V.pdf" TargetMode="External"/><Relationship Id="rId_hyperlink_138" Type="http://schemas.openxmlformats.org/officeDocument/2006/relationships/hyperlink" Target="https://www.diodes.com/part/view/KK3.3V" TargetMode="External"/><Relationship Id="rId_hyperlink_139" Type="http://schemas.openxmlformats.org/officeDocument/2006/relationships/hyperlink" Target="https://www.diodes.com/datasheet/download/KKQ_1-8V.pdf" TargetMode="External"/><Relationship Id="rId_hyperlink_140" Type="http://schemas.openxmlformats.org/officeDocument/2006/relationships/hyperlink" Target="https://www.diodes.com/part/view/KKQ1.8V" TargetMode="External"/><Relationship Id="rId_hyperlink_141" Type="http://schemas.openxmlformats.org/officeDocument/2006/relationships/hyperlink" Target="https://www.diodes.com/datasheet/download/KKQ_2-5V.pdf" TargetMode="External"/><Relationship Id="rId_hyperlink_142" Type="http://schemas.openxmlformats.org/officeDocument/2006/relationships/hyperlink" Target="https://www.diodes.com/part/view/KKQ2.5V" TargetMode="External"/><Relationship Id="rId_hyperlink_143" Type="http://schemas.openxmlformats.org/officeDocument/2006/relationships/hyperlink" Target="https://www.diodes.com/datasheet/download/KKQ_3-3V.pdf" TargetMode="External"/><Relationship Id="rId_hyperlink_144" Type="http://schemas.openxmlformats.org/officeDocument/2006/relationships/hyperlink" Target="https://www.diodes.com/part/view/KKQ3.3V" TargetMode="External"/><Relationship Id="rId_hyperlink_145" Type="http://schemas.openxmlformats.org/officeDocument/2006/relationships/hyperlink" Target="https://www.diodes.com/datasheet/download/KM-1-8V.pdf" TargetMode="External"/><Relationship Id="rId_hyperlink_146" Type="http://schemas.openxmlformats.org/officeDocument/2006/relationships/hyperlink" Target="https://www.diodes.com/part/view/KM1.8V" TargetMode="External"/><Relationship Id="rId_hyperlink_147" Type="http://schemas.openxmlformats.org/officeDocument/2006/relationships/hyperlink" Target="https://www.diodes.com/datasheet/download/KM-2-5V.pdf" TargetMode="External"/><Relationship Id="rId_hyperlink_148" Type="http://schemas.openxmlformats.org/officeDocument/2006/relationships/hyperlink" Target="https://www.diodes.com/part/view/KM2.5V" TargetMode="External"/><Relationship Id="rId_hyperlink_149" Type="http://schemas.openxmlformats.org/officeDocument/2006/relationships/hyperlink" Target="https://www.diodes.com/datasheet/download/KM-3-3V.pdf" TargetMode="External"/><Relationship Id="rId_hyperlink_150" Type="http://schemas.openxmlformats.org/officeDocument/2006/relationships/hyperlink" Target="https://www.diodes.com/part/view/KM3.3V" TargetMode="External"/><Relationship Id="rId_hyperlink_151" Type="http://schemas.openxmlformats.org/officeDocument/2006/relationships/hyperlink" Target="https://www.diodes.com/datasheet/download/KN_1-8V.pdf" TargetMode="External"/><Relationship Id="rId_hyperlink_152" Type="http://schemas.openxmlformats.org/officeDocument/2006/relationships/hyperlink" Target="https://www.diodes.com/part/view/KN1.8V" TargetMode="External"/><Relationship Id="rId_hyperlink_153" Type="http://schemas.openxmlformats.org/officeDocument/2006/relationships/hyperlink" Target="https://www.diodes.com/datasheet/download/KN_2-5V.pdf" TargetMode="External"/><Relationship Id="rId_hyperlink_154" Type="http://schemas.openxmlformats.org/officeDocument/2006/relationships/hyperlink" Target="https://www.diodes.com/part/view/KN2.5V" TargetMode="External"/><Relationship Id="rId_hyperlink_155" Type="http://schemas.openxmlformats.org/officeDocument/2006/relationships/hyperlink" Target="https://www.diodes.com/datasheet/download/KN_3-3V.pdf" TargetMode="External"/><Relationship Id="rId_hyperlink_156" Type="http://schemas.openxmlformats.org/officeDocument/2006/relationships/hyperlink" Target="https://www.diodes.com/part/view/KN3.3V" TargetMode="External"/><Relationship Id="rId_hyperlink_157" Type="http://schemas.openxmlformats.org/officeDocument/2006/relationships/hyperlink" Target="https://www.diodes.com/datasheet/download/KX201.pdf" TargetMode="External"/><Relationship Id="rId_hyperlink_158" Type="http://schemas.openxmlformats.org/officeDocument/2006/relationships/hyperlink" Target="https://www.diodes.com/part/view/KX201" TargetMode="External"/><Relationship Id="rId_hyperlink_159" Type="http://schemas.openxmlformats.org/officeDocument/2006/relationships/hyperlink" Target="https://www.diodes.com/datasheet/download/KX251.pdf" TargetMode="External"/><Relationship Id="rId_hyperlink_160" Type="http://schemas.openxmlformats.org/officeDocument/2006/relationships/hyperlink" Target="https://www.diodes.com/part/view/KX251" TargetMode="External"/><Relationship Id="rId_hyperlink_161" Type="http://schemas.openxmlformats.org/officeDocument/2006/relationships/hyperlink" Target="https://www.diodes.com/datasheet/download/KX31Q.pdf" TargetMode="External"/><Relationship Id="rId_hyperlink_162" Type="http://schemas.openxmlformats.org/officeDocument/2006/relationships/hyperlink" Target="https://www.diodes.com/part/view/KX31Q" TargetMode="External"/><Relationship Id="rId_hyperlink_163" Type="http://schemas.openxmlformats.org/officeDocument/2006/relationships/hyperlink" Target="https://www.diodes.com/datasheet/download/KX321.pdf" TargetMode="External"/><Relationship Id="rId_hyperlink_164" Type="http://schemas.openxmlformats.org/officeDocument/2006/relationships/hyperlink" Target="https://www.diodes.com/part/view/KX321" TargetMode="External"/><Relationship Id="rId_hyperlink_165" Type="http://schemas.openxmlformats.org/officeDocument/2006/relationships/hyperlink" Target="https://www.diodes.com/datasheet/download/KX501.pdf" TargetMode="External"/><Relationship Id="rId_hyperlink_166" Type="http://schemas.openxmlformats.org/officeDocument/2006/relationships/hyperlink" Target="https://www.diodes.com/part/view/KX501" TargetMode="External"/><Relationship Id="rId_hyperlink_167" Type="http://schemas.openxmlformats.org/officeDocument/2006/relationships/hyperlink" Target="https://www.diodes.com/datasheet/download/LD_2.5V.pdf" TargetMode="External"/><Relationship Id="rId_hyperlink_168" Type="http://schemas.openxmlformats.org/officeDocument/2006/relationships/hyperlink" Target="https://www.diodes.com/part/view/LD2.5V" TargetMode="External"/><Relationship Id="rId_hyperlink_169" Type="http://schemas.openxmlformats.org/officeDocument/2006/relationships/hyperlink" Target="https://www.diodes.com/datasheet/download/LD-3.3.pdf" TargetMode="External"/><Relationship Id="rId_hyperlink_170" Type="http://schemas.openxmlformats.org/officeDocument/2006/relationships/hyperlink" Target="https://www.diodes.com/part/view/LD3.3V" TargetMode="External"/><Relationship Id="rId_hyperlink_171" Type="http://schemas.openxmlformats.org/officeDocument/2006/relationships/hyperlink" Target="https://www.diodes.com/datasheet/download/LK-2-5V.pdf" TargetMode="External"/><Relationship Id="rId_hyperlink_172" Type="http://schemas.openxmlformats.org/officeDocument/2006/relationships/hyperlink" Target="https://www.diodes.com/part/view/LK2.5V" TargetMode="External"/><Relationship Id="rId_hyperlink_173" Type="http://schemas.openxmlformats.org/officeDocument/2006/relationships/hyperlink" Target="https://www.diodes.com/datasheet/download/LK-3-3V.pdf" TargetMode="External"/><Relationship Id="rId_hyperlink_174" Type="http://schemas.openxmlformats.org/officeDocument/2006/relationships/hyperlink" Target="https://www.diodes.com/part/view/LK3.3V" TargetMode="External"/><Relationship Id="rId_hyperlink_175" Type="http://schemas.openxmlformats.org/officeDocument/2006/relationships/hyperlink" Target="https://www.diodes.com/datasheet/download/LN_3-3V.pdf" TargetMode="External"/><Relationship Id="rId_hyperlink_176" Type="http://schemas.openxmlformats.org/officeDocument/2006/relationships/hyperlink" Target="https://www.diodes.com/part/view/LN3.3V" TargetMode="External"/><Relationship Id="rId_hyperlink_177" Type="http://schemas.openxmlformats.org/officeDocument/2006/relationships/hyperlink" Target="https://www.diodes.com/datasheet/download/LX201.pdf" TargetMode="External"/><Relationship Id="rId_hyperlink_178" Type="http://schemas.openxmlformats.org/officeDocument/2006/relationships/hyperlink" Target="https://www.diodes.com/part/view/LX201" TargetMode="External"/><Relationship Id="rId_hyperlink_179" Type="http://schemas.openxmlformats.org/officeDocument/2006/relationships/hyperlink" Target="https://www.diodes.com/datasheet/download/LX251.pdf" TargetMode="External"/><Relationship Id="rId_hyperlink_180" Type="http://schemas.openxmlformats.org/officeDocument/2006/relationships/hyperlink" Target="https://www.diodes.com/part/view/LX251" TargetMode="External"/><Relationship Id="rId_hyperlink_181" Type="http://schemas.openxmlformats.org/officeDocument/2006/relationships/hyperlink" Target="https://www.diodes.com/datasheet/download/LX321.pdf" TargetMode="External"/><Relationship Id="rId_hyperlink_182" Type="http://schemas.openxmlformats.org/officeDocument/2006/relationships/hyperlink" Target="https://www.diodes.com/part/view/LX321" TargetMode="External"/><Relationship Id="rId_hyperlink_183" Type="http://schemas.openxmlformats.org/officeDocument/2006/relationships/hyperlink" Target="https://www.diodes.com/datasheet/download/LX501.pdf" TargetMode="External"/><Relationship Id="rId_hyperlink_184" Type="http://schemas.openxmlformats.org/officeDocument/2006/relationships/hyperlink" Target="https://www.diodes.com/part/view/LX501" TargetMode="External"/><Relationship Id="rId_hyperlink_185" Type="http://schemas.openxmlformats.org/officeDocument/2006/relationships/hyperlink" Target="https://www.diodes.com/datasheet/download/LX701.pdf" TargetMode="External"/><Relationship Id="rId_hyperlink_186" Type="http://schemas.openxmlformats.org/officeDocument/2006/relationships/hyperlink" Target="https://www.diodes.com/part/view/LX701" TargetMode="External"/><Relationship Id="rId_hyperlink_187" Type="http://schemas.openxmlformats.org/officeDocument/2006/relationships/hyperlink" Target="https://www.diodes.com/datasheet/download/LXQ.pdf" TargetMode="External"/><Relationship Id="rId_hyperlink_188" Type="http://schemas.openxmlformats.org/officeDocument/2006/relationships/hyperlink" Target="https://www.diodes.com/part/view/LXQ" TargetMode="External"/><Relationship Id="rId_hyperlink_189" Type="http://schemas.openxmlformats.org/officeDocument/2006/relationships/hyperlink" Target="https://www.diodes.com/datasheet/download/MD2-5.pdf" TargetMode="External"/><Relationship Id="rId_hyperlink_190" Type="http://schemas.openxmlformats.org/officeDocument/2006/relationships/hyperlink" Target="https://www.diodes.com/part/view/MD2.5V" TargetMode="External"/><Relationship Id="rId_hyperlink_191" Type="http://schemas.openxmlformats.org/officeDocument/2006/relationships/hyperlink" Target="https://www.diodes.com/datasheet/download/MD3-3.pdf" TargetMode="External"/><Relationship Id="rId_hyperlink_192" Type="http://schemas.openxmlformats.org/officeDocument/2006/relationships/hyperlink" Target="https://www.diodes.com/part/view/MD3.3V" TargetMode="External"/><Relationship Id="rId_hyperlink_193" Type="http://schemas.openxmlformats.org/officeDocument/2006/relationships/hyperlink" Target="https://www.diodes.com/datasheet/download/MK2-5.pdf" TargetMode="External"/><Relationship Id="rId_hyperlink_194" Type="http://schemas.openxmlformats.org/officeDocument/2006/relationships/hyperlink" Target="https://www.diodes.com/part/view/MK2.5V" TargetMode="External"/><Relationship Id="rId_hyperlink_195" Type="http://schemas.openxmlformats.org/officeDocument/2006/relationships/hyperlink" Target="https://www.diodes.com/datasheet/download/MK3-3.pdf" TargetMode="External"/><Relationship Id="rId_hyperlink_196" Type="http://schemas.openxmlformats.org/officeDocument/2006/relationships/hyperlink" Target="https://www.diodes.com/part/view/MK3.3V" TargetMode="External"/><Relationship Id="rId_hyperlink_197" Type="http://schemas.openxmlformats.org/officeDocument/2006/relationships/hyperlink" Target="https://www.diodes.com/datasheet/download/MN2-5.pdf" TargetMode="External"/><Relationship Id="rId_hyperlink_198" Type="http://schemas.openxmlformats.org/officeDocument/2006/relationships/hyperlink" Target="https://www.diodes.com/part/view/MN2.5V" TargetMode="External"/><Relationship Id="rId_hyperlink_199" Type="http://schemas.openxmlformats.org/officeDocument/2006/relationships/hyperlink" Target="https://www.diodes.com/datasheet/download/MN3-3.pdf" TargetMode="External"/><Relationship Id="rId_hyperlink_200" Type="http://schemas.openxmlformats.org/officeDocument/2006/relationships/hyperlink" Target="https://www.diodes.com/part/view/MN3.3V" TargetMode="External"/><Relationship Id="rId_hyperlink_201" Type="http://schemas.openxmlformats.org/officeDocument/2006/relationships/hyperlink" Target="https://www.diodes.com/datasheet/download/NX20SA.pdf" TargetMode="External"/><Relationship Id="rId_hyperlink_202" Type="http://schemas.openxmlformats.org/officeDocument/2006/relationships/hyperlink" Target="https://www.diodes.com/part/view/NX20SA" TargetMode="External"/><Relationship Id="rId_hyperlink_203" Type="http://schemas.openxmlformats.org/officeDocument/2006/relationships/hyperlink" Target="https://www.diodes.com/datasheet/download/NX20SB.pdf" TargetMode="External"/><Relationship Id="rId_hyperlink_204" Type="http://schemas.openxmlformats.org/officeDocument/2006/relationships/hyperlink" Target="https://www.diodes.com/part/view/NX20SB" TargetMode="External"/><Relationship Id="rId_hyperlink_205" Type="http://schemas.openxmlformats.org/officeDocument/2006/relationships/hyperlink" Target="https://www.diodes.com/datasheet/download/NX21SA.pdf" TargetMode="External"/><Relationship Id="rId_hyperlink_206" Type="http://schemas.openxmlformats.org/officeDocument/2006/relationships/hyperlink" Target="https://www.diodes.com/part/view/NX21SA" TargetMode="External"/><Relationship Id="rId_hyperlink_207" Type="http://schemas.openxmlformats.org/officeDocument/2006/relationships/hyperlink" Target="https://www.diodes.com/datasheet/download/NX21SB.pdf" TargetMode="External"/><Relationship Id="rId_hyperlink_208" Type="http://schemas.openxmlformats.org/officeDocument/2006/relationships/hyperlink" Target="https://www.diodes.com/part/view/NX21SB" TargetMode="External"/><Relationship Id="rId_hyperlink_209" Type="http://schemas.openxmlformats.org/officeDocument/2006/relationships/hyperlink" Target="https://www.diodes.com/datasheet/download/NX22SA.pdf" TargetMode="External"/><Relationship Id="rId_hyperlink_210" Type="http://schemas.openxmlformats.org/officeDocument/2006/relationships/hyperlink" Target="https://www.diodes.com/part/view/NX22SA" TargetMode="External"/><Relationship Id="rId_hyperlink_211" Type="http://schemas.openxmlformats.org/officeDocument/2006/relationships/hyperlink" Target="https://www.diodes.com/datasheet/download/NX22SB.pdf" TargetMode="External"/><Relationship Id="rId_hyperlink_212" Type="http://schemas.openxmlformats.org/officeDocument/2006/relationships/hyperlink" Target="https://www.diodes.com/part/view/NX22SB" TargetMode="External"/><Relationship Id="rId_hyperlink_213" Type="http://schemas.openxmlformats.org/officeDocument/2006/relationships/hyperlink" Target="https://www.diodes.com/datasheet/download/NX23SA.pdf" TargetMode="External"/><Relationship Id="rId_hyperlink_214" Type="http://schemas.openxmlformats.org/officeDocument/2006/relationships/hyperlink" Target="https://www.diodes.com/part/view/NX23SA" TargetMode="External"/><Relationship Id="rId_hyperlink_215" Type="http://schemas.openxmlformats.org/officeDocument/2006/relationships/hyperlink" Target="https://www.diodes.com/datasheet/download/NX23SB.pdf" TargetMode="External"/><Relationship Id="rId_hyperlink_216" Type="http://schemas.openxmlformats.org/officeDocument/2006/relationships/hyperlink" Target="https://www.diodes.com/part/view/NX23SB" TargetMode="External"/><Relationship Id="rId_hyperlink_217" Type="http://schemas.openxmlformats.org/officeDocument/2006/relationships/hyperlink" Target="https://www.diodes.com/datasheet/download/NX24SA.pdf" TargetMode="External"/><Relationship Id="rId_hyperlink_218" Type="http://schemas.openxmlformats.org/officeDocument/2006/relationships/hyperlink" Target="https://www.diodes.com/part/view/NX24SA" TargetMode="External"/><Relationship Id="rId_hyperlink_219" Type="http://schemas.openxmlformats.org/officeDocument/2006/relationships/hyperlink" Target="https://www.diodes.com/datasheet/download/NX24SB.pdf" TargetMode="External"/><Relationship Id="rId_hyperlink_220" Type="http://schemas.openxmlformats.org/officeDocument/2006/relationships/hyperlink" Target="https://www.diodes.com/part/view/NX24SB" TargetMode="External"/><Relationship Id="rId_hyperlink_221" Type="http://schemas.openxmlformats.org/officeDocument/2006/relationships/hyperlink" Target="https://www.diodes.com/datasheet/download/NX251.pdf" TargetMode="External"/><Relationship Id="rId_hyperlink_222" Type="http://schemas.openxmlformats.org/officeDocument/2006/relationships/hyperlink" Target="https://www.diodes.com/part/view/NX251" TargetMode="External"/><Relationship Id="rId_hyperlink_223" Type="http://schemas.openxmlformats.org/officeDocument/2006/relationships/hyperlink" Target="https://www.diodes.com/datasheet/download/NX252.pdf" TargetMode="External"/><Relationship Id="rId_hyperlink_224" Type="http://schemas.openxmlformats.org/officeDocument/2006/relationships/hyperlink" Target="https://www.diodes.com/part/view/NX252" TargetMode="External"/><Relationship Id="rId_hyperlink_225" Type="http://schemas.openxmlformats.org/officeDocument/2006/relationships/hyperlink" Target="https://www.diodes.com/datasheet/download/NX253.pdf" TargetMode="External"/><Relationship Id="rId_hyperlink_226" Type="http://schemas.openxmlformats.org/officeDocument/2006/relationships/hyperlink" Target="https://www.diodes.com/part/view/NX253" TargetMode="External"/><Relationship Id="rId_hyperlink_227" Type="http://schemas.openxmlformats.org/officeDocument/2006/relationships/hyperlink" Target="https://www.diodes.com/datasheet/download/NX254.pdf" TargetMode="External"/><Relationship Id="rId_hyperlink_228" Type="http://schemas.openxmlformats.org/officeDocument/2006/relationships/hyperlink" Target="https://www.diodes.com/part/view/NX254" TargetMode="External"/><Relationship Id="rId_hyperlink_229" Type="http://schemas.openxmlformats.org/officeDocument/2006/relationships/hyperlink" Target="https://www.diodes.com/datasheet/download/NX256.pdf" TargetMode="External"/><Relationship Id="rId_hyperlink_230" Type="http://schemas.openxmlformats.org/officeDocument/2006/relationships/hyperlink" Target="https://www.diodes.com/part/view/NX256" TargetMode="External"/><Relationship Id="rId_hyperlink_231" Type="http://schemas.openxmlformats.org/officeDocument/2006/relationships/hyperlink" Target="https://www.diodes.com/datasheet/download/NX26SA.pdf" TargetMode="External"/><Relationship Id="rId_hyperlink_232" Type="http://schemas.openxmlformats.org/officeDocument/2006/relationships/hyperlink" Target="https://www.diodes.com/part/view/NX26SA" TargetMode="External"/><Relationship Id="rId_hyperlink_233" Type="http://schemas.openxmlformats.org/officeDocument/2006/relationships/hyperlink" Target="https://www.diodes.com/datasheet/download/NX26SB.pdf" TargetMode="External"/><Relationship Id="rId_hyperlink_234" Type="http://schemas.openxmlformats.org/officeDocument/2006/relationships/hyperlink" Target="https://www.diodes.com/part/view/NX26SB" TargetMode="External"/><Relationship Id="rId_hyperlink_235" Type="http://schemas.openxmlformats.org/officeDocument/2006/relationships/hyperlink" Target="https://www.diodes.com/datasheet/download/NX30SA.pdf" TargetMode="External"/><Relationship Id="rId_hyperlink_236" Type="http://schemas.openxmlformats.org/officeDocument/2006/relationships/hyperlink" Target="https://www.diodes.com/part/view/NX30SA" TargetMode="External"/><Relationship Id="rId_hyperlink_237" Type="http://schemas.openxmlformats.org/officeDocument/2006/relationships/hyperlink" Target="https://www.diodes.com/datasheet/download/NX30SB.pdf" TargetMode="External"/><Relationship Id="rId_hyperlink_238" Type="http://schemas.openxmlformats.org/officeDocument/2006/relationships/hyperlink" Target="https://www.diodes.com/part/view/NX30SB" TargetMode="External"/><Relationship Id="rId_hyperlink_239" Type="http://schemas.openxmlformats.org/officeDocument/2006/relationships/hyperlink" Target="https://www.diodes.com/datasheet/download/NX31SA.pdf" TargetMode="External"/><Relationship Id="rId_hyperlink_240" Type="http://schemas.openxmlformats.org/officeDocument/2006/relationships/hyperlink" Target="https://www.diodes.com/part/view/NX31SA" TargetMode="External"/><Relationship Id="rId_hyperlink_241" Type="http://schemas.openxmlformats.org/officeDocument/2006/relationships/hyperlink" Target="https://www.diodes.com/datasheet/download/NX31SB.pdf" TargetMode="External"/><Relationship Id="rId_hyperlink_242" Type="http://schemas.openxmlformats.org/officeDocument/2006/relationships/hyperlink" Target="https://www.diodes.com/part/view/NX31SB" TargetMode="External"/><Relationship Id="rId_hyperlink_243" Type="http://schemas.openxmlformats.org/officeDocument/2006/relationships/hyperlink" Target="https://www.diodes.com/datasheet/download/NX321.pdf" TargetMode="External"/><Relationship Id="rId_hyperlink_244" Type="http://schemas.openxmlformats.org/officeDocument/2006/relationships/hyperlink" Target="https://www.diodes.com/part/view/NX321" TargetMode="External"/><Relationship Id="rId_hyperlink_245" Type="http://schemas.openxmlformats.org/officeDocument/2006/relationships/hyperlink" Target="https://www.diodes.com/datasheet/download/NX322.pdf" TargetMode="External"/><Relationship Id="rId_hyperlink_246" Type="http://schemas.openxmlformats.org/officeDocument/2006/relationships/hyperlink" Target="https://www.diodes.com/part/view/NX322" TargetMode="External"/><Relationship Id="rId_hyperlink_247" Type="http://schemas.openxmlformats.org/officeDocument/2006/relationships/hyperlink" Target="https://www.diodes.com/datasheet/download/NX323.pdf" TargetMode="External"/><Relationship Id="rId_hyperlink_248" Type="http://schemas.openxmlformats.org/officeDocument/2006/relationships/hyperlink" Target="https://www.diodes.com/part/view/NX323" TargetMode="External"/><Relationship Id="rId_hyperlink_249" Type="http://schemas.openxmlformats.org/officeDocument/2006/relationships/hyperlink" Target="https://www.diodes.com/datasheet/download/NX324.pdf" TargetMode="External"/><Relationship Id="rId_hyperlink_250" Type="http://schemas.openxmlformats.org/officeDocument/2006/relationships/hyperlink" Target="https://www.diodes.com/part/view/NX324" TargetMode="External"/><Relationship Id="rId_hyperlink_251" Type="http://schemas.openxmlformats.org/officeDocument/2006/relationships/hyperlink" Target="https://www.diodes.com/datasheet/download/NX326.pdf" TargetMode="External"/><Relationship Id="rId_hyperlink_252" Type="http://schemas.openxmlformats.org/officeDocument/2006/relationships/hyperlink" Target="https://www.diodes.com/part/view/NX326" TargetMode="External"/><Relationship Id="rId_hyperlink_253" Type="http://schemas.openxmlformats.org/officeDocument/2006/relationships/hyperlink" Target="https://www.diodes.com/datasheet/download/NX32SA.pdf" TargetMode="External"/><Relationship Id="rId_hyperlink_254" Type="http://schemas.openxmlformats.org/officeDocument/2006/relationships/hyperlink" Target="https://www.diodes.com/part/view/NX32SA" TargetMode="External"/><Relationship Id="rId_hyperlink_255" Type="http://schemas.openxmlformats.org/officeDocument/2006/relationships/hyperlink" Target="https://www.diodes.com/datasheet/download/NX32SB.pdf" TargetMode="External"/><Relationship Id="rId_hyperlink_256" Type="http://schemas.openxmlformats.org/officeDocument/2006/relationships/hyperlink" Target="https://www.diodes.com/part/view/NX32SB" TargetMode="External"/><Relationship Id="rId_hyperlink_257" Type="http://schemas.openxmlformats.org/officeDocument/2006/relationships/hyperlink" Target="https://www.diodes.com/datasheet/download/NX33SA.pdf" TargetMode="External"/><Relationship Id="rId_hyperlink_258" Type="http://schemas.openxmlformats.org/officeDocument/2006/relationships/hyperlink" Target="https://www.diodes.com/part/view/NX33SA" TargetMode="External"/><Relationship Id="rId_hyperlink_259" Type="http://schemas.openxmlformats.org/officeDocument/2006/relationships/hyperlink" Target="https://www.diodes.com/datasheet/download/NX33SB.pdf" TargetMode="External"/><Relationship Id="rId_hyperlink_260" Type="http://schemas.openxmlformats.org/officeDocument/2006/relationships/hyperlink" Target="https://www.diodes.com/part/view/NX33SB" TargetMode="External"/><Relationship Id="rId_hyperlink_261" Type="http://schemas.openxmlformats.org/officeDocument/2006/relationships/hyperlink" Target="https://www.diodes.com/datasheet/download/NX34SA.pdf" TargetMode="External"/><Relationship Id="rId_hyperlink_262" Type="http://schemas.openxmlformats.org/officeDocument/2006/relationships/hyperlink" Target="https://www.diodes.com/part/view/NX34SA" TargetMode="External"/><Relationship Id="rId_hyperlink_263" Type="http://schemas.openxmlformats.org/officeDocument/2006/relationships/hyperlink" Target="https://www.diodes.com/datasheet/download/NX34SB.pdf" TargetMode="External"/><Relationship Id="rId_hyperlink_264" Type="http://schemas.openxmlformats.org/officeDocument/2006/relationships/hyperlink" Target="https://www.diodes.com/part/view/NX34SB" TargetMode="External"/><Relationship Id="rId_hyperlink_265" Type="http://schemas.openxmlformats.org/officeDocument/2006/relationships/hyperlink" Target="https://www.diodes.com/datasheet/download/NX36SA.pdf" TargetMode="External"/><Relationship Id="rId_hyperlink_266" Type="http://schemas.openxmlformats.org/officeDocument/2006/relationships/hyperlink" Target="https://www.diodes.com/part/view/NX36SA" TargetMode="External"/><Relationship Id="rId_hyperlink_267" Type="http://schemas.openxmlformats.org/officeDocument/2006/relationships/hyperlink" Target="https://www.diodes.com/datasheet/download/NX36SB.pdf" TargetMode="External"/><Relationship Id="rId_hyperlink_268" Type="http://schemas.openxmlformats.org/officeDocument/2006/relationships/hyperlink" Target="https://www.diodes.com/part/view/NX36SB" TargetMode="External"/><Relationship Id="rId_hyperlink_269" Type="http://schemas.openxmlformats.org/officeDocument/2006/relationships/hyperlink" Target="https://www.diodes.com/datasheet/download/NX501.pdf" TargetMode="External"/><Relationship Id="rId_hyperlink_270" Type="http://schemas.openxmlformats.org/officeDocument/2006/relationships/hyperlink" Target="https://www.diodes.com/part/view/NX501" TargetMode="External"/><Relationship Id="rId_hyperlink_271" Type="http://schemas.openxmlformats.org/officeDocument/2006/relationships/hyperlink" Target="https://www.diodes.com/datasheet/download/NX502.pdf" TargetMode="External"/><Relationship Id="rId_hyperlink_272" Type="http://schemas.openxmlformats.org/officeDocument/2006/relationships/hyperlink" Target="https://www.diodes.com/part/view/NX502" TargetMode="External"/><Relationship Id="rId_hyperlink_273" Type="http://schemas.openxmlformats.org/officeDocument/2006/relationships/hyperlink" Target="https://www.diodes.com/datasheet/download/NX503.pdf" TargetMode="External"/><Relationship Id="rId_hyperlink_274" Type="http://schemas.openxmlformats.org/officeDocument/2006/relationships/hyperlink" Target="https://www.diodes.com/part/view/NX503" TargetMode="External"/><Relationship Id="rId_hyperlink_275" Type="http://schemas.openxmlformats.org/officeDocument/2006/relationships/hyperlink" Target="https://www.diodes.com/datasheet/download/NX504.pdf" TargetMode="External"/><Relationship Id="rId_hyperlink_276" Type="http://schemas.openxmlformats.org/officeDocument/2006/relationships/hyperlink" Target="https://www.diodes.com/part/view/NX504" TargetMode="External"/><Relationship Id="rId_hyperlink_277" Type="http://schemas.openxmlformats.org/officeDocument/2006/relationships/hyperlink" Target="https://www.diodes.com/datasheet/download/NX506.pdf" TargetMode="External"/><Relationship Id="rId_hyperlink_278" Type="http://schemas.openxmlformats.org/officeDocument/2006/relationships/hyperlink" Target="https://www.diodes.com/part/view/NX506" TargetMode="External"/><Relationship Id="rId_hyperlink_279" Type="http://schemas.openxmlformats.org/officeDocument/2006/relationships/hyperlink" Target="https://www.diodes.com/datasheet/download/NX50SA.pdf" TargetMode="External"/><Relationship Id="rId_hyperlink_280" Type="http://schemas.openxmlformats.org/officeDocument/2006/relationships/hyperlink" Target="https://www.diodes.com/part/view/NX50SA" TargetMode="External"/><Relationship Id="rId_hyperlink_281" Type="http://schemas.openxmlformats.org/officeDocument/2006/relationships/hyperlink" Target="https://www.diodes.com/datasheet/download/NX50SB.pdf" TargetMode="External"/><Relationship Id="rId_hyperlink_282" Type="http://schemas.openxmlformats.org/officeDocument/2006/relationships/hyperlink" Target="https://www.diodes.com/part/view/NX50SB" TargetMode="External"/><Relationship Id="rId_hyperlink_283" Type="http://schemas.openxmlformats.org/officeDocument/2006/relationships/hyperlink" Target="https://www.diodes.com/datasheet/download/NX51SA.pdf" TargetMode="External"/><Relationship Id="rId_hyperlink_284" Type="http://schemas.openxmlformats.org/officeDocument/2006/relationships/hyperlink" Target="https://www.diodes.com/part/view/NX51SA" TargetMode="External"/><Relationship Id="rId_hyperlink_285" Type="http://schemas.openxmlformats.org/officeDocument/2006/relationships/hyperlink" Target="https://www.diodes.com/datasheet/download/NX51SB.pdf" TargetMode="External"/><Relationship Id="rId_hyperlink_286" Type="http://schemas.openxmlformats.org/officeDocument/2006/relationships/hyperlink" Target="https://www.diodes.com/part/view/NX51SB" TargetMode="External"/><Relationship Id="rId_hyperlink_287" Type="http://schemas.openxmlformats.org/officeDocument/2006/relationships/hyperlink" Target="https://www.diodes.com/datasheet/download/NX52SA.pdf" TargetMode="External"/><Relationship Id="rId_hyperlink_288" Type="http://schemas.openxmlformats.org/officeDocument/2006/relationships/hyperlink" Target="https://www.diodes.com/part/view/NX52SA" TargetMode="External"/><Relationship Id="rId_hyperlink_289" Type="http://schemas.openxmlformats.org/officeDocument/2006/relationships/hyperlink" Target="https://www.diodes.com/datasheet/download/NX52SB.pdf" TargetMode="External"/><Relationship Id="rId_hyperlink_290" Type="http://schemas.openxmlformats.org/officeDocument/2006/relationships/hyperlink" Target="https://www.diodes.com/part/view/NX52SB" TargetMode="External"/><Relationship Id="rId_hyperlink_291" Type="http://schemas.openxmlformats.org/officeDocument/2006/relationships/hyperlink" Target="https://www.diodes.com/datasheet/download/NX53SA.pdf" TargetMode="External"/><Relationship Id="rId_hyperlink_292" Type="http://schemas.openxmlformats.org/officeDocument/2006/relationships/hyperlink" Target="https://www.diodes.com/part/view/NX53SA" TargetMode="External"/><Relationship Id="rId_hyperlink_293" Type="http://schemas.openxmlformats.org/officeDocument/2006/relationships/hyperlink" Target="https://www.diodes.com/datasheet/download/NX53SB.pdf" TargetMode="External"/><Relationship Id="rId_hyperlink_294" Type="http://schemas.openxmlformats.org/officeDocument/2006/relationships/hyperlink" Target="https://www.diodes.com/part/view/NX53SB" TargetMode="External"/><Relationship Id="rId_hyperlink_295" Type="http://schemas.openxmlformats.org/officeDocument/2006/relationships/hyperlink" Target="https://www.diodes.com/datasheet/download/NX54SA.pdf" TargetMode="External"/><Relationship Id="rId_hyperlink_296" Type="http://schemas.openxmlformats.org/officeDocument/2006/relationships/hyperlink" Target="https://www.diodes.com/part/view/NX54SA" TargetMode="External"/><Relationship Id="rId_hyperlink_297" Type="http://schemas.openxmlformats.org/officeDocument/2006/relationships/hyperlink" Target="https://www.diodes.com/datasheet/download/NX54SB.pdf" TargetMode="External"/><Relationship Id="rId_hyperlink_298" Type="http://schemas.openxmlformats.org/officeDocument/2006/relationships/hyperlink" Target="https://www.diodes.com/part/view/NX54SB" TargetMode="External"/><Relationship Id="rId_hyperlink_299" Type="http://schemas.openxmlformats.org/officeDocument/2006/relationships/hyperlink" Target="https://www.diodes.com/datasheet/download/NX56SA.pdf" TargetMode="External"/><Relationship Id="rId_hyperlink_300" Type="http://schemas.openxmlformats.org/officeDocument/2006/relationships/hyperlink" Target="https://www.diodes.com/part/view/NX56SA" TargetMode="External"/><Relationship Id="rId_hyperlink_301" Type="http://schemas.openxmlformats.org/officeDocument/2006/relationships/hyperlink" Target="https://www.diodes.com/datasheet/download/NX56SB.pdf" TargetMode="External"/><Relationship Id="rId_hyperlink_302" Type="http://schemas.openxmlformats.org/officeDocument/2006/relationships/hyperlink" Target="https://www.diodes.com/part/view/NX56SB" TargetMode="External"/><Relationship Id="rId_hyperlink_303" Type="http://schemas.openxmlformats.org/officeDocument/2006/relationships/hyperlink" Target="https://www.diodes.com/datasheet/download/NX701.pdf" TargetMode="External"/><Relationship Id="rId_hyperlink_304" Type="http://schemas.openxmlformats.org/officeDocument/2006/relationships/hyperlink" Target="https://www.diodes.com/part/view/NX701" TargetMode="External"/><Relationship Id="rId_hyperlink_305" Type="http://schemas.openxmlformats.org/officeDocument/2006/relationships/hyperlink" Target="https://www.diodes.com/datasheet/download/NX702.pdf" TargetMode="External"/><Relationship Id="rId_hyperlink_306" Type="http://schemas.openxmlformats.org/officeDocument/2006/relationships/hyperlink" Target="https://www.diodes.com/part/view/NX702" TargetMode="External"/><Relationship Id="rId_hyperlink_307" Type="http://schemas.openxmlformats.org/officeDocument/2006/relationships/hyperlink" Target="https://www.diodes.com/datasheet/download/NX703.pdf" TargetMode="External"/><Relationship Id="rId_hyperlink_308" Type="http://schemas.openxmlformats.org/officeDocument/2006/relationships/hyperlink" Target="https://www.diodes.com/part/view/NX703" TargetMode="External"/><Relationship Id="rId_hyperlink_309" Type="http://schemas.openxmlformats.org/officeDocument/2006/relationships/hyperlink" Target="https://www.diodes.com/datasheet/download/NX704.pdf" TargetMode="External"/><Relationship Id="rId_hyperlink_310" Type="http://schemas.openxmlformats.org/officeDocument/2006/relationships/hyperlink" Target="https://www.diodes.com/part/view/NX704" TargetMode="External"/><Relationship Id="rId_hyperlink_311" Type="http://schemas.openxmlformats.org/officeDocument/2006/relationships/hyperlink" Target="https://www.diodes.com/datasheet/download/NX706.pdf" TargetMode="External"/><Relationship Id="rId_hyperlink_312" Type="http://schemas.openxmlformats.org/officeDocument/2006/relationships/hyperlink" Target="https://www.diodes.com/part/view/NX706" TargetMode="External"/><Relationship Id="rId_hyperlink_313" Type="http://schemas.openxmlformats.org/officeDocument/2006/relationships/hyperlink" Target="https://www.diodes.com/datasheet/download/NX70SA.pdf" TargetMode="External"/><Relationship Id="rId_hyperlink_314" Type="http://schemas.openxmlformats.org/officeDocument/2006/relationships/hyperlink" Target="https://www.diodes.com/part/view/NX70SA" TargetMode="External"/><Relationship Id="rId_hyperlink_315" Type="http://schemas.openxmlformats.org/officeDocument/2006/relationships/hyperlink" Target="https://www.diodes.com/datasheet/download/NX70SB.pdf" TargetMode="External"/><Relationship Id="rId_hyperlink_316" Type="http://schemas.openxmlformats.org/officeDocument/2006/relationships/hyperlink" Target="https://www.diodes.com/part/view/NX70SB" TargetMode="External"/><Relationship Id="rId_hyperlink_317" Type="http://schemas.openxmlformats.org/officeDocument/2006/relationships/hyperlink" Target="https://www.diodes.com/datasheet/download/NX71SA.pdf" TargetMode="External"/><Relationship Id="rId_hyperlink_318" Type="http://schemas.openxmlformats.org/officeDocument/2006/relationships/hyperlink" Target="https://www.diodes.com/part/view/NX71SA" TargetMode="External"/><Relationship Id="rId_hyperlink_319" Type="http://schemas.openxmlformats.org/officeDocument/2006/relationships/hyperlink" Target="https://www.diodes.com/datasheet/download/NX71SB.pdf" TargetMode="External"/><Relationship Id="rId_hyperlink_320" Type="http://schemas.openxmlformats.org/officeDocument/2006/relationships/hyperlink" Target="https://www.diodes.com/part/view/NX71SB" TargetMode="External"/><Relationship Id="rId_hyperlink_321" Type="http://schemas.openxmlformats.org/officeDocument/2006/relationships/hyperlink" Target="https://www.diodes.com/datasheet/download/NX72SA.pdf" TargetMode="External"/><Relationship Id="rId_hyperlink_322" Type="http://schemas.openxmlformats.org/officeDocument/2006/relationships/hyperlink" Target="https://www.diodes.com/part/view/NX72SA" TargetMode="External"/><Relationship Id="rId_hyperlink_323" Type="http://schemas.openxmlformats.org/officeDocument/2006/relationships/hyperlink" Target="https://www.diodes.com/datasheet/download/NX72SB.pdf" TargetMode="External"/><Relationship Id="rId_hyperlink_324" Type="http://schemas.openxmlformats.org/officeDocument/2006/relationships/hyperlink" Target="https://www.diodes.com/part/view/NX72SB" TargetMode="External"/><Relationship Id="rId_hyperlink_325" Type="http://schemas.openxmlformats.org/officeDocument/2006/relationships/hyperlink" Target="https://www.diodes.com/datasheet/download/NX73SA.pdf" TargetMode="External"/><Relationship Id="rId_hyperlink_326" Type="http://schemas.openxmlformats.org/officeDocument/2006/relationships/hyperlink" Target="https://www.diodes.com/part/view/NX73SA" TargetMode="External"/><Relationship Id="rId_hyperlink_327" Type="http://schemas.openxmlformats.org/officeDocument/2006/relationships/hyperlink" Target="https://www.diodes.com/datasheet/download/NX73SB.pdf" TargetMode="External"/><Relationship Id="rId_hyperlink_328" Type="http://schemas.openxmlformats.org/officeDocument/2006/relationships/hyperlink" Target="https://www.diodes.com/part/view/NX73SB" TargetMode="External"/><Relationship Id="rId_hyperlink_329" Type="http://schemas.openxmlformats.org/officeDocument/2006/relationships/hyperlink" Target="https://www.diodes.com/datasheet/download/NX74SA.pdf" TargetMode="External"/><Relationship Id="rId_hyperlink_330" Type="http://schemas.openxmlformats.org/officeDocument/2006/relationships/hyperlink" Target="https://www.diodes.com/part/view/NX74SA" TargetMode="External"/><Relationship Id="rId_hyperlink_331" Type="http://schemas.openxmlformats.org/officeDocument/2006/relationships/hyperlink" Target="https://www.diodes.com/datasheet/download/NX74SB.pdf" TargetMode="External"/><Relationship Id="rId_hyperlink_332" Type="http://schemas.openxmlformats.org/officeDocument/2006/relationships/hyperlink" Target="https://www.diodes.com/part/view/NX74SB" TargetMode="External"/><Relationship Id="rId_hyperlink_333" Type="http://schemas.openxmlformats.org/officeDocument/2006/relationships/hyperlink" Target="https://www.diodes.com/datasheet/download/NX76SA.pdf" TargetMode="External"/><Relationship Id="rId_hyperlink_334" Type="http://schemas.openxmlformats.org/officeDocument/2006/relationships/hyperlink" Target="https://www.diodes.com/part/view/NX76SA" TargetMode="External"/><Relationship Id="rId_hyperlink_335" Type="http://schemas.openxmlformats.org/officeDocument/2006/relationships/hyperlink" Target="https://www.diodes.com/datasheet/download/NX76SB.pdf" TargetMode="External"/><Relationship Id="rId_hyperlink_336" Type="http://schemas.openxmlformats.org/officeDocument/2006/relationships/hyperlink" Target="https://www.diodes.com/part/view/NX76SB" TargetMode="External"/><Relationship Id="rId_hyperlink_337" Type="http://schemas.openxmlformats.org/officeDocument/2006/relationships/hyperlink" Target="https://www.diodes.com/datasheet/download/PB_2.5V.pdf" TargetMode="External"/><Relationship Id="rId_hyperlink_338" Type="http://schemas.openxmlformats.org/officeDocument/2006/relationships/hyperlink" Target="https://www.diodes.com/part/view/PB2.5V" TargetMode="External"/><Relationship Id="rId_hyperlink_339" Type="http://schemas.openxmlformats.org/officeDocument/2006/relationships/hyperlink" Target="https://www.diodes.com/datasheet/download/PB_3.3V.pdf" TargetMode="External"/><Relationship Id="rId_hyperlink_340" Type="http://schemas.openxmlformats.org/officeDocument/2006/relationships/hyperlink" Target="https://www.diodes.com/part/view/PB3.3V" TargetMode="External"/><Relationship Id="rId_hyperlink_341" Type="http://schemas.openxmlformats.org/officeDocument/2006/relationships/hyperlink" Target="https://www.diodes.com/datasheet/download/PD_2.5V.pdf" TargetMode="External"/><Relationship Id="rId_hyperlink_342" Type="http://schemas.openxmlformats.org/officeDocument/2006/relationships/hyperlink" Target="https://www.diodes.com/part/view/PD2.5V" TargetMode="External"/><Relationship Id="rId_hyperlink_343" Type="http://schemas.openxmlformats.org/officeDocument/2006/relationships/hyperlink" Target="https://www.diodes.com/datasheet/download/PD_3.3V.pdf" TargetMode="External"/><Relationship Id="rId_hyperlink_344" Type="http://schemas.openxmlformats.org/officeDocument/2006/relationships/hyperlink" Target="https://www.diodes.com/part/view/PD3.3V" TargetMode="External"/><Relationship Id="rId_hyperlink_345" Type="http://schemas.openxmlformats.org/officeDocument/2006/relationships/hyperlink" Target="https://www.diodes.com/part/view/PF3.3V" TargetMode="External"/><Relationship Id="rId_hyperlink_346" Type="http://schemas.openxmlformats.org/officeDocument/2006/relationships/hyperlink" Target="https://www.diodes.com/datasheet/download/PK-2.5V.pdf" TargetMode="External"/><Relationship Id="rId_hyperlink_347" Type="http://schemas.openxmlformats.org/officeDocument/2006/relationships/hyperlink" Target="https://www.diodes.com/part/view/PK2.5V" TargetMode="External"/><Relationship Id="rId_hyperlink_348" Type="http://schemas.openxmlformats.org/officeDocument/2006/relationships/hyperlink" Target="https://www.diodes.com/datasheet/download/PK-3-3V.pdf" TargetMode="External"/><Relationship Id="rId_hyperlink_349" Type="http://schemas.openxmlformats.org/officeDocument/2006/relationships/hyperlink" Target="https://www.diodes.com/part/view/PK3.3V" TargetMode="External"/><Relationship Id="rId_hyperlink_350" Type="http://schemas.openxmlformats.org/officeDocument/2006/relationships/hyperlink" Target="https://www.diodes.com/datasheet/download/PN_3-3V.pdf" TargetMode="External"/><Relationship Id="rId_hyperlink_351" Type="http://schemas.openxmlformats.org/officeDocument/2006/relationships/hyperlink" Target="https://www.diodes.com/part/view/PN3.3V" TargetMode="External"/><Relationship Id="rId_hyperlink_352" Type="http://schemas.openxmlformats.org/officeDocument/2006/relationships/hyperlink" Target="https://www.diodes.com/datasheet/download/PX_2-5V.pdf" TargetMode="External"/><Relationship Id="rId_hyperlink_353" Type="http://schemas.openxmlformats.org/officeDocument/2006/relationships/hyperlink" Target="https://www.diodes.com/part/view/PX2.5V" TargetMode="External"/><Relationship Id="rId_hyperlink_354" Type="http://schemas.openxmlformats.org/officeDocument/2006/relationships/hyperlink" Target="https://www.diodes.com/datasheet/download/PX_3-3V.pdf" TargetMode="External"/><Relationship Id="rId_hyperlink_355" Type="http://schemas.openxmlformats.org/officeDocument/2006/relationships/hyperlink" Target="https://www.diodes.com/part/view/PX3.3V" TargetMode="External"/><Relationship Id="rId_hyperlink_356" Type="http://schemas.openxmlformats.org/officeDocument/2006/relationships/hyperlink" Target="https://www.diodes.com/datasheet/download/SD_2-5V.pdf" TargetMode="External"/><Relationship Id="rId_hyperlink_357" Type="http://schemas.openxmlformats.org/officeDocument/2006/relationships/hyperlink" Target="https://www.diodes.com/part/view/SD2.5V" TargetMode="External"/><Relationship Id="rId_hyperlink_358" Type="http://schemas.openxmlformats.org/officeDocument/2006/relationships/hyperlink" Target="https://www.diodes.com/datasheet/download/SD_3-3V.pdf" TargetMode="External"/><Relationship Id="rId_hyperlink_359" Type="http://schemas.openxmlformats.org/officeDocument/2006/relationships/hyperlink" Target="https://www.diodes.com/part/view/SD3.3V" TargetMode="External"/><Relationship Id="rId_hyperlink_360" Type="http://schemas.openxmlformats.org/officeDocument/2006/relationships/hyperlink" Target="https://www.diodes.com/datasheet/download/SH_3-3V.pdf" TargetMode="External"/><Relationship Id="rId_hyperlink_361" Type="http://schemas.openxmlformats.org/officeDocument/2006/relationships/hyperlink" Target="https://www.diodes.com/part/view/SH3.3V" TargetMode="External"/><Relationship Id="rId_hyperlink_362" Type="http://schemas.openxmlformats.org/officeDocument/2006/relationships/hyperlink" Target="https://www.diodes.com/datasheet/download/SN_2-5V.pdf" TargetMode="External"/><Relationship Id="rId_hyperlink_363" Type="http://schemas.openxmlformats.org/officeDocument/2006/relationships/hyperlink" Target="https://www.diodes.com/part/view/SN2.5V" TargetMode="External"/><Relationship Id="rId_hyperlink_364" Type="http://schemas.openxmlformats.org/officeDocument/2006/relationships/hyperlink" Target="https://www.diodes.com/datasheet/download/SN_3-3V.pdf" TargetMode="External"/><Relationship Id="rId_hyperlink_365" Type="http://schemas.openxmlformats.org/officeDocument/2006/relationships/hyperlink" Target="https://www.diodes.com/part/view/SN3.3V" TargetMode="External"/><Relationship Id="rId_hyperlink_366" Type="http://schemas.openxmlformats.org/officeDocument/2006/relationships/hyperlink" Target="https://www.diodes.com/datasheet/download/SN_3-3V_RS.pdf" TargetMode="External"/><Relationship Id="rId_hyperlink_367" Type="http://schemas.openxmlformats.org/officeDocument/2006/relationships/hyperlink" Target="https://www.diodes.com/part/view/SN3.3VRS" TargetMode="External"/><Relationship Id="rId_hyperlink_368" Type="http://schemas.openxmlformats.org/officeDocument/2006/relationships/hyperlink" Target="https://www.diodes.com/part/view/SQ2.5V" TargetMode="External"/><Relationship Id="rId_hyperlink_369" Type="http://schemas.openxmlformats.org/officeDocument/2006/relationships/hyperlink" Target="https://www.diodes.com/datasheet/download/SQ+3.3V+.pdf" TargetMode="External"/><Relationship Id="rId_hyperlink_370" Type="http://schemas.openxmlformats.org/officeDocument/2006/relationships/hyperlink" Target="https://www.diodes.com/part/view/SQ3.3V" TargetMode="External"/><Relationship Id="rId_hyperlink_371" Type="http://schemas.openxmlformats.org/officeDocument/2006/relationships/hyperlink" Target="https://www.diodes.com/datasheet/download/SX_2-5V.pdf" TargetMode="External"/><Relationship Id="rId_hyperlink_372" Type="http://schemas.openxmlformats.org/officeDocument/2006/relationships/hyperlink" Target="https://www.diodes.com/part/view/SX2.5V" TargetMode="External"/><Relationship Id="rId_hyperlink_373" Type="http://schemas.openxmlformats.org/officeDocument/2006/relationships/hyperlink" Target="https://www.diodes.com/datasheet/download/SX_3-3V.pdf" TargetMode="External"/><Relationship Id="rId_hyperlink_374" Type="http://schemas.openxmlformats.org/officeDocument/2006/relationships/hyperlink" Target="https://www.diodes.com/part/view/SX3.3V" TargetMode="External"/><Relationship Id="rId_hyperlink_375" Type="http://schemas.openxmlformats.org/officeDocument/2006/relationships/hyperlink" Target="https://www.diodes.com/datasheet/download/UC.pdf" TargetMode="External"/><Relationship Id="rId_hyperlink_376" Type="http://schemas.openxmlformats.org/officeDocument/2006/relationships/hyperlink" Target="https://www.diodes.com/part/view/UC" TargetMode="External"/><Relationship Id="rId_hyperlink_377" Type="http://schemas.openxmlformats.org/officeDocument/2006/relationships/hyperlink" Target="https://www.diodes.com/datasheet/download/UCQ.pdf" TargetMode="External"/><Relationship Id="rId_hyperlink_378" Type="http://schemas.openxmlformats.org/officeDocument/2006/relationships/hyperlink" Target="https://www.diodes.com/part/view/UCQ" TargetMode="External"/><Relationship Id="rId_hyperlink_379" Type="http://schemas.openxmlformats.org/officeDocument/2006/relationships/hyperlink" Target="https://www.diodes.com/datasheet/download/UF252%2F22.pdf" TargetMode="External"/><Relationship Id="rId_hyperlink_380" Type="http://schemas.openxmlformats.org/officeDocument/2006/relationships/hyperlink" Target="https://www.diodes.com/part/view/UF252%2F22" TargetMode="External"/><Relationship Id="rId_hyperlink_381" Type="http://schemas.openxmlformats.org/officeDocument/2006/relationships/hyperlink" Target="https://www.diodes.com/datasheet/download/UF253%2F23.pdf" TargetMode="External"/><Relationship Id="rId_hyperlink_382" Type="http://schemas.openxmlformats.org/officeDocument/2006/relationships/hyperlink" Target="https://www.diodes.com/part/view/UF253%2F23" TargetMode="External"/><Relationship Id="rId_hyperlink_383" Type="http://schemas.openxmlformats.org/officeDocument/2006/relationships/hyperlink" Target="https://www.diodes.com/datasheet/download/UF254%2F24.pdf" TargetMode="External"/><Relationship Id="rId_hyperlink_384" Type="http://schemas.openxmlformats.org/officeDocument/2006/relationships/hyperlink" Target="https://www.diodes.com/part/view/UF254%2F24" TargetMode="External"/><Relationship Id="rId_hyperlink_385" Type="http://schemas.openxmlformats.org/officeDocument/2006/relationships/hyperlink" Target="https://www.diodes.com/datasheet/download/UF322%2F32.pdf" TargetMode="External"/><Relationship Id="rId_hyperlink_386" Type="http://schemas.openxmlformats.org/officeDocument/2006/relationships/hyperlink" Target="https://www.diodes.com/part/view/UF322%2F32" TargetMode="External"/><Relationship Id="rId_hyperlink_387" Type="http://schemas.openxmlformats.org/officeDocument/2006/relationships/hyperlink" Target="https://www.diodes.com/datasheet/download/UF323%2F33.pdf" TargetMode="External"/><Relationship Id="rId_hyperlink_388" Type="http://schemas.openxmlformats.org/officeDocument/2006/relationships/hyperlink" Target="https://www.diodes.com/part/view/UF323%2F33" TargetMode="External"/><Relationship Id="rId_hyperlink_389" Type="http://schemas.openxmlformats.org/officeDocument/2006/relationships/hyperlink" Target="https://www.diodes.com/datasheet/download/UF324%2F34.pdf" TargetMode="External"/><Relationship Id="rId_hyperlink_390" Type="http://schemas.openxmlformats.org/officeDocument/2006/relationships/hyperlink" Target="https://www.diodes.com/part/view/UF324%2F34" TargetMode="External"/><Relationship Id="rId_hyperlink_391" Type="http://schemas.openxmlformats.org/officeDocument/2006/relationships/hyperlink" Target="https://www.diodes.com/datasheet/download/UF502%2F52.pdf" TargetMode="External"/><Relationship Id="rId_hyperlink_392" Type="http://schemas.openxmlformats.org/officeDocument/2006/relationships/hyperlink" Target="https://www.diodes.com/part/view/UF502%2F52" TargetMode="External"/><Relationship Id="rId_hyperlink_393" Type="http://schemas.openxmlformats.org/officeDocument/2006/relationships/hyperlink" Target="https://www.diodes.com/datasheet/download/UF503%2F53.pdf" TargetMode="External"/><Relationship Id="rId_hyperlink_394" Type="http://schemas.openxmlformats.org/officeDocument/2006/relationships/hyperlink" Target="https://www.diodes.com/part/view/UF503%2F53" TargetMode="External"/><Relationship Id="rId_hyperlink_395" Type="http://schemas.openxmlformats.org/officeDocument/2006/relationships/hyperlink" Target="https://www.diodes.com/datasheet/download/UF504%2F54.pdf" TargetMode="External"/><Relationship Id="rId_hyperlink_396" Type="http://schemas.openxmlformats.org/officeDocument/2006/relationships/hyperlink" Target="https://www.diodes.com/part/view/UF504%2F54" TargetMode="External"/><Relationship Id="rId_hyperlink_397" Type="http://schemas.openxmlformats.org/officeDocument/2006/relationships/hyperlink" Target="https://www.diodes.com/datasheet/download/UF702%2F72.pdf" TargetMode="External"/><Relationship Id="rId_hyperlink_398" Type="http://schemas.openxmlformats.org/officeDocument/2006/relationships/hyperlink" Target="https://www.diodes.com/part/view/UF702%2F72" TargetMode="External"/><Relationship Id="rId_hyperlink_399" Type="http://schemas.openxmlformats.org/officeDocument/2006/relationships/hyperlink" Target="https://www.diodes.com/datasheet/download/UF703%2F73.pdf" TargetMode="External"/><Relationship Id="rId_hyperlink_400" Type="http://schemas.openxmlformats.org/officeDocument/2006/relationships/hyperlink" Target="https://www.diodes.com/part/view/UF703%2F73" TargetMode="External"/><Relationship Id="rId_hyperlink_401" Type="http://schemas.openxmlformats.org/officeDocument/2006/relationships/hyperlink" Target="https://www.diodes.com/datasheet/download/UF704%2F74.pdf" TargetMode="External"/><Relationship Id="rId_hyperlink_402" Type="http://schemas.openxmlformats.org/officeDocument/2006/relationships/hyperlink" Target="https://www.diodes.com/part/view/UF704%2FUF74" TargetMode="External"/><Relationship Id="rId_hyperlink_403" Type="http://schemas.openxmlformats.org/officeDocument/2006/relationships/hyperlink" Target="https://www.diodes.com/datasheet/download/UF252%2F22.pdf" TargetMode="External"/><Relationship Id="rId_hyperlink_404" Type="http://schemas.openxmlformats.org/officeDocument/2006/relationships/hyperlink" Target="https://www.diodes.com/part/view/UFQ252%2F22" TargetMode="External"/><Relationship Id="rId_hyperlink_405" Type="http://schemas.openxmlformats.org/officeDocument/2006/relationships/hyperlink" Target="https://www.diodes.com/datasheet/download/UF253%2F23.pdf" TargetMode="External"/><Relationship Id="rId_hyperlink_406" Type="http://schemas.openxmlformats.org/officeDocument/2006/relationships/hyperlink" Target="https://www.diodes.com/part/view/UFQ253%2F23" TargetMode="External"/><Relationship Id="rId_hyperlink_407" Type="http://schemas.openxmlformats.org/officeDocument/2006/relationships/hyperlink" Target="https://www.diodes.com/datasheet/download/UF254%2F24.pdf" TargetMode="External"/><Relationship Id="rId_hyperlink_408" Type="http://schemas.openxmlformats.org/officeDocument/2006/relationships/hyperlink" Target="https://www.diodes.com/part/view/UFQ254%2F24" TargetMode="External"/><Relationship Id="rId_hyperlink_409" Type="http://schemas.openxmlformats.org/officeDocument/2006/relationships/hyperlink" Target="https://www.diodes.com/datasheet/download/UF322%2F32.pdf" TargetMode="External"/><Relationship Id="rId_hyperlink_410" Type="http://schemas.openxmlformats.org/officeDocument/2006/relationships/hyperlink" Target="https://www.diodes.com/part/view/UFQ322%2F32" TargetMode="External"/><Relationship Id="rId_hyperlink_411" Type="http://schemas.openxmlformats.org/officeDocument/2006/relationships/hyperlink" Target="https://www.diodes.com/datasheet/download/UF323%2F33.pdf" TargetMode="External"/><Relationship Id="rId_hyperlink_412" Type="http://schemas.openxmlformats.org/officeDocument/2006/relationships/hyperlink" Target="https://www.diodes.com/part/view/UFQ323%2F33" TargetMode="External"/><Relationship Id="rId_hyperlink_413" Type="http://schemas.openxmlformats.org/officeDocument/2006/relationships/hyperlink" Target="https://www.diodes.com/datasheet/download/UF324%2F34.pdf" TargetMode="External"/><Relationship Id="rId_hyperlink_414" Type="http://schemas.openxmlformats.org/officeDocument/2006/relationships/hyperlink" Target="https://www.diodes.com/part/view/UFQ324%2F34" TargetMode="External"/><Relationship Id="rId_hyperlink_415" Type="http://schemas.openxmlformats.org/officeDocument/2006/relationships/hyperlink" Target="https://www.diodes.com/datasheet/download/UF502%2F52.pdf" TargetMode="External"/><Relationship Id="rId_hyperlink_416" Type="http://schemas.openxmlformats.org/officeDocument/2006/relationships/hyperlink" Target="https://www.diodes.com/part/view/UFQ502%2F52" TargetMode="External"/><Relationship Id="rId_hyperlink_417" Type="http://schemas.openxmlformats.org/officeDocument/2006/relationships/hyperlink" Target="https://www.diodes.com/datasheet/download/UF503%2F53.pdf" TargetMode="External"/><Relationship Id="rId_hyperlink_418" Type="http://schemas.openxmlformats.org/officeDocument/2006/relationships/hyperlink" Target="https://www.diodes.com/part/view/UFQ503%2F53" TargetMode="External"/><Relationship Id="rId_hyperlink_419" Type="http://schemas.openxmlformats.org/officeDocument/2006/relationships/hyperlink" Target="https://www.diodes.com/datasheet/download/UF504%2F54.pdf" TargetMode="External"/><Relationship Id="rId_hyperlink_420" Type="http://schemas.openxmlformats.org/officeDocument/2006/relationships/hyperlink" Target="https://www.diodes.com/part/view/UFQ504%2F54" TargetMode="External"/><Relationship Id="rId_hyperlink_421" Type="http://schemas.openxmlformats.org/officeDocument/2006/relationships/hyperlink" Target="https://www.diodes.com/datasheet/download/UF702%2F72.pdf" TargetMode="External"/><Relationship Id="rId_hyperlink_422" Type="http://schemas.openxmlformats.org/officeDocument/2006/relationships/hyperlink" Target="https://www.diodes.com/part/view/UFQ702%2F72" TargetMode="External"/><Relationship Id="rId_hyperlink_423" Type="http://schemas.openxmlformats.org/officeDocument/2006/relationships/hyperlink" Target="https://www.diodes.com/datasheet/download/UF703%2F73.pdf" TargetMode="External"/><Relationship Id="rId_hyperlink_424" Type="http://schemas.openxmlformats.org/officeDocument/2006/relationships/hyperlink" Target="https://www.diodes.com/part/view/UFQ703%2F73" TargetMode="External"/><Relationship Id="rId_hyperlink_425" Type="http://schemas.openxmlformats.org/officeDocument/2006/relationships/hyperlink" Target="https://www.diodes.com/datasheet/download/UF704%2F74.pdf" TargetMode="External"/><Relationship Id="rId_hyperlink_426" Type="http://schemas.openxmlformats.org/officeDocument/2006/relationships/hyperlink" Target="https://www.diodes.com/part/view/UFQ704%2FUFQ74" TargetMode="External"/><Relationship Id="rId_hyperlink_427" Type="http://schemas.openxmlformats.org/officeDocument/2006/relationships/hyperlink" Target="https://www.diodes.com/datasheet/download/UJ_1-8V.pdf" TargetMode="External"/><Relationship Id="rId_hyperlink_428" Type="http://schemas.openxmlformats.org/officeDocument/2006/relationships/hyperlink" Target="https://www.diodes.com/part/view/UJ1.8V" TargetMode="External"/><Relationship Id="rId_hyperlink_429" Type="http://schemas.openxmlformats.org/officeDocument/2006/relationships/hyperlink" Target="https://www.diodes.com/datasheet/download/UK_1-8V.pdf" TargetMode="External"/><Relationship Id="rId_hyperlink_430" Type="http://schemas.openxmlformats.org/officeDocument/2006/relationships/hyperlink" Target="https://www.diodes.com/part/view/UK1.8V" TargetMode="External"/><Relationship Id="rId_hyperlink_431" Type="http://schemas.openxmlformats.org/officeDocument/2006/relationships/hyperlink" Target="https://www.diodes.com/datasheet/download/UM_1-8V.pdf" TargetMode="External"/><Relationship Id="rId_hyperlink_432" Type="http://schemas.openxmlformats.org/officeDocument/2006/relationships/hyperlink" Target="https://www.diodes.com/part/view/UM1.8V" TargetMode="External"/><Relationship Id="rId_hyperlink_433" Type="http://schemas.openxmlformats.org/officeDocument/2006/relationships/hyperlink" Target="https://www.diodes.com/datasheet/download/UX22-252.pdf" TargetMode="External"/><Relationship Id="rId_hyperlink_434" Type="http://schemas.openxmlformats.org/officeDocument/2006/relationships/hyperlink" Target="https://www.diodes.com/part/view/UX22%2F252" TargetMode="External"/><Relationship Id="rId_hyperlink_435" Type="http://schemas.openxmlformats.org/officeDocument/2006/relationships/hyperlink" Target="https://www.diodes.com/datasheet/download/UX31%2FUX321.pdf" TargetMode="External"/><Relationship Id="rId_hyperlink_436" Type="http://schemas.openxmlformats.org/officeDocument/2006/relationships/hyperlink" Target="https://www.diodes.com/part/view/UX31%2FUX321" TargetMode="External"/><Relationship Id="rId_hyperlink_437" Type="http://schemas.openxmlformats.org/officeDocument/2006/relationships/hyperlink" Target="https://www.diodes.com/datasheet/download/UX51%2FUX501+.pdf" TargetMode="External"/><Relationship Id="rId_hyperlink_438" Type="http://schemas.openxmlformats.org/officeDocument/2006/relationships/hyperlink" Target="https://www.diodes.com/part/view/UX51%2FUX501" TargetMode="External"/><Relationship Id="rId_hyperlink_439" Type="http://schemas.openxmlformats.org/officeDocument/2006/relationships/hyperlink" Target="https://www.diodes.com/datasheet/download/UX52%2FUX502+.pdf" TargetMode="External"/><Relationship Id="rId_hyperlink_440" Type="http://schemas.openxmlformats.org/officeDocument/2006/relationships/hyperlink" Target="https://www.diodes.com/part/view/UX52%2FUX502" TargetMode="External"/><Relationship Id="rId_hyperlink_441" Type="http://schemas.openxmlformats.org/officeDocument/2006/relationships/hyperlink" Target="https://www.diodes.com/datasheet/download/UX53%2FUX503.pdf" TargetMode="External"/><Relationship Id="rId_hyperlink_442" Type="http://schemas.openxmlformats.org/officeDocument/2006/relationships/hyperlink" Target="https://www.diodes.com/part/view/UX53%2FUX503" TargetMode="External"/><Relationship Id="rId_hyperlink_443" Type="http://schemas.openxmlformats.org/officeDocument/2006/relationships/hyperlink" Target="https://www.diodes.com/datasheet/download/UX71-701.pdf" TargetMode="External"/><Relationship Id="rId_hyperlink_444" Type="http://schemas.openxmlformats.org/officeDocument/2006/relationships/hyperlink" Target="https://www.diodes.com/part/view/UX71%2FUX701" TargetMode="External"/><Relationship Id="rId_hyperlink_445" Type="http://schemas.openxmlformats.org/officeDocument/2006/relationships/hyperlink" Target="https://www.diodes.com/datasheet/download/UX72-702.pdf" TargetMode="External"/><Relationship Id="rId_hyperlink_446" Type="http://schemas.openxmlformats.org/officeDocument/2006/relationships/hyperlink" Target="https://www.diodes.com/part/view/UX72%2FUX702" TargetMode="External"/><Relationship Id="rId_hyperlink_447" Type="http://schemas.openxmlformats.org/officeDocument/2006/relationships/hyperlink" Target="https://www.diodes.com/datasheet/download/UX73-703.pdf" TargetMode="External"/><Relationship Id="rId_hyperlink_448" Type="http://schemas.openxmlformats.org/officeDocument/2006/relationships/hyperlink" Target="https://www.diodes.com/part/view/UX73%2FUX703" TargetMode="External"/><Relationship Id="rId_hyperlink_449" Type="http://schemas.openxmlformats.org/officeDocument/2006/relationships/hyperlink" Target="https://www.diodes.com/datasheet/download/VM_1-2V.pdf" TargetMode="External"/><Relationship Id="rId_hyperlink_450" Type="http://schemas.openxmlformats.org/officeDocument/2006/relationships/hyperlink" Target="https://www.diodes.com/part/view/VM1.2V" TargetMode="External"/><Relationship Id="rId_hyperlink_451" Type="http://schemas.openxmlformats.org/officeDocument/2006/relationships/hyperlink" Target="https://www.diodes.com/datasheet/download/VM_1-8V.pdf" TargetMode="External"/><Relationship Id="rId_hyperlink_452" Type="http://schemas.openxmlformats.org/officeDocument/2006/relationships/hyperlink" Target="https://www.diodes.com/part/view/VM1.8V" TargetMode="External"/><Relationship Id="rId_hyperlink_453" Type="http://schemas.openxmlformats.org/officeDocument/2006/relationships/hyperlink" Target="https://www.diodes.com/datasheet/download/VM_2-5V.pdf" TargetMode="External"/><Relationship Id="rId_hyperlink_454" Type="http://schemas.openxmlformats.org/officeDocument/2006/relationships/hyperlink" Target="https://www.diodes.com/part/view/VM2.5V" TargetMode="External"/><Relationship Id="rId_hyperlink_455" Type="http://schemas.openxmlformats.org/officeDocument/2006/relationships/hyperlink" Target="https://www.diodes.com/datasheet/download/VM_3-3V.pdf" TargetMode="External"/><Relationship Id="rId_hyperlink_456" Type="http://schemas.openxmlformats.org/officeDocument/2006/relationships/hyperlink" Target="https://www.diodes.com/part/view/VM3.3V" TargetMode="External"/><Relationship Id="rId_hyperlink_457" Type="http://schemas.openxmlformats.org/officeDocument/2006/relationships/hyperlink" Target="https://www.diodes.com/datasheet/download/WL251.pdf" TargetMode="External"/><Relationship Id="rId_hyperlink_458" Type="http://schemas.openxmlformats.org/officeDocument/2006/relationships/hyperlink" Target="https://www.diodes.com/part/view/WL251" TargetMode="External"/><Relationship Id="rId_hyperlink_459" Type="http://schemas.openxmlformats.org/officeDocument/2006/relationships/hyperlink" Target="https://www.diodes.com/datasheet/download/WL321.pdf" TargetMode="External"/><Relationship Id="rId_hyperlink_460" Type="http://schemas.openxmlformats.org/officeDocument/2006/relationships/hyperlink" Target="https://www.diodes.com/part/view/WL321" TargetMode="External"/><Relationship Id="rId_hyperlink_461" Type="http://schemas.openxmlformats.org/officeDocument/2006/relationships/hyperlink" Target="https://www.diodes.com/datasheet/download/WL501.pdf" TargetMode="External"/><Relationship Id="rId_hyperlink_462" Type="http://schemas.openxmlformats.org/officeDocument/2006/relationships/hyperlink" Target="https://www.diodes.com/part/view/WL501" TargetMode="External"/><Relationship Id="rId_hyperlink_463" Type="http://schemas.openxmlformats.org/officeDocument/2006/relationships/hyperlink" Target="https://www.diodes.com/datasheet/download/WL701.pdf" TargetMode="External"/><Relationship Id="rId_hyperlink_464" Type="http://schemas.openxmlformats.org/officeDocument/2006/relationships/hyperlink" Target="https://www.diodes.com/part/view/WL701" TargetMode="External"/><Relationship Id="rId_hyperlink_465" Type="http://schemas.openxmlformats.org/officeDocument/2006/relationships/hyperlink" Target="https://www.diodes.com/datasheet/download/WX501.pdf" TargetMode="External"/><Relationship Id="rId_hyperlink_466" Type="http://schemas.openxmlformats.org/officeDocument/2006/relationships/hyperlink" Target="https://www.diodes.com/part/view/WX501" TargetMode="External"/><Relationship Id="rId_hyperlink_467" Type="http://schemas.openxmlformats.org/officeDocument/2006/relationships/hyperlink" Target="https://www.diodes.com/datasheet/download/WX502.pdf" TargetMode="External"/><Relationship Id="rId_hyperlink_468" Type="http://schemas.openxmlformats.org/officeDocument/2006/relationships/hyperlink" Target="https://www.diodes.com/part/view/WX502" TargetMode="External"/><Relationship Id="rId_hyperlink_469" Type="http://schemas.openxmlformats.org/officeDocument/2006/relationships/hyperlink" Target="https://www.diodes.com/datasheet/download/WX503.pdf" TargetMode="External"/><Relationship Id="rId_hyperlink_470" Type="http://schemas.openxmlformats.org/officeDocument/2006/relationships/hyperlink" Target="https://www.diodes.com/part/view/WX503" TargetMode="External"/><Relationship Id="rId_hyperlink_471" Type="http://schemas.openxmlformats.org/officeDocument/2006/relationships/hyperlink" Target="https://www.diodes.com/datasheet/download/WX701.pdf" TargetMode="External"/><Relationship Id="rId_hyperlink_472" Type="http://schemas.openxmlformats.org/officeDocument/2006/relationships/hyperlink" Target="https://www.diodes.com/part/view/WX701" TargetMode="External"/><Relationship Id="rId_hyperlink_473" Type="http://schemas.openxmlformats.org/officeDocument/2006/relationships/hyperlink" Target="https://www.diodes.com/datasheet/download/WX702.pdf" TargetMode="External"/><Relationship Id="rId_hyperlink_47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1.2</v>
      </c>
      <c r="Q2">
        <v>4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32</v>
      </c>
      <c r="I3" t="s">
        <v>33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1.8</v>
      </c>
      <c r="Q3">
        <v>4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37</v>
      </c>
      <c r="I4" t="s">
        <v>38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2.5</v>
      </c>
      <c r="Q4">
        <v>4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42</v>
      </c>
      <c r="I5" t="s">
        <v>38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>
        <v>3.3</v>
      </c>
      <c r="Q5">
        <v>4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21</v>
      </c>
      <c r="H6" t="s">
        <v>46</v>
      </c>
      <c r="I6" t="s">
        <v>33</v>
      </c>
      <c r="J6" t="s">
        <v>24</v>
      </c>
      <c r="K6" t="s">
        <v>47</v>
      </c>
      <c r="L6" t="s">
        <v>26</v>
      </c>
      <c r="M6" t="s">
        <v>27</v>
      </c>
      <c r="N6" t="s">
        <v>28</v>
      </c>
      <c r="O6" t="s">
        <v>29</v>
      </c>
      <c r="P6">
        <v>1.8</v>
      </c>
      <c r="Q6">
        <v>4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21</v>
      </c>
      <c r="H7" t="s">
        <v>46</v>
      </c>
      <c r="I7" t="s">
        <v>38</v>
      </c>
      <c r="J7" t="s">
        <v>24</v>
      </c>
      <c r="K7" t="s">
        <v>47</v>
      </c>
      <c r="L7" t="s">
        <v>26</v>
      </c>
      <c r="M7" t="s">
        <v>27</v>
      </c>
      <c r="N7" t="s">
        <v>28</v>
      </c>
      <c r="O7" t="s">
        <v>29</v>
      </c>
      <c r="P7">
        <v>2.5</v>
      </c>
      <c r="Q7">
        <v>4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21</v>
      </c>
      <c r="H8" t="s">
        <v>46</v>
      </c>
      <c r="I8" t="s">
        <v>38</v>
      </c>
      <c r="J8" t="s">
        <v>24</v>
      </c>
      <c r="K8" t="s">
        <v>47</v>
      </c>
      <c r="L8" t="s">
        <v>26</v>
      </c>
      <c r="M8" t="s">
        <v>27</v>
      </c>
      <c r="N8" t="s">
        <v>28</v>
      </c>
      <c r="O8" t="s">
        <v>29</v>
      </c>
      <c r="P8">
        <v>3.3</v>
      </c>
      <c r="Q8">
        <v>4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54</v>
      </c>
      <c r="I9" t="s">
        <v>23</v>
      </c>
      <c r="J9" t="s">
        <v>24</v>
      </c>
      <c r="K9" t="s">
        <v>25</v>
      </c>
      <c r="L9" t="s">
        <v>26</v>
      </c>
      <c r="M9" t="s">
        <v>55</v>
      </c>
      <c r="N9" t="s">
        <v>28</v>
      </c>
      <c r="O9" t="s">
        <v>29</v>
      </c>
      <c r="P9">
        <v>1.2</v>
      </c>
      <c r="Q9">
        <v>4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58</v>
      </c>
      <c r="I10" t="s">
        <v>33</v>
      </c>
      <c r="J10" t="s">
        <v>24</v>
      </c>
      <c r="K10" t="s">
        <v>25</v>
      </c>
      <c r="L10" t="s">
        <v>26</v>
      </c>
      <c r="M10" t="s">
        <v>55</v>
      </c>
      <c r="N10" t="s">
        <v>28</v>
      </c>
      <c r="O10" t="s">
        <v>29</v>
      </c>
      <c r="P10">
        <v>1.8</v>
      </c>
      <c r="Q10">
        <v>4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61</v>
      </c>
      <c r="I11" t="s">
        <v>38</v>
      </c>
      <c r="J11" t="s">
        <v>24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>
        <v>2.5</v>
      </c>
      <c r="Q11">
        <v>4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64</v>
      </c>
      <c r="I12" t="s">
        <v>38</v>
      </c>
      <c r="J12" t="s">
        <v>24</v>
      </c>
      <c r="K12" t="s">
        <v>25</v>
      </c>
      <c r="L12" t="s">
        <v>26</v>
      </c>
      <c r="M12" t="s">
        <v>55</v>
      </c>
      <c r="N12" t="s">
        <v>28</v>
      </c>
      <c r="O12" t="s">
        <v>29</v>
      </c>
      <c r="P12">
        <v>3.3</v>
      </c>
      <c r="Q12">
        <v>4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67</v>
      </c>
      <c r="I13" t="s">
        <v>23</v>
      </c>
      <c r="J13" t="s">
        <v>24</v>
      </c>
      <c r="K13" t="s">
        <v>25</v>
      </c>
      <c r="L13" t="s">
        <v>26</v>
      </c>
      <c r="M13" t="s">
        <v>68</v>
      </c>
      <c r="N13" t="s">
        <v>28</v>
      </c>
      <c r="O13" t="s">
        <v>29</v>
      </c>
      <c r="P13">
        <v>1.2</v>
      </c>
      <c r="Q13">
        <v>4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71</v>
      </c>
      <c r="I14" t="s">
        <v>33</v>
      </c>
      <c r="J14" t="s">
        <v>24</v>
      </c>
      <c r="K14" t="s">
        <v>25</v>
      </c>
      <c r="L14" t="s">
        <v>26</v>
      </c>
      <c r="M14" t="s">
        <v>68</v>
      </c>
      <c r="N14" t="s">
        <v>28</v>
      </c>
      <c r="O14" t="s">
        <v>29</v>
      </c>
      <c r="P14">
        <v>1.8</v>
      </c>
      <c r="Q14">
        <v>4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75</v>
      </c>
      <c r="I15" t="s">
        <v>38</v>
      </c>
      <c r="J15" t="s">
        <v>24</v>
      </c>
      <c r="K15" t="s">
        <v>25</v>
      </c>
      <c r="L15" t="s">
        <v>26</v>
      </c>
      <c r="M15" t="s">
        <v>68</v>
      </c>
      <c r="N15" t="s">
        <v>28</v>
      </c>
      <c r="O15" t="s">
        <v>29</v>
      </c>
      <c r="P15">
        <v>2.5</v>
      </c>
      <c r="Q15">
        <v>4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79</v>
      </c>
      <c r="I16" t="s">
        <v>38</v>
      </c>
      <c r="J16" t="s">
        <v>24</v>
      </c>
      <c r="K16" t="s">
        <v>25</v>
      </c>
      <c r="L16" t="s">
        <v>26</v>
      </c>
      <c r="M16" t="s">
        <v>68</v>
      </c>
      <c r="N16" t="s">
        <v>28</v>
      </c>
      <c r="O16" t="s">
        <v>29</v>
      </c>
      <c r="P16">
        <v>3.3</v>
      </c>
      <c r="Q16">
        <v>4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21</v>
      </c>
      <c r="H17" t="s">
        <v>83</v>
      </c>
      <c r="I17" t="s">
        <v>33</v>
      </c>
      <c r="J17" t="s">
        <v>24</v>
      </c>
      <c r="K17" t="s">
        <v>47</v>
      </c>
      <c r="L17" t="s">
        <v>26</v>
      </c>
      <c r="M17" t="s">
        <v>68</v>
      </c>
      <c r="N17" t="s">
        <v>28</v>
      </c>
      <c r="O17" t="s">
        <v>29</v>
      </c>
      <c r="P17">
        <v>1.8</v>
      </c>
      <c r="Q17">
        <v>4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21</v>
      </c>
      <c r="H18" t="s">
        <v>83</v>
      </c>
      <c r="I18" t="s">
        <v>38</v>
      </c>
      <c r="J18" t="s">
        <v>24</v>
      </c>
      <c r="K18" t="s">
        <v>47</v>
      </c>
      <c r="L18" t="s">
        <v>26</v>
      </c>
      <c r="M18" t="s">
        <v>68</v>
      </c>
      <c r="N18" t="s">
        <v>28</v>
      </c>
      <c r="O18" t="s">
        <v>29</v>
      </c>
      <c r="P18">
        <v>2.5</v>
      </c>
      <c r="Q18">
        <v>4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21</v>
      </c>
      <c r="H19" t="s">
        <v>83</v>
      </c>
      <c r="I19" t="s">
        <v>38</v>
      </c>
      <c r="J19" t="s">
        <v>24</v>
      </c>
      <c r="K19" t="s">
        <v>47</v>
      </c>
      <c r="L19" t="s">
        <v>26</v>
      </c>
      <c r="M19" t="s">
        <v>68</v>
      </c>
      <c r="N19" t="s">
        <v>28</v>
      </c>
      <c r="O19" t="s">
        <v>29</v>
      </c>
      <c r="P19">
        <v>3.3</v>
      </c>
      <c r="Q19">
        <v>4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90</v>
      </c>
      <c r="I20" t="s">
        <v>91</v>
      </c>
      <c r="J20" t="s">
        <v>24</v>
      </c>
      <c r="K20" t="s">
        <v>25</v>
      </c>
      <c r="L20" t="s">
        <v>26</v>
      </c>
      <c r="M20" t="s">
        <v>92</v>
      </c>
      <c r="N20" t="s">
        <v>28</v>
      </c>
      <c r="O20" t="s">
        <v>29</v>
      </c>
      <c r="P20">
        <v>1.2</v>
      </c>
      <c r="Q20">
        <v>4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95</v>
      </c>
      <c r="I21" t="s">
        <v>96</v>
      </c>
      <c r="J21" t="s">
        <v>24</v>
      </c>
      <c r="K21" t="s">
        <v>25</v>
      </c>
      <c r="L21" t="s">
        <v>26</v>
      </c>
      <c r="M21" t="s">
        <v>92</v>
      </c>
      <c r="N21" t="s">
        <v>28</v>
      </c>
      <c r="O21" t="s">
        <v>29</v>
      </c>
      <c r="P21">
        <v>1.8</v>
      </c>
      <c r="Q21">
        <v>4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99</v>
      </c>
      <c r="I22" t="s">
        <v>96</v>
      </c>
      <c r="J22" t="s">
        <v>24</v>
      </c>
      <c r="K22" t="s">
        <v>25</v>
      </c>
      <c r="L22" t="s">
        <v>26</v>
      </c>
      <c r="M22" t="s">
        <v>92</v>
      </c>
      <c r="N22" t="s">
        <v>28</v>
      </c>
      <c r="O22" t="s">
        <v>29</v>
      </c>
      <c r="P22">
        <v>2.5</v>
      </c>
      <c r="Q22">
        <v>4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102</v>
      </c>
      <c r="I23" t="s">
        <v>96</v>
      </c>
      <c r="J23" t="s">
        <v>24</v>
      </c>
      <c r="K23" t="s">
        <v>25</v>
      </c>
      <c r="L23" t="s">
        <v>26</v>
      </c>
      <c r="M23" t="s">
        <v>92</v>
      </c>
      <c r="N23" t="s">
        <v>28</v>
      </c>
      <c r="O23" t="s">
        <v>29</v>
      </c>
      <c r="P23">
        <v>3.3</v>
      </c>
      <c r="Q23">
        <v>4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105</v>
      </c>
      <c r="I24" t="s">
        <v>23</v>
      </c>
      <c r="J24" t="s">
        <v>24</v>
      </c>
      <c r="K24" t="s">
        <v>25</v>
      </c>
      <c r="L24" t="s">
        <v>26</v>
      </c>
      <c r="M24" t="s">
        <v>106</v>
      </c>
      <c r="N24" t="s">
        <v>28</v>
      </c>
      <c r="O24" t="s">
        <v>29</v>
      </c>
      <c r="P24">
        <v>1.2</v>
      </c>
      <c r="Q24">
        <v>4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109</v>
      </c>
      <c r="I25" t="s">
        <v>33</v>
      </c>
      <c r="J25" t="s">
        <v>24</v>
      </c>
      <c r="K25" t="s">
        <v>25</v>
      </c>
      <c r="L25" t="s">
        <v>26</v>
      </c>
      <c r="M25" t="s">
        <v>106</v>
      </c>
      <c r="N25" t="s">
        <v>28</v>
      </c>
      <c r="O25" t="s">
        <v>29</v>
      </c>
      <c r="P25">
        <v>1.8</v>
      </c>
      <c r="Q25">
        <v>4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113</v>
      </c>
      <c r="I26" t="s">
        <v>38</v>
      </c>
      <c r="J26" t="s">
        <v>24</v>
      </c>
      <c r="K26" t="s">
        <v>25</v>
      </c>
      <c r="L26" t="s">
        <v>26</v>
      </c>
      <c r="M26" t="s">
        <v>106</v>
      </c>
      <c r="N26" t="s">
        <v>28</v>
      </c>
      <c r="O26" t="s">
        <v>29</v>
      </c>
      <c r="P26">
        <v>2.5</v>
      </c>
      <c r="Q26">
        <v>4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117</v>
      </c>
      <c r="I27" t="s">
        <v>38</v>
      </c>
      <c r="J27" t="s">
        <v>24</v>
      </c>
      <c r="K27" t="s">
        <v>25</v>
      </c>
      <c r="L27" t="s">
        <v>26</v>
      </c>
      <c r="M27" t="s">
        <v>106</v>
      </c>
      <c r="N27" t="s">
        <v>28</v>
      </c>
      <c r="O27" t="s">
        <v>29</v>
      </c>
      <c r="P27">
        <v>3.3</v>
      </c>
      <c r="Q27">
        <v>4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21</v>
      </c>
      <c r="H28" t="s">
        <v>121</v>
      </c>
      <c r="I28" t="s">
        <v>33</v>
      </c>
      <c r="J28" t="s">
        <v>24</v>
      </c>
      <c r="K28" t="s">
        <v>47</v>
      </c>
      <c r="L28" t="s">
        <v>26</v>
      </c>
      <c r="M28" t="s">
        <v>106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21</v>
      </c>
      <c r="H29" t="s">
        <v>121</v>
      </c>
      <c r="I29" t="s">
        <v>38</v>
      </c>
      <c r="J29" t="s">
        <v>24</v>
      </c>
      <c r="K29" t="s">
        <v>47</v>
      </c>
      <c r="L29" t="s">
        <v>26</v>
      </c>
      <c r="M29" t="s">
        <v>106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21</v>
      </c>
      <c r="H30" t="s">
        <v>121</v>
      </c>
      <c r="I30" t="s">
        <v>38</v>
      </c>
      <c r="J30" t="s">
        <v>24</v>
      </c>
      <c r="K30" t="s">
        <v>47</v>
      </c>
      <c r="L30" t="s">
        <v>26</v>
      </c>
      <c r="M30" t="s">
        <v>106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126</v>
      </c>
      <c r="B31" s="2" t="str">
        <f>Hyperlink("https://www.diodes.com/datasheet/download/HX201.pdf")</f>
        <v>https://www.diodes.com/datasheet/download/HX201.pdf</v>
      </c>
      <c r="C31" t="str">
        <f>Hyperlink("https://www.diodes.com/part/view/HX201","HX201")</f>
        <v>HX201</v>
      </c>
      <c r="D31" t="s">
        <v>127</v>
      </c>
      <c r="E31" t="s">
        <v>128</v>
      </c>
      <c r="F31" t="s">
        <v>129</v>
      </c>
      <c r="G31" t="s">
        <v>130</v>
      </c>
      <c r="H31" t="s">
        <v>131</v>
      </c>
      <c r="I31" t="s">
        <v>96</v>
      </c>
      <c r="J31" t="s">
        <v>132</v>
      </c>
      <c r="K31" t="s">
        <v>25</v>
      </c>
      <c r="L31" t="s">
        <v>133</v>
      </c>
      <c r="M31" t="s">
        <v>134</v>
      </c>
      <c r="N31" t="s">
        <v>28</v>
      </c>
      <c r="O31" t="s">
        <v>29</v>
      </c>
      <c r="P31" t="s">
        <v>135</v>
      </c>
      <c r="Q31">
        <v>4</v>
      </c>
    </row>
    <row r="32" spans="1:19">
      <c r="A32" t="s">
        <v>136</v>
      </c>
      <c r="B32" s="2" t="str">
        <f>Hyperlink("https://www.diodes.com/datasheet/download/HX251.pdf")</f>
        <v>https://www.diodes.com/datasheet/download/HX251.pdf</v>
      </c>
      <c r="C32" t="str">
        <f>Hyperlink("https://www.diodes.com/part/view/HX251","HX251")</f>
        <v>HX251</v>
      </c>
      <c r="D32" t="s">
        <v>137</v>
      </c>
      <c r="E32" t="s">
        <v>128</v>
      </c>
      <c r="F32" t="s">
        <v>129</v>
      </c>
      <c r="G32" t="s">
        <v>130</v>
      </c>
      <c r="H32" t="s">
        <v>131</v>
      </c>
      <c r="I32" t="s">
        <v>138</v>
      </c>
      <c r="J32" t="s">
        <v>24</v>
      </c>
      <c r="K32" t="s">
        <v>25</v>
      </c>
      <c r="L32" t="s">
        <v>133</v>
      </c>
      <c r="M32" t="s">
        <v>139</v>
      </c>
      <c r="N32" t="s">
        <v>28</v>
      </c>
      <c r="O32" t="s">
        <v>29</v>
      </c>
      <c r="P32" t="s">
        <v>135</v>
      </c>
      <c r="Q32">
        <v>4</v>
      </c>
    </row>
    <row r="33" spans="1:19">
      <c r="A33" t="s">
        <v>140</v>
      </c>
      <c r="B33" s="2" t="str">
        <f>Hyperlink("https://www.diodes.com/datasheet/download/HX321.pdf")</f>
        <v>https://www.diodes.com/datasheet/download/HX321.pdf</v>
      </c>
      <c r="C33" t="str">
        <f>Hyperlink("https://www.diodes.com/part/view/HX321","HX321")</f>
        <v>HX321</v>
      </c>
      <c r="D33" t="s">
        <v>141</v>
      </c>
      <c r="E33" t="s">
        <v>128</v>
      </c>
      <c r="F33" t="s">
        <v>129</v>
      </c>
      <c r="G33" t="s">
        <v>130</v>
      </c>
      <c r="H33" t="s">
        <v>131</v>
      </c>
      <c r="I33" t="s">
        <v>138</v>
      </c>
      <c r="J33" t="s">
        <v>24</v>
      </c>
      <c r="K33" t="s">
        <v>25</v>
      </c>
      <c r="L33" t="s">
        <v>133</v>
      </c>
      <c r="M33" t="s">
        <v>142</v>
      </c>
      <c r="N33" t="s">
        <v>28</v>
      </c>
      <c r="O33" t="s">
        <v>29</v>
      </c>
      <c r="P33" t="s">
        <v>135</v>
      </c>
      <c r="Q33">
        <v>4</v>
      </c>
    </row>
    <row r="34" spans="1:19">
      <c r="A34" t="s">
        <v>143</v>
      </c>
      <c r="B34" s="2" t="str">
        <f>Hyperlink("https://www.diodes.com/datasheet/download/HX322.pdf")</f>
        <v>https://www.diodes.com/datasheet/download/HX322.pdf</v>
      </c>
      <c r="C34" t="str">
        <f>Hyperlink("https://www.diodes.com/part/view/HX322","HX322")</f>
        <v>HX322</v>
      </c>
      <c r="D34" t="s">
        <v>144</v>
      </c>
      <c r="E34" t="s">
        <v>128</v>
      </c>
      <c r="F34" t="s">
        <v>129</v>
      </c>
      <c r="G34" t="s">
        <v>130</v>
      </c>
      <c r="H34" t="s">
        <v>131</v>
      </c>
      <c r="I34" t="s">
        <v>145</v>
      </c>
      <c r="J34" t="s">
        <v>24</v>
      </c>
      <c r="K34" t="s">
        <v>25</v>
      </c>
      <c r="L34" t="s">
        <v>133</v>
      </c>
      <c r="M34" t="s">
        <v>142</v>
      </c>
      <c r="N34" t="s">
        <v>28</v>
      </c>
      <c r="O34" t="s">
        <v>146</v>
      </c>
      <c r="P34" t="s">
        <v>147</v>
      </c>
      <c r="Q34">
        <v>6</v>
      </c>
    </row>
    <row r="35" spans="1:19">
      <c r="A35" t="s">
        <v>148</v>
      </c>
      <c r="B35" s="2" t="str">
        <f>Hyperlink("https://www.diodes.com/datasheet/download/HX323.pdf")</f>
        <v>https://www.diodes.com/datasheet/download/HX323.pdf</v>
      </c>
      <c r="C35" t="str">
        <f>Hyperlink("https://www.diodes.com/part/view/HX323","HX323")</f>
        <v>HX323</v>
      </c>
      <c r="D35" t="s">
        <v>149</v>
      </c>
      <c r="E35" t="s">
        <v>150</v>
      </c>
      <c r="F35" t="s">
        <v>129</v>
      </c>
      <c r="G35" t="s">
        <v>130</v>
      </c>
      <c r="H35" t="s">
        <v>131</v>
      </c>
      <c r="I35" t="s">
        <v>151</v>
      </c>
      <c r="J35" t="s">
        <v>24</v>
      </c>
      <c r="K35" t="s">
        <v>25</v>
      </c>
      <c r="L35" t="s">
        <v>133</v>
      </c>
      <c r="M35" t="s">
        <v>142</v>
      </c>
      <c r="N35" t="s">
        <v>28</v>
      </c>
      <c r="O35" t="s">
        <v>152</v>
      </c>
      <c r="P35" t="s">
        <v>147</v>
      </c>
      <c r="Q35">
        <v>6</v>
      </c>
    </row>
    <row r="36" spans="1:19">
      <c r="A36" t="s">
        <v>153</v>
      </c>
      <c r="B36" s="2" t="str">
        <f>Hyperlink("https://www.diodes.com/datasheet/download/HX501.pdf")</f>
        <v>https://www.diodes.com/datasheet/download/HX501.pdf</v>
      </c>
      <c r="C36" t="str">
        <f>Hyperlink("https://www.diodes.com/part/view/HX501","HX501")</f>
        <v>HX501</v>
      </c>
      <c r="D36" t="s">
        <v>154</v>
      </c>
      <c r="E36" t="s">
        <v>150</v>
      </c>
      <c r="F36" t="s">
        <v>129</v>
      </c>
      <c r="G36" t="s">
        <v>130</v>
      </c>
      <c r="H36" t="s">
        <v>131</v>
      </c>
      <c r="I36" t="s">
        <v>155</v>
      </c>
      <c r="J36" t="s">
        <v>24</v>
      </c>
      <c r="K36" t="s">
        <v>25</v>
      </c>
      <c r="L36" t="s">
        <v>133</v>
      </c>
      <c r="M36" t="s">
        <v>156</v>
      </c>
      <c r="N36" t="s">
        <v>28</v>
      </c>
      <c r="O36" t="s">
        <v>29</v>
      </c>
      <c r="P36" t="s">
        <v>135</v>
      </c>
      <c r="Q36">
        <v>4</v>
      </c>
    </row>
    <row r="37" spans="1:19">
      <c r="A37" t="s">
        <v>157</v>
      </c>
      <c r="B37" s="2" t="str">
        <f>Hyperlink("https://www.diodes.com/datasheet/download/HX502.pdf")</f>
        <v>https://www.diodes.com/datasheet/download/HX502.pdf</v>
      </c>
      <c r="C37" t="str">
        <f>Hyperlink("https://www.diodes.com/part/view/HX502","HX502")</f>
        <v>HX502</v>
      </c>
      <c r="D37" t="s">
        <v>158</v>
      </c>
      <c r="E37" t="s">
        <v>150</v>
      </c>
      <c r="F37" t="s">
        <v>129</v>
      </c>
      <c r="G37" t="s">
        <v>130</v>
      </c>
      <c r="H37" t="s">
        <v>131</v>
      </c>
      <c r="I37" t="s">
        <v>145</v>
      </c>
      <c r="J37" t="s">
        <v>24</v>
      </c>
      <c r="K37" t="s">
        <v>25</v>
      </c>
      <c r="L37" t="s">
        <v>133</v>
      </c>
      <c r="M37" t="s">
        <v>156</v>
      </c>
      <c r="N37" t="s">
        <v>28</v>
      </c>
      <c r="O37" t="s">
        <v>146</v>
      </c>
      <c r="P37" t="s">
        <v>147</v>
      </c>
      <c r="Q37">
        <v>6</v>
      </c>
    </row>
    <row r="38" spans="1:19">
      <c r="A38" t="s">
        <v>159</v>
      </c>
      <c r="B38" s="2" t="str">
        <f>Hyperlink("https://www.diodes.com/datasheet/download/HX503.pdf")</f>
        <v>https://www.diodes.com/datasheet/download/HX503.pdf</v>
      </c>
      <c r="C38" t="str">
        <f>Hyperlink("https://www.diodes.com/part/view/HX503","HX503")</f>
        <v>HX503</v>
      </c>
      <c r="D38" t="s">
        <v>160</v>
      </c>
      <c r="E38" t="s">
        <v>150</v>
      </c>
      <c r="F38" t="s">
        <v>129</v>
      </c>
      <c r="G38" t="s">
        <v>130</v>
      </c>
      <c r="H38" t="s">
        <v>131</v>
      </c>
      <c r="I38" t="s">
        <v>151</v>
      </c>
      <c r="J38" t="s">
        <v>24</v>
      </c>
      <c r="K38" t="s">
        <v>25</v>
      </c>
      <c r="L38" t="s">
        <v>133</v>
      </c>
      <c r="M38" t="s">
        <v>156</v>
      </c>
      <c r="N38" t="s">
        <v>28</v>
      </c>
      <c r="O38" t="s">
        <v>152</v>
      </c>
      <c r="P38" t="s">
        <v>147</v>
      </c>
      <c r="Q38">
        <v>6</v>
      </c>
    </row>
    <row r="39" spans="1:19">
      <c r="A39" t="s">
        <v>161</v>
      </c>
      <c r="B39" s="2" t="str">
        <f>Hyperlink("https://www.diodes.com/datasheet/download/HX701.pdf")</f>
        <v>https://www.diodes.com/datasheet/download/HX701.pdf</v>
      </c>
      <c r="C39" t="str">
        <f>Hyperlink("https://www.diodes.com/part/view/HX701","HX701")</f>
        <v>HX701</v>
      </c>
      <c r="D39" t="s">
        <v>162</v>
      </c>
      <c r="E39" t="s">
        <v>150</v>
      </c>
      <c r="F39" t="s">
        <v>129</v>
      </c>
      <c r="G39" t="s">
        <v>130</v>
      </c>
      <c r="H39" t="s">
        <v>131</v>
      </c>
      <c r="I39" t="s">
        <v>155</v>
      </c>
      <c r="J39" t="s">
        <v>24</v>
      </c>
      <c r="K39" t="s">
        <v>25</v>
      </c>
      <c r="L39" t="s">
        <v>133</v>
      </c>
      <c r="M39" t="s">
        <v>163</v>
      </c>
      <c r="N39" t="s">
        <v>28</v>
      </c>
      <c r="O39" t="s">
        <v>29</v>
      </c>
      <c r="P39" t="s">
        <v>135</v>
      </c>
      <c r="Q39">
        <v>4</v>
      </c>
    </row>
    <row r="40" spans="1:19">
      <c r="A40" t="s">
        <v>164</v>
      </c>
      <c r="B40" s="2" t="str">
        <f>Hyperlink("https://www.diodes.com/datasheet/download/HX702.pdf")</f>
        <v>https://www.diodes.com/datasheet/download/HX702.pdf</v>
      </c>
      <c r="C40" t="str">
        <f>Hyperlink("https://www.diodes.com/part/view/HX702","HX702")</f>
        <v>HX702</v>
      </c>
      <c r="D40" t="s">
        <v>165</v>
      </c>
      <c r="E40" t="s">
        <v>150</v>
      </c>
      <c r="F40" t="s">
        <v>129</v>
      </c>
      <c r="G40" t="s">
        <v>130</v>
      </c>
      <c r="H40" t="s">
        <v>131</v>
      </c>
      <c r="I40" t="s">
        <v>145</v>
      </c>
      <c r="J40" t="s">
        <v>24</v>
      </c>
      <c r="K40" t="s">
        <v>25</v>
      </c>
      <c r="L40" t="s">
        <v>133</v>
      </c>
      <c r="M40" t="s">
        <v>163</v>
      </c>
      <c r="N40" t="s">
        <v>28</v>
      </c>
      <c r="O40" t="s">
        <v>146</v>
      </c>
      <c r="P40" t="s">
        <v>147</v>
      </c>
      <c r="Q40">
        <v>6</v>
      </c>
    </row>
    <row r="41" spans="1:19">
      <c r="A41" t="s">
        <v>166</v>
      </c>
      <c r="B41" s="2" t="str">
        <f>Hyperlink("https://www.diodes.com/datasheet/download/HX703.pdf")</f>
        <v>https://www.diodes.com/datasheet/download/HX703.pdf</v>
      </c>
      <c r="C41" t="str">
        <f>Hyperlink("https://www.diodes.com/part/view/HX703","HX703")</f>
        <v>HX703</v>
      </c>
      <c r="D41" t="s">
        <v>167</v>
      </c>
      <c r="E41" t="s">
        <v>128</v>
      </c>
      <c r="F41" t="s">
        <v>129</v>
      </c>
      <c r="G41" t="s">
        <v>130</v>
      </c>
      <c r="H41" t="s">
        <v>131</v>
      </c>
      <c r="I41" t="s">
        <v>151</v>
      </c>
      <c r="J41" t="s">
        <v>24</v>
      </c>
      <c r="K41" t="s">
        <v>25</v>
      </c>
      <c r="L41" t="s">
        <v>133</v>
      </c>
      <c r="M41" t="s">
        <v>163</v>
      </c>
      <c r="N41" t="s">
        <v>28</v>
      </c>
      <c r="O41" t="s">
        <v>152</v>
      </c>
      <c r="P41" t="s">
        <v>147</v>
      </c>
      <c r="Q41">
        <v>6</v>
      </c>
    </row>
    <row r="42" spans="1:19">
      <c r="A42" t="s">
        <v>168</v>
      </c>
      <c r="B42" s="2" t="str">
        <f>Hyperlink("https://www.diodes.com/datasheet/download/HXQ-CMOS-Series.pdf")</f>
        <v>https://www.diodes.com/datasheet/download/HXQ-CMOS-Series.pdf</v>
      </c>
      <c r="C42" t="str">
        <f>Hyperlink("https://www.diodes.com/part/view/HXQ-CMOS-Series","HXQ-CMOS-Series")</f>
        <v>HXQ-CMOS-Series</v>
      </c>
      <c r="D42" t="s">
        <v>169</v>
      </c>
      <c r="F42" t="s">
        <v>170</v>
      </c>
      <c r="H42" t="s">
        <v>168</v>
      </c>
      <c r="J42" t="s">
        <v>132</v>
      </c>
      <c r="K42" t="s">
        <v>47</v>
      </c>
      <c r="L42" t="s">
        <v>26</v>
      </c>
      <c r="M42" t="s">
        <v>171</v>
      </c>
      <c r="N42" t="s">
        <v>28</v>
      </c>
      <c r="O42" t="s">
        <v>29</v>
      </c>
      <c r="P42" t="s">
        <v>135</v>
      </c>
      <c r="Q42">
        <v>4</v>
      </c>
    </row>
    <row r="43" spans="1:19">
      <c r="A43" t="s">
        <v>172</v>
      </c>
      <c r="B43" s="2" t="str">
        <f>Hyperlink("https://www.diodes.com/datasheet/download/HXQ-CMOS-Series.pdf")</f>
        <v>https://www.diodes.com/datasheet/download/HXQ-CMOS-Series.pdf</v>
      </c>
      <c r="C43" t="str">
        <f>Hyperlink("https://www.diodes.com/part/view/HXQ-CMOS-Series++3225","HXQ-CMOS-Series  3225")</f>
        <v>HXQ-CMOS-Series  3225</v>
      </c>
      <c r="D43" t="s">
        <v>173</v>
      </c>
      <c r="G43" t="s">
        <v>130</v>
      </c>
      <c r="H43" t="s">
        <v>174</v>
      </c>
      <c r="I43" t="s">
        <v>175</v>
      </c>
      <c r="J43" t="s">
        <v>132</v>
      </c>
      <c r="K43" t="s">
        <v>47</v>
      </c>
      <c r="L43" t="s">
        <v>26</v>
      </c>
      <c r="M43" t="s">
        <v>68</v>
      </c>
      <c r="N43" t="s">
        <v>28</v>
      </c>
      <c r="O43" t="s">
        <v>29</v>
      </c>
      <c r="P43" t="s">
        <v>135</v>
      </c>
      <c r="Q43">
        <v>4</v>
      </c>
    </row>
    <row r="44" spans="1:19">
      <c r="A44" t="s">
        <v>176</v>
      </c>
      <c r="B44" s="2" t="str">
        <f>Hyperlink("https://www.diodes.com/datasheet/download/HXQ-CMOS-Series.pdf")</f>
        <v>https://www.diodes.com/datasheet/download/HXQ-CMOS-Series.pdf</v>
      </c>
      <c r="C44" t="str">
        <f>Hyperlink("https://www.diodes.com/part/view/HXQ-CMOS-Series+2016","HXQ-CMOS-Series 2016")</f>
        <v>HXQ-CMOS-Series 2016</v>
      </c>
      <c r="D44" t="s">
        <v>177</v>
      </c>
      <c r="F44" t="s">
        <v>129</v>
      </c>
      <c r="G44" t="s">
        <v>130</v>
      </c>
      <c r="H44" t="s">
        <v>174</v>
      </c>
      <c r="I44" t="s">
        <v>96</v>
      </c>
      <c r="J44" t="s">
        <v>132</v>
      </c>
      <c r="K44" t="s">
        <v>47</v>
      </c>
      <c r="L44" t="s">
        <v>26</v>
      </c>
      <c r="M44" t="s">
        <v>92</v>
      </c>
      <c r="N44" t="s">
        <v>28</v>
      </c>
      <c r="O44" t="s">
        <v>29</v>
      </c>
      <c r="P44" t="s">
        <v>135</v>
      </c>
      <c r="Q44">
        <v>4</v>
      </c>
    </row>
    <row r="45" spans="1:19">
      <c r="A45" t="s">
        <v>178</v>
      </c>
      <c r="B45" s="2" t="str">
        <f>Hyperlink("https://www.diodes.com/datasheet/download/HXQ-CMOS-Series.pdf")</f>
        <v>https://www.diodes.com/datasheet/download/HXQ-CMOS-Series.pdf</v>
      </c>
      <c r="C45" t="str">
        <f>Hyperlink("https://www.diodes.com/part/view/HXQ-CMOS-Series+2520","HXQ-CMOS-Series 2520")</f>
        <v>HXQ-CMOS-Series 2520</v>
      </c>
      <c r="D45" t="s">
        <v>179</v>
      </c>
      <c r="F45" t="s">
        <v>129</v>
      </c>
      <c r="G45" t="s">
        <v>130</v>
      </c>
      <c r="H45" t="s">
        <v>174</v>
      </c>
      <c r="I45" t="s">
        <v>175</v>
      </c>
      <c r="J45" t="s">
        <v>132</v>
      </c>
      <c r="K45" t="s">
        <v>47</v>
      </c>
      <c r="L45" t="s">
        <v>26</v>
      </c>
      <c r="M45" t="s">
        <v>55</v>
      </c>
      <c r="N45" t="s">
        <v>28</v>
      </c>
      <c r="O45" t="s">
        <v>29</v>
      </c>
      <c r="P45" t="s">
        <v>135</v>
      </c>
      <c r="Q45">
        <v>4</v>
      </c>
    </row>
    <row r="46" spans="1:19">
      <c r="A46" t="s">
        <v>180</v>
      </c>
      <c r="B46" s="2" t="str">
        <f>Hyperlink("https://www.diodes.com/datasheet/download/HXQ-CMOS-Series.pdf")</f>
        <v>https://www.diodes.com/datasheet/download/HXQ-CMOS-Series.pdf</v>
      </c>
      <c r="C46" t="str">
        <f>Hyperlink("https://www.diodes.com/part/view/HXQ-CMOS-Series+5032","HXQ-CMOS-Series 5032")</f>
        <v>HXQ-CMOS-Series 5032</v>
      </c>
      <c r="D46" t="s">
        <v>181</v>
      </c>
      <c r="F46" t="s">
        <v>129</v>
      </c>
      <c r="G46" t="s">
        <v>130</v>
      </c>
      <c r="H46" t="s">
        <v>174</v>
      </c>
      <c r="I46" t="s">
        <v>175</v>
      </c>
      <c r="J46" t="s">
        <v>132</v>
      </c>
      <c r="K46" t="s">
        <v>47</v>
      </c>
      <c r="L46" t="s">
        <v>26</v>
      </c>
      <c r="M46" t="s">
        <v>27</v>
      </c>
      <c r="N46" t="s">
        <v>28</v>
      </c>
      <c r="O46" t="s">
        <v>29</v>
      </c>
      <c r="P46" t="s">
        <v>135</v>
      </c>
      <c r="Q46">
        <v>4</v>
      </c>
    </row>
    <row r="47" spans="1:19">
      <c r="A47" t="s">
        <v>182</v>
      </c>
      <c r="B47" s="2" t="str">
        <f>Hyperlink("https://www.diodes.com/datasheet/download/HXQ-CMOS-Series.pdf")</f>
        <v>https://www.diodes.com/datasheet/download/HXQ-CMOS-Series.pdf</v>
      </c>
      <c r="C47" t="str">
        <f>Hyperlink("https://www.diodes.com/part/view/HXQ-CMOS-Series+7050","HXQ-CMOS-Series 7050")</f>
        <v>HXQ-CMOS-Series 7050</v>
      </c>
      <c r="D47" t="s">
        <v>183</v>
      </c>
      <c r="F47" t="s">
        <v>129</v>
      </c>
      <c r="G47" t="s">
        <v>130</v>
      </c>
      <c r="H47" t="s">
        <v>174</v>
      </c>
      <c r="I47" t="s">
        <v>175</v>
      </c>
      <c r="J47" t="s">
        <v>132</v>
      </c>
      <c r="K47" t="s">
        <v>47</v>
      </c>
      <c r="L47" t="s">
        <v>26</v>
      </c>
      <c r="M47" t="s">
        <v>106</v>
      </c>
      <c r="N47" t="s">
        <v>28</v>
      </c>
      <c r="O47" t="s">
        <v>29</v>
      </c>
      <c r="P47" t="s">
        <v>135</v>
      </c>
      <c r="Q47">
        <v>4</v>
      </c>
    </row>
    <row r="48" spans="1:19">
      <c r="A48" t="s">
        <v>184</v>
      </c>
      <c r="B48" s="2" t="str">
        <f>Hyperlink("https://www.diodes.com/datasheet/download/HXQ-LVDS-Series.pdf")</f>
        <v>https://www.diodes.com/datasheet/download/HXQ-LVDS-Series.pdf</v>
      </c>
      <c r="C48" t="str">
        <f>Hyperlink("https://www.diodes.com/part/view/HXQ-LVDS-Series","HXQ-LVDS-Series")</f>
        <v>HXQ-LVDS-Series</v>
      </c>
      <c r="D48" t="s">
        <v>169</v>
      </c>
      <c r="F48" t="s">
        <v>170</v>
      </c>
      <c r="K48" t="s">
        <v>47</v>
      </c>
      <c r="L48" t="s">
        <v>26</v>
      </c>
      <c r="M48" t="s">
        <v>185</v>
      </c>
      <c r="N48" t="s">
        <v>28</v>
      </c>
      <c r="O48" t="s">
        <v>152</v>
      </c>
      <c r="P48" t="s">
        <v>147</v>
      </c>
      <c r="Q48">
        <v>6</v>
      </c>
    </row>
    <row r="49" spans="1:19">
      <c r="A49" t="s">
        <v>186</v>
      </c>
      <c r="B49" s="2" t="str">
        <f>Hyperlink("https://www.diodes.com/datasheet/download/HXQ-LVDS-Series.pdf")</f>
        <v>https://www.diodes.com/datasheet/download/HXQ-LVDS-Series.pdf</v>
      </c>
      <c r="C49" t="str">
        <f>Hyperlink("https://www.diodes.com/part/view/HXQ-LVDS-Series+3225","HXQ-LVDS-Series 3225")</f>
        <v>HXQ-LVDS-Series 3225</v>
      </c>
      <c r="D49" t="s">
        <v>187</v>
      </c>
      <c r="F49" t="s">
        <v>129</v>
      </c>
      <c r="G49" t="s">
        <v>130</v>
      </c>
      <c r="H49" t="s">
        <v>188</v>
      </c>
      <c r="I49" t="s">
        <v>189</v>
      </c>
      <c r="J49" t="s">
        <v>132</v>
      </c>
      <c r="K49" t="s">
        <v>47</v>
      </c>
      <c r="L49" t="s">
        <v>26</v>
      </c>
      <c r="M49" t="s">
        <v>68</v>
      </c>
      <c r="N49" t="s">
        <v>28</v>
      </c>
      <c r="O49" t="s">
        <v>152</v>
      </c>
      <c r="P49" t="s">
        <v>147</v>
      </c>
      <c r="Q49">
        <v>6</v>
      </c>
    </row>
    <row r="50" spans="1:19">
      <c r="A50" t="s">
        <v>190</v>
      </c>
      <c r="B50" s="2" t="str">
        <f>Hyperlink("https://www.diodes.com/datasheet/download/HXQ-LVDS-Series.pdf")</f>
        <v>https://www.diodes.com/datasheet/download/HXQ-LVDS-Series.pdf</v>
      </c>
      <c r="C50" t="str">
        <f>Hyperlink("https://www.diodes.com/part/view/HXQ-LVDS-Series+5032","HXQ-LVDS-Series 5032")</f>
        <v>HXQ-LVDS-Series 5032</v>
      </c>
      <c r="D50" t="s">
        <v>191</v>
      </c>
      <c r="F50" t="s">
        <v>129</v>
      </c>
      <c r="G50" t="s">
        <v>130</v>
      </c>
      <c r="H50" t="s">
        <v>188</v>
      </c>
      <c r="I50" t="s">
        <v>189</v>
      </c>
      <c r="J50" t="s">
        <v>132</v>
      </c>
      <c r="K50" t="s">
        <v>47</v>
      </c>
      <c r="L50" t="s">
        <v>26</v>
      </c>
      <c r="M50" t="s">
        <v>27</v>
      </c>
      <c r="N50" t="s">
        <v>28</v>
      </c>
      <c r="O50" t="s">
        <v>152</v>
      </c>
      <c r="P50" t="s">
        <v>147</v>
      </c>
      <c r="Q50">
        <v>6</v>
      </c>
    </row>
    <row r="51" spans="1:19">
      <c r="A51" t="s">
        <v>192</v>
      </c>
      <c r="B51" s="2" t="str">
        <f>Hyperlink("https://www.diodes.com/datasheet/download/HXQ-LVDS-Series.pdf")</f>
        <v>https://www.diodes.com/datasheet/download/HXQ-LVDS-Series.pdf</v>
      </c>
      <c r="C51" t="str">
        <f>Hyperlink("https://www.diodes.com/part/view/HXQ-LVDS-Series+7050","HXQ-LVDS-Series 7050")</f>
        <v>HXQ-LVDS-Series 7050</v>
      </c>
      <c r="D51" t="s">
        <v>193</v>
      </c>
      <c r="F51" t="s">
        <v>129</v>
      </c>
      <c r="G51" t="s">
        <v>130</v>
      </c>
      <c r="H51" t="s">
        <v>188</v>
      </c>
      <c r="I51" t="s">
        <v>189</v>
      </c>
      <c r="J51" t="s">
        <v>132</v>
      </c>
      <c r="K51" t="s">
        <v>47</v>
      </c>
      <c r="L51" t="s">
        <v>26</v>
      </c>
      <c r="M51" t="s">
        <v>106</v>
      </c>
      <c r="N51" t="s">
        <v>28</v>
      </c>
      <c r="O51" t="s">
        <v>152</v>
      </c>
      <c r="P51" t="s">
        <v>147</v>
      </c>
      <c r="Q51">
        <v>6</v>
      </c>
    </row>
    <row r="52" spans="1:19">
      <c r="A52" t="s">
        <v>194</v>
      </c>
      <c r="B52" s="2" t="str">
        <f>Hyperlink("https://www.diodes.com/datasheet/download/HXQ-LVPECL-Series.pdf")</f>
        <v>https://www.diodes.com/datasheet/download/HXQ-LVPECL-Series.pdf</v>
      </c>
      <c r="C52" t="str">
        <f>Hyperlink("https://www.diodes.com/part/view/HXQ-LVPECL-Series","HXQ-LVPECL-Series")</f>
        <v>HXQ-LVPECL-Series</v>
      </c>
      <c r="D52" t="s">
        <v>169</v>
      </c>
      <c r="F52" t="s">
        <v>170</v>
      </c>
      <c r="K52" t="s">
        <v>47</v>
      </c>
      <c r="L52" t="s">
        <v>26</v>
      </c>
      <c r="M52" t="s">
        <v>185</v>
      </c>
      <c r="N52" t="s">
        <v>28</v>
      </c>
      <c r="O52" t="s">
        <v>146</v>
      </c>
      <c r="P52" t="s">
        <v>147</v>
      </c>
      <c r="Q52">
        <v>6</v>
      </c>
    </row>
    <row r="53" spans="1:19">
      <c r="A53" t="s">
        <v>195</v>
      </c>
      <c r="B53" s="2" t="str">
        <f>Hyperlink("https://www.diodes.com/datasheet/download/HXQ-LVPECL-Series.pdf")</f>
        <v>https://www.diodes.com/datasheet/download/HXQ-LVPECL-Series.pdf</v>
      </c>
      <c r="C53" t="str">
        <f>Hyperlink("https://www.diodes.com/part/view/HXQ-LVPECL-Series+3225","HXQ-LVPECL-Series 3225")</f>
        <v>HXQ-LVPECL-Series 3225</v>
      </c>
      <c r="D53" t="s">
        <v>196</v>
      </c>
      <c r="F53" t="s">
        <v>129</v>
      </c>
      <c r="G53" t="s">
        <v>130</v>
      </c>
      <c r="H53" t="s">
        <v>197</v>
      </c>
      <c r="I53" t="s">
        <v>189</v>
      </c>
      <c r="J53" t="s">
        <v>132</v>
      </c>
      <c r="K53" t="s">
        <v>47</v>
      </c>
      <c r="L53" t="s">
        <v>26</v>
      </c>
      <c r="M53" t="s">
        <v>68</v>
      </c>
      <c r="N53" t="s">
        <v>28</v>
      </c>
      <c r="O53" t="s">
        <v>146</v>
      </c>
      <c r="P53" t="s">
        <v>147</v>
      </c>
      <c r="Q53">
        <v>6</v>
      </c>
    </row>
    <row r="54" spans="1:19">
      <c r="A54" t="s">
        <v>198</v>
      </c>
      <c r="B54" s="2" t="str">
        <f>Hyperlink("https://www.diodes.com/datasheet/download/HXQ-LVPECL-Series.pdf")</f>
        <v>https://www.diodes.com/datasheet/download/HXQ-LVPECL-Series.pdf</v>
      </c>
      <c r="C54" t="str">
        <f>Hyperlink("https://www.diodes.com/part/view/HXQ-LVPECL-Series+5032","HXQ-LVPECL-Series 5032")</f>
        <v>HXQ-LVPECL-Series 5032</v>
      </c>
      <c r="D54" t="s">
        <v>199</v>
      </c>
      <c r="F54" t="s">
        <v>129</v>
      </c>
      <c r="G54" t="s">
        <v>130</v>
      </c>
      <c r="H54" t="s">
        <v>197</v>
      </c>
      <c r="I54" t="s">
        <v>189</v>
      </c>
      <c r="J54" t="s">
        <v>132</v>
      </c>
      <c r="K54" t="s">
        <v>47</v>
      </c>
      <c r="L54" t="s">
        <v>26</v>
      </c>
      <c r="M54" t="s">
        <v>27</v>
      </c>
      <c r="N54" t="s">
        <v>28</v>
      </c>
      <c r="O54" t="s">
        <v>146</v>
      </c>
      <c r="P54" t="s">
        <v>147</v>
      </c>
      <c r="Q54">
        <v>6</v>
      </c>
    </row>
    <row r="55" spans="1:19">
      <c r="A55" t="s">
        <v>200</v>
      </c>
      <c r="B55" s="2" t="str">
        <f>Hyperlink("https://www.diodes.com/datasheet/download/HXQ-LVPECL-Series.pdf")</f>
        <v>https://www.diodes.com/datasheet/download/HXQ-LVPECL-Series.pdf</v>
      </c>
      <c r="C55" t="str">
        <f>Hyperlink("https://www.diodes.com/part/view/HXQ-LVPECL-Series+7050","HXQ-LVPECL-Series 7050")</f>
        <v>HXQ-LVPECL-Series 7050</v>
      </c>
      <c r="D55" t="s">
        <v>201</v>
      </c>
      <c r="F55" t="s">
        <v>129</v>
      </c>
      <c r="G55" t="s">
        <v>130</v>
      </c>
      <c r="H55" t="s">
        <v>197</v>
      </c>
      <c r="I55" t="s">
        <v>189</v>
      </c>
      <c r="J55" t="s">
        <v>132</v>
      </c>
      <c r="K55" t="s">
        <v>47</v>
      </c>
      <c r="L55" t="s">
        <v>26</v>
      </c>
      <c r="M55" t="s">
        <v>106</v>
      </c>
      <c r="N55" t="s">
        <v>28</v>
      </c>
      <c r="O55" t="s">
        <v>146</v>
      </c>
      <c r="P55" t="s">
        <v>147</v>
      </c>
      <c r="Q55">
        <v>6</v>
      </c>
    </row>
    <row r="56" spans="1:19">
      <c r="A56" t="s">
        <v>202</v>
      </c>
      <c r="B56" s="2" t="str">
        <f>Hyperlink("https://www.diodes.com/datasheet/download/KD_1-8V.pdf")</f>
        <v>https://www.diodes.com/datasheet/download/KD_1-8V.pdf</v>
      </c>
      <c r="C56" t="str">
        <f>Hyperlink("https://www.diodes.com/part/view/KD1.8V","KD1.8V")</f>
        <v>KD1.8V</v>
      </c>
      <c r="D56" t="s">
        <v>203</v>
      </c>
      <c r="E56" t="s">
        <v>204</v>
      </c>
      <c r="G56" t="s">
        <v>205</v>
      </c>
      <c r="H56" t="s">
        <v>206</v>
      </c>
      <c r="I56" t="s">
        <v>207</v>
      </c>
      <c r="J56" t="s">
        <v>132</v>
      </c>
      <c r="K56" t="s">
        <v>25</v>
      </c>
      <c r="L56" t="s">
        <v>26</v>
      </c>
      <c r="M56" t="s">
        <v>156</v>
      </c>
      <c r="N56" t="s">
        <v>28</v>
      </c>
      <c r="O56" t="s">
        <v>29</v>
      </c>
      <c r="P56">
        <v>1.8</v>
      </c>
      <c r="Q56">
        <v>4</v>
      </c>
    </row>
    <row r="57" spans="1:19">
      <c r="A57" t="s">
        <v>208</v>
      </c>
      <c r="B57" s="2" t="str">
        <f>Hyperlink("https://www.diodes.com/datasheet/download/KD_2-5V.pdf")</f>
        <v>https://www.diodes.com/datasheet/download/KD_2-5V.pdf</v>
      </c>
      <c r="C57" t="str">
        <f>Hyperlink("https://www.diodes.com/part/view/KD2.5V","KD2.5V")</f>
        <v>KD2.5V</v>
      </c>
      <c r="D57" t="s">
        <v>209</v>
      </c>
      <c r="E57" t="s">
        <v>204</v>
      </c>
      <c r="G57" t="s">
        <v>205</v>
      </c>
      <c r="H57" t="s">
        <v>210</v>
      </c>
      <c r="I57" t="s">
        <v>207</v>
      </c>
      <c r="J57" t="s">
        <v>132</v>
      </c>
      <c r="K57" t="s">
        <v>25</v>
      </c>
      <c r="L57" t="s">
        <v>26</v>
      </c>
      <c r="M57" t="s">
        <v>156</v>
      </c>
      <c r="N57" t="s">
        <v>28</v>
      </c>
      <c r="O57" t="s">
        <v>29</v>
      </c>
      <c r="P57">
        <v>2.5</v>
      </c>
      <c r="Q57">
        <v>4</v>
      </c>
    </row>
    <row r="58" spans="1:19">
      <c r="A58" t="s">
        <v>211</v>
      </c>
      <c r="B58" s="2" t="str">
        <f>Hyperlink("https://www.diodes.com/datasheet/download/KD_3-3V.pdf")</f>
        <v>https://www.diodes.com/datasheet/download/KD_3-3V.pdf</v>
      </c>
      <c r="C58" t="str">
        <f>Hyperlink("https://www.diodes.com/part/view/KD3.3V","KD3.3V")</f>
        <v>KD3.3V</v>
      </c>
      <c r="D58" t="s">
        <v>212</v>
      </c>
      <c r="E58" t="s">
        <v>204</v>
      </c>
      <c r="G58" t="s">
        <v>205</v>
      </c>
      <c r="H58" t="s">
        <v>213</v>
      </c>
      <c r="I58" t="s">
        <v>207</v>
      </c>
      <c r="J58" t="s">
        <v>132</v>
      </c>
      <c r="K58" t="s">
        <v>25</v>
      </c>
      <c r="L58" t="s">
        <v>26</v>
      </c>
      <c r="M58" t="s">
        <v>156</v>
      </c>
      <c r="N58" t="s">
        <v>28</v>
      </c>
      <c r="O58" t="s">
        <v>29</v>
      </c>
      <c r="P58">
        <v>3.3</v>
      </c>
      <c r="Q58">
        <v>4</v>
      </c>
    </row>
    <row r="59" spans="1:19">
      <c r="A59" t="s">
        <v>214</v>
      </c>
      <c r="B59" s="2" t="str">
        <f>Hyperlink("https://www.diodes.com/datasheet/download/KDQ_1-8V.pdf")</f>
        <v>https://www.diodes.com/datasheet/download/KDQ_1-8V.pdf</v>
      </c>
      <c r="C59" t="str">
        <f>Hyperlink("https://www.diodes.com/part/view/KDQ1.8V","KDQ1.8V")</f>
        <v>KDQ1.8V</v>
      </c>
      <c r="D59" t="s">
        <v>215</v>
      </c>
      <c r="E59" t="s">
        <v>216</v>
      </c>
      <c r="G59" t="s">
        <v>205</v>
      </c>
      <c r="H59" t="s">
        <v>217</v>
      </c>
      <c r="I59" t="s">
        <v>207</v>
      </c>
      <c r="J59" t="s">
        <v>132</v>
      </c>
      <c r="K59" t="s">
        <v>47</v>
      </c>
      <c r="L59" t="s">
        <v>26</v>
      </c>
      <c r="M59" t="s">
        <v>68</v>
      </c>
      <c r="N59" t="s">
        <v>28</v>
      </c>
      <c r="O59" t="s">
        <v>29</v>
      </c>
      <c r="P59">
        <v>1.8</v>
      </c>
      <c r="Q59">
        <v>4</v>
      </c>
    </row>
    <row r="60" spans="1:19">
      <c r="A60" t="s">
        <v>218</v>
      </c>
      <c r="B60" s="2" t="str">
        <f>Hyperlink("https://www.diodes.com/datasheet/download/KDQ_2-5V.pdf")</f>
        <v>https://www.diodes.com/datasheet/download/KDQ_2-5V.pdf</v>
      </c>
      <c r="C60" t="str">
        <f>Hyperlink("https://www.diodes.com/part/view/KDQ2.5V","KDQ2.5V")</f>
        <v>KDQ2.5V</v>
      </c>
      <c r="D60" t="s">
        <v>219</v>
      </c>
      <c r="E60" t="s">
        <v>220</v>
      </c>
      <c r="G60" t="s">
        <v>205</v>
      </c>
      <c r="H60" t="s">
        <v>217</v>
      </c>
      <c r="I60" t="s">
        <v>207</v>
      </c>
      <c r="J60" t="s">
        <v>132</v>
      </c>
      <c r="K60" t="s">
        <v>47</v>
      </c>
      <c r="L60" t="s">
        <v>26</v>
      </c>
      <c r="M60" t="s">
        <v>27</v>
      </c>
      <c r="N60" t="s">
        <v>28</v>
      </c>
      <c r="O60" t="s">
        <v>29</v>
      </c>
      <c r="P60">
        <v>2.5</v>
      </c>
      <c r="Q60">
        <v>4</v>
      </c>
    </row>
    <row r="61" spans="1:19">
      <c r="A61" t="s">
        <v>221</v>
      </c>
      <c r="B61" s="2" t="str">
        <f>Hyperlink("https://www.diodes.com/datasheet/download/KDQ_3-3V.pdf")</f>
        <v>https://www.diodes.com/datasheet/download/KDQ_3-3V.pdf</v>
      </c>
      <c r="C61" t="str">
        <f>Hyperlink("https://www.diodes.com/part/view/KDQ3.3V","KDQ3.3V")</f>
        <v>KDQ3.3V</v>
      </c>
      <c r="D61" t="s">
        <v>222</v>
      </c>
      <c r="E61" t="s">
        <v>220</v>
      </c>
      <c r="G61" t="s">
        <v>205</v>
      </c>
      <c r="H61" t="s">
        <v>217</v>
      </c>
      <c r="I61" t="s">
        <v>207</v>
      </c>
      <c r="J61" t="s">
        <v>132</v>
      </c>
      <c r="K61" t="s">
        <v>47</v>
      </c>
      <c r="L61" t="s">
        <v>26</v>
      </c>
      <c r="M61" t="s">
        <v>27</v>
      </c>
      <c r="N61" t="s">
        <v>28</v>
      </c>
      <c r="O61" t="s">
        <v>29</v>
      </c>
      <c r="P61">
        <v>3.3</v>
      </c>
      <c r="Q61">
        <v>4</v>
      </c>
    </row>
    <row r="62" spans="1:19">
      <c r="A62" t="s">
        <v>223</v>
      </c>
      <c r="B62" s="2" t="str">
        <f>Hyperlink("https://www.diodes.com/datasheet/download/KJ-1-8V.pdf")</f>
        <v>https://www.diodes.com/datasheet/download/KJ-1-8V.pdf</v>
      </c>
      <c r="C62" t="str">
        <f>Hyperlink("https://www.diodes.com/part/view/KJ1.8V","KJ1.8V")</f>
        <v>KJ1.8V</v>
      </c>
      <c r="D62" t="s">
        <v>224</v>
      </c>
      <c r="E62" t="s">
        <v>204</v>
      </c>
      <c r="G62" t="s">
        <v>205</v>
      </c>
      <c r="H62" t="s">
        <v>225</v>
      </c>
      <c r="I62" t="s">
        <v>207</v>
      </c>
      <c r="J62" t="s">
        <v>132</v>
      </c>
      <c r="K62" t="s">
        <v>25</v>
      </c>
      <c r="L62" t="s">
        <v>26</v>
      </c>
      <c r="M62" t="s">
        <v>139</v>
      </c>
      <c r="N62" t="s">
        <v>28</v>
      </c>
      <c r="O62" t="s">
        <v>29</v>
      </c>
      <c r="P62">
        <v>1.8</v>
      </c>
      <c r="Q62">
        <v>4</v>
      </c>
    </row>
    <row r="63" spans="1:19">
      <c r="A63" t="s">
        <v>226</v>
      </c>
      <c r="B63" s="2" t="str">
        <f>Hyperlink("https://www.diodes.com/datasheet/download/KJ-2-5V.pdf")</f>
        <v>https://www.diodes.com/datasheet/download/KJ-2-5V.pdf</v>
      </c>
      <c r="C63" t="str">
        <f>Hyperlink("https://www.diodes.com/part/view/KJ2.5V","KJ2.5V")</f>
        <v>KJ2.5V</v>
      </c>
      <c r="D63" t="s">
        <v>227</v>
      </c>
      <c r="E63" t="s">
        <v>220</v>
      </c>
      <c r="G63" t="s">
        <v>205</v>
      </c>
      <c r="H63" t="s">
        <v>228</v>
      </c>
      <c r="I63" t="s">
        <v>207</v>
      </c>
      <c r="J63" t="s">
        <v>132</v>
      </c>
      <c r="K63" t="s">
        <v>25</v>
      </c>
      <c r="L63" t="s">
        <v>26</v>
      </c>
      <c r="M63" t="s">
        <v>139</v>
      </c>
      <c r="N63" t="s">
        <v>28</v>
      </c>
      <c r="O63" t="s">
        <v>29</v>
      </c>
      <c r="P63">
        <v>2.5</v>
      </c>
      <c r="Q63">
        <v>4</v>
      </c>
    </row>
    <row r="64" spans="1:19">
      <c r="A64" t="s">
        <v>229</v>
      </c>
      <c r="B64" s="2" t="str">
        <f>Hyperlink("https://www.diodes.com/datasheet/download/KJ-3-3V.pdf")</f>
        <v>https://www.diodes.com/datasheet/download/KJ-3-3V.pdf</v>
      </c>
      <c r="C64" t="str">
        <f>Hyperlink("https://www.diodes.com/part/view/KJ3.3V","KJ3.3V")</f>
        <v>KJ3.3V</v>
      </c>
      <c r="D64" t="s">
        <v>230</v>
      </c>
      <c r="E64" t="s">
        <v>204</v>
      </c>
      <c r="G64" t="s">
        <v>205</v>
      </c>
      <c r="H64" t="s">
        <v>231</v>
      </c>
      <c r="I64" t="s">
        <v>207</v>
      </c>
      <c r="J64" t="s">
        <v>132</v>
      </c>
      <c r="K64" t="s">
        <v>25</v>
      </c>
      <c r="L64" t="s">
        <v>26</v>
      </c>
      <c r="M64" t="s">
        <v>139</v>
      </c>
      <c r="N64" t="s">
        <v>28</v>
      </c>
      <c r="O64" t="s">
        <v>29</v>
      </c>
      <c r="P64">
        <v>3.3</v>
      </c>
      <c r="Q64">
        <v>4</v>
      </c>
    </row>
    <row r="65" spans="1:19">
      <c r="A65" t="s">
        <v>232</v>
      </c>
      <c r="B65" s="2" t="str">
        <f>Hyperlink("https://www.diodes.com/datasheet/download/KJQ-1.8V.pdf")</f>
        <v>https://www.diodes.com/datasheet/download/KJQ-1.8V.pdf</v>
      </c>
      <c r="C65" t="str">
        <f>Hyperlink("https://www.diodes.com/part/view/KJQ1.8V","KJQ1.8V")</f>
        <v>KJQ1.8V</v>
      </c>
      <c r="D65" t="s">
        <v>233</v>
      </c>
      <c r="K65" t="s">
        <v>47</v>
      </c>
      <c r="L65" t="s">
        <v>234</v>
      </c>
      <c r="M65" t="s">
        <v>235</v>
      </c>
      <c r="N65" t="s">
        <v>28</v>
      </c>
      <c r="O65" t="s">
        <v>29</v>
      </c>
      <c r="P65">
        <v>1.8</v>
      </c>
      <c r="Q65">
        <v>4</v>
      </c>
    </row>
    <row r="66" spans="1:19">
      <c r="A66" t="s">
        <v>236</v>
      </c>
      <c r="B66" s="2" t="str">
        <f>Hyperlink("https://www.diodes.com/datasheet/download/KJQ-2.5V.pdf")</f>
        <v>https://www.diodes.com/datasheet/download/KJQ-2.5V.pdf</v>
      </c>
      <c r="C66" t="str">
        <f>Hyperlink("https://www.diodes.com/part/view/KJQ2.5V","KJQ2.5V")</f>
        <v>KJQ2.5V</v>
      </c>
      <c r="D66" t="s">
        <v>233</v>
      </c>
      <c r="K66" t="s">
        <v>47</v>
      </c>
      <c r="L66" t="s">
        <v>234</v>
      </c>
      <c r="M66" t="s">
        <v>235</v>
      </c>
      <c r="N66" t="s">
        <v>28</v>
      </c>
      <c r="O66" t="s">
        <v>29</v>
      </c>
      <c r="P66">
        <v>2.5</v>
      </c>
      <c r="Q66">
        <v>4</v>
      </c>
    </row>
    <row r="67" spans="1:19">
      <c r="A67" t="s">
        <v>237</v>
      </c>
      <c r="B67" s="2" t="str">
        <f>Hyperlink("https://www.diodes.com/datasheet/download/KJQ-3.3V.pdf")</f>
        <v>https://www.diodes.com/datasheet/download/KJQ-3.3V.pdf</v>
      </c>
      <c r="C67" t="str">
        <f>Hyperlink("https://www.diodes.com/part/view/KJQ3.3V","KJQ3.3V")</f>
        <v>KJQ3.3V</v>
      </c>
      <c r="D67" t="s">
        <v>233</v>
      </c>
      <c r="K67" t="s">
        <v>47</v>
      </c>
      <c r="L67" t="s">
        <v>234</v>
      </c>
      <c r="M67" t="s">
        <v>235</v>
      </c>
      <c r="N67" t="s">
        <v>28</v>
      </c>
      <c r="O67" t="s">
        <v>29</v>
      </c>
      <c r="P67">
        <v>3.3</v>
      </c>
      <c r="Q67">
        <v>4</v>
      </c>
    </row>
    <row r="68" spans="1:19">
      <c r="A68" t="s">
        <v>238</v>
      </c>
      <c r="B68" s="2" t="str">
        <f>Hyperlink("https://www.diodes.com/datasheet/download/KK_1-8V.pdf")</f>
        <v>https://www.diodes.com/datasheet/download/KK_1-8V.pdf</v>
      </c>
      <c r="C68" t="str">
        <f>Hyperlink("https://www.diodes.com/part/view/KK1.8V","KK1.8V")</f>
        <v>KK1.8V</v>
      </c>
      <c r="D68" t="s">
        <v>239</v>
      </c>
      <c r="E68" t="s">
        <v>204</v>
      </c>
      <c r="G68" t="s">
        <v>205</v>
      </c>
      <c r="H68" t="s">
        <v>240</v>
      </c>
      <c r="I68" t="s">
        <v>207</v>
      </c>
      <c r="J68" t="s">
        <v>132</v>
      </c>
      <c r="K68" t="s">
        <v>25</v>
      </c>
      <c r="L68" t="s">
        <v>26</v>
      </c>
      <c r="M68" t="s">
        <v>142</v>
      </c>
      <c r="N68" t="s">
        <v>28</v>
      </c>
      <c r="O68" t="s">
        <v>29</v>
      </c>
      <c r="P68">
        <v>1.8</v>
      </c>
      <c r="Q68">
        <v>4</v>
      </c>
    </row>
    <row r="69" spans="1:19">
      <c r="A69" t="s">
        <v>241</v>
      </c>
      <c r="B69" s="2" t="str">
        <f>Hyperlink("https://www.diodes.com/datasheet/download/KK_2-5V.pdf")</f>
        <v>https://www.diodes.com/datasheet/download/KK_2-5V.pdf</v>
      </c>
      <c r="C69" t="str">
        <f>Hyperlink("https://www.diodes.com/part/view/KK2.5V","KK2.5V")</f>
        <v>KK2.5V</v>
      </c>
      <c r="D69" t="s">
        <v>242</v>
      </c>
      <c r="E69" t="s">
        <v>204</v>
      </c>
      <c r="G69" t="s">
        <v>205</v>
      </c>
      <c r="H69" t="s">
        <v>243</v>
      </c>
      <c r="I69" t="s">
        <v>207</v>
      </c>
      <c r="J69" t="s">
        <v>132</v>
      </c>
      <c r="K69" t="s">
        <v>25</v>
      </c>
      <c r="L69" t="s">
        <v>26</v>
      </c>
      <c r="M69" t="s">
        <v>142</v>
      </c>
      <c r="N69" t="s">
        <v>28</v>
      </c>
      <c r="O69" t="s">
        <v>29</v>
      </c>
      <c r="P69">
        <v>2.5</v>
      </c>
      <c r="Q69">
        <v>4</v>
      </c>
    </row>
    <row r="70" spans="1:19">
      <c r="A70" t="s">
        <v>244</v>
      </c>
      <c r="B70" s="2" t="str">
        <f>Hyperlink("https://www.diodes.com/datasheet/download/KK_3-3V.pdf")</f>
        <v>https://www.diodes.com/datasheet/download/KK_3-3V.pdf</v>
      </c>
      <c r="C70" t="str">
        <f>Hyperlink("https://www.diodes.com/part/view/KK3.3V","KK3.3V")</f>
        <v>KK3.3V</v>
      </c>
      <c r="D70" t="s">
        <v>245</v>
      </c>
      <c r="E70" t="s">
        <v>246</v>
      </c>
      <c r="G70" t="s">
        <v>205</v>
      </c>
      <c r="H70" t="s">
        <v>247</v>
      </c>
      <c r="I70" t="s">
        <v>207</v>
      </c>
      <c r="J70" t="s">
        <v>132</v>
      </c>
      <c r="K70" t="s">
        <v>25</v>
      </c>
      <c r="L70" t="s">
        <v>26</v>
      </c>
      <c r="M70" t="s">
        <v>142</v>
      </c>
      <c r="N70" t="s">
        <v>28</v>
      </c>
      <c r="O70" t="s">
        <v>29</v>
      </c>
      <c r="P70">
        <v>3.3</v>
      </c>
      <c r="Q70">
        <v>4</v>
      </c>
    </row>
    <row r="71" spans="1:19">
      <c r="A71" t="s">
        <v>248</v>
      </c>
      <c r="B71" s="2" t="str">
        <f>Hyperlink("https://www.diodes.com/datasheet/download/KKQ_1-8V.pdf")</f>
        <v>https://www.diodes.com/datasheet/download/KKQ_1-8V.pdf</v>
      </c>
      <c r="C71" t="str">
        <f>Hyperlink("https://www.diodes.com/part/view/KKQ1.8V","KKQ1.8V")</f>
        <v>KKQ1.8V</v>
      </c>
      <c r="D71" t="s">
        <v>249</v>
      </c>
      <c r="E71" t="s">
        <v>216</v>
      </c>
      <c r="G71" t="s">
        <v>205</v>
      </c>
      <c r="H71" t="s">
        <v>250</v>
      </c>
      <c r="I71" t="s">
        <v>207</v>
      </c>
      <c r="J71" t="s">
        <v>132</v>
      </c>
      <c r="K71" t="s">
        <v>47</v>
      </c>
      <c r="L71" t="s">
        <v>26</v>
      </c>
      <c r="M71" t="s">
        <v>68</v>
      </c>
      <c r="N71" t="s">
        <v>28</v>
      </c>
      <c r="O71" t="s">
        <v>29</v>
      </c>
      <c r="P71">
        <v>1.8</v>
      </c>
      <c r="Q71">
        <v>4</v>
      </c>
    </row>
    <row r="72" spans="1:19">
      <c r="A72" t="s">
        <v>251</v>
      </c>
      <c r="B72" s="2" t="str">
        <f>Hyperlink("https://www.diodes.com/datasheet/download/KKQ_2-5V.pdf")</f>
        <v>https://www.diodes.com/datasheet/download/KKQ_2-5V.pdf</v>
      </c>
      <c r="C72" t="str">
        <f>Hyperlink("https://www.diodes.com/part/view/KKQ2.5V","KKQ2.5V")</f>
        <v>KKQ2.5V</v>
      </c>
      <c r="D72" t="s">
        <v>252</v>
      </c>
      <c r="E72" t="s">
        <v>220</v>
      </c>
      <c r="G72" t="s">
        <v>205</v>
      </c>
      <c r="H72" t="s">
        <v>250</v>
      </c>
      <c r="I72" t="s">
        <v>207</v>
      </c>
      <c r="J72" t="s">
        <v>132</v>
      </c>
      <c r="K72" t="s">
        <v>47</v>
      </c>
      <c r="L72" t="s">
        <v>26</v>
      </c>
      <c r="M72" t="s">
        <v>68</v>
      </c>
      <c r="N72" t="s">
        <v>28</v>
      </c>
      <c r="O72" t="s">
        <v>29</v>
      </c>
      <c r="P72">
        <v>2.5</v>
      </c>
      <c r="Q72">
        <v>4</v>
      </c>
    </row>
    <row r="73" spans="1:19">
      <c r="A73" t="s">
        <v>253</v>
      </c>
      <c r="B73" s="2" t="str">
        <f>Hyperlink("https://www.diodes.com/datasheet/download/KKQ_3-3V.pdf")</f>
        <v>https://www.diodes.com/datasheet/download/KKQ_3-3V.pdf</v>
      </c>
      <c r="C73" t="str">
        <f>Hyperlink("https://www.diodes.com/part/view/KKQ3.3V","KKQ3.3V")</f>
        <v>KKQ3.3V</v>
      </c>
      <c r="D73" t="s">
        <v>254</v>
      </c>
      <c r="E73" t="s">
        <v>216</v>
      </c>
      <c r="G73" t="s">
        <v>205</v>
      </c>
      <c r="H73" t="s">
        <v>250</v>
      </c>
      <c r="I73" t="s">
        <v>207</v>
      </c>
      <c r="J73" t="s">
        <v>132</v>
      </c>
      <c r="K73" t="s">
        <v>47</v>
      </c>
      <c r="L73" t="s">
        <v>26</v>
      </c>
      <c r="M73" t="s">
        <v>68</v>
      </c>
      <c r="N73" t="s">
        <v>28</v>
      </c>
      <c r="O73" t="s">
        <v>29</v>
      </c>
      <c r="P73">
        <v>3.3</v>
      </c>
      <c r="Q73">
        <v>4</v>
      </c>
    </row>
    <row r="74" spans="1:19">
      <c r="A74" t="s">
        <v>255</v>
      </c>
      <c r="B74" s="2" t="str">
        <f>Hyperlink("https://www.diodes.com/datasheet/download/KM-1-8V.pdf")</f>
        <v>https://www.diodes.com/datasheet/download/KM-1-8V.pdf</v>
      </c>
      <c r="C74" t="str">
        <f>Hyperlink("https://www.diodes.com/part/view/KM1.8V","KM1.8V")</f>
        <v>KM1.8V</v>
      </c>
      <c r="D74" t="s">
        <v>256</v>
      </c>
      <c r="E74" t="s">
        <v>204</v>
      </c>
      <c r="G74" t="s">
        <v>205</v>
      </c>
      <c r="H74" t="s">
        <v>257</v>
      </c>
      <c r="I74" t="s">
        <v>207</v>
      </c>
      <c r="J74" t="s">
        <v>132</v>
      </c>
      <c r="K74" t="s">
        <v>25</v>
      </c>
      <c r="L74" t="s">
        <v>26</v>
      </c>
      <c r="M74" t="s">
        <v>134</v>
      </c>
      <c r="N74" t="s">
        <v>28</v>
      </c>
      <c r="O74" t="s">
        <v>29</v>
      </c>
      <c r="P74">
        <v>1.8</v>
      </c>
      <c r="Q74">
        <v>4</v>
      </c>
    </row>
    <row r="75" spans="1:19">
      <c r="A75" t="s">
        <v>258</v>
      </c>
      <c r="B75" s="2" t="str">
        <f>Hyperlink("https://www.diodes.com/datasheet/download/KM-2-5V.pdf")</f>
        <v>https://www.diodes.com/datasheet/download/KM-2-5V.pdf</v>
      </c>
      <c r="C75" t="str">
        <f>Hyperlink("https://www.diodes.com/part/view/KM2.5V","KM2.5V")</f>
        <v>KM2.5V</v>
      </c>
      <c r="D75" t="s">
        <v>259</v>
      </c>
      <c r="E75" t="s">
        <v>204</v>
      </c>
      <c r="G75" t="s">
        <v>205</v>
      </c>
      <c r="H75" t="s">
        <v>260</v>
      </c>
      <c r="I75" t="s">
        <v>207</v>
      </c>
      <c r="J75" t="s">
        <v>132</v>
      </c>
      <c r="K75" t="s">
        <v>25</v>
      </c>
      <c r="L75" t="s">
        <v>26</v>
      </c>
      <c r="M75" t="s">
        <v>134</v>
      </c>
      <c r="N75" t="s">
        <v>28</v>
      </c>
      <c r="O75" t="s">
        <v>29</v>
      </c>
      <c r="P75">
        <v>2.5</v>
      </c>
      <c r="Q75">
        <v>4</v>
      </c>
    </row>
    <row r="76" spans="1:19">
      <c r="A76" t="s">
        <v>261</v>
      </c>
      <c r="B76" s="2" t="str">
        <f>Hyperlink("https://www.diodes.com/datasheet/download/KM-3-3V.pdf")</f>
        <v>https://www.diodes.com/datasheet/download/KM-3-3V.pdf</v>
      </c>
      <c r="C76" t="str">
        <f>Hyperlink("https://www.diodes.com/part/view/KM3.3V","KM3.3V")</f>
        <v>KM3.3V</v>
      </c>
      <c r="D76" t="s">
        <v>262</v>
      </c>
      <c r="E76" t="s">
        <v>204</v>
      </c>
      <c r="G76" t="s">
        <v>205</v>
      </c>
      <c r="H76" t="s">
        <v>263</v>
      </c>
      <c r="I76" t="s">
        <v>207</v>
      </c>
      <c r="J76" t="s">
        <v>132</v>
      </c>
      <c r="K76" t="s">
        <v>25</v>
      </c>
      <c r="L76" t="s">
        <v>26</v>
      </c>
      <c r="M76" t="s">
        <v>134</v>
      </c>
      <c r="N76" t="s">
        <v>28</v>
      </c>
      <c r="O76" t="s">
        <v>29</v>
      </c>
      <c r="P76">
        <v>3.3</v>
      </c>
      <c r="Q76">
        <v>4</v>
      </c>
    </row>
    <row r="77" spans="1:19">
      <c r="A77" t="s">
        <v>264</v>
      </c>
      <c r="B77" s="2" t="str">
        <f>Hyperlink("https://www.diodes.com/datasheet/download/KN_1-8V.pdf")</f>
        <v>https://www.diodes.com/datasheet/download/KN_1-8V.pdf</v>
      </c>
      <c r="C77" t="str">
        <f>Hyperlink("https://www.diodes.com/part/view/KN1.8V","KN1.8V")</f>
        <v>KN1.8V</v>
      </c>
      <c r="D77" t="s">
        <v>265</v>
      </c>
      <c r="E77" t="s">
        <v>220</v>
      </c>
      <c r="G77" t="s">
        <v>205</v>
      </c>
      <c r="H77" t="s">
        <v>266</v>
      </c>
      <c r="I77" t="s">
        <v>207</v>
      </c>
      <c r="J77" t="s">
        <v>132</v>
      </c>
      <c r="K77" t="s">
        <v>25</v>
      </c>
      <c r="L77" t="s">
        <v>26</v>
      </c>
      <c r="M77" t="s">
        <v>163</v>
      </c>
      <c r="N77" t="s">
        <v>28</v>
      </c>
      <c r="O77" t="s">
        <v>29</v>
      </c>
      <c r="P77">
        <v>1.8</v>
      </c>
      <c r="Q77">
        <v>4</v>
      </c>
    </row>
    <row r="78" spans="1:19">
      <c r="A78" t="s">
        <v>267</v>
      </c>
      <c r="B78" s="2" t="str">
        <f>Hyperlink("https://www.diodes.com/datasheet/download/KN_2-5V.pdf")</f>
        <v>https://www.diodes.com/datasheet/download/KN_2-5V.pdf</v>
      </c>
      <c r="C78" t="str">
        <f>Hyperlink("https://www.diodes.com/part/view/KN2.5V","KN2.5V")</f>
        <v>KN2.5V</v>
      </c>
      <c r="D78" t="s">
        <v>268</v>
      </c>
      <c r="E78" t="s">
        <v>204</v>
      </c>
      <c r="G78" t="s">
        <v>205</v>
      </c>
      <c r="H78" t="s">
        <v>269</v>
      </c>
      <c r="I78" t="s">
        <v>207</v>
      </c>
      <c r="J78" t="s">
        <v>132</v>
      </c>
      <c r="K78" t="s">
        <v>25</v>
      </c>
      <c r="L78" t="s">
        <v>26</v>
      </c>
      <c r="M78" t="s">
        <v>163</v>
      </c>
      <c r="N78" t="s">
        <v>28</v>
      </c>
      <c r="O78" t="s">
        <v>29</v>
      </c>
      <c r="P78">
        <v>2.5</v>
      </c>
      <c r="Q78">
        <v>4</v>
      </c>
    </row>
    <row r="79" spans="1:19">
      <c r="A79" t="s">
        <v>270</v>
      </c>
      <c r="B79" s="2" t="str">
        <f>Hyperlink("https://www.diodes.com/datasheet/download/KN_3-3V.pdf")</f>
        <v>https://www.diodes.com/datasheet/download/KN_3-3V.pdf</v>
      </c>
      <c r="C79" t="str">
        <f>Hyperlink("https://www.diodes.com/part/view/KN3.3V","KN3.3V")</f>
        <v>KN3.3V</v>
      </c>
      <c r="D79" t="s">
        <v>271</v>
      </c>
      <c r="E79" t="s">
        <v>246</v>
      </c>
      <c r="G79" t="s">
        <v>205</v>
      </c>
      <c r="H79" t="s">
        <v>272</v>
      </c>
      <c r="I79" t="s">
        <v>207</v>
      </c>
      <c r="J79" t="s">
        <v>132</v>
      </c>
      <c r="K79" t="s">
        <v>25</v>
      </c>
      <c r="L79" t="s">
        <v>26</v>
      </c>
      <c r="M79" t="s">
        <v>163</v>
      </c>
      <c r="N79" t="s">
        <v>28</v>
      </c>
      <c r="O79" t="s">
        <v>29</v>
      </c>
      <c r="P79">
        <v>3.3</v>
      </c>
      <c r="Q79">
        <v>4</v>
      </c>
    </row>
    <row r="80" spans="1:19">
      <c r="A80" t="s">
        <v>273</v>
      </c>
      <c r="B80" s="2" t="str">
        <f>Hyperlink("https://www.diodes.com/datasheet/download/KX201.pdf")</f>
        <v>https://www.diodes.com/datasheet/download/KX201.pdf</v>
      </c>
      <c r="C80" t="str">
        <f>Hyperlink("https://www.diodes.com/part/view/KX201","KX201")</f>
        <v>KX201</v>
      </c>
      <c r="D80" t="s">
        <v>274</v>
      </c>
      <c r="E80" t="s">
        <v>275</v>
      </c>
      <c r="G80" t="s">
        <v>205</v>
      </c>
      <c r="H80" t="s">
        <v>273</v>
      </c>
      <c r="I80" t="s">
        <v>207</v>
      </c>
      <c r="J80" t="s">
        <v>132</v>
      </c>
      <c r="K80" t="s">
        <v>25</v>
      </c>
      <c r="L80" t="s">
        <v>26</v>
      </c>
      <c r="M80" t="s">
        <v>134</v>
      </c>
      <c r="N80" t="s">
        <v>28</v>
      </c>
      <c r="O80" t="s">
        <v>29</v>
      </c>
      <c r="P80" t="s">
        <v>276</v>
      </c>
      <c r="Q80">
        <v>4</v>
      </c>
    </row>
    <row r="81" spans="1:19">
      <c r="A81" t="s">
        <v>277</v>
      </c>
      <c r="B81" s="2" t="str">
        <f>Hyperlink("https://www.diodes.com/datasheet/download/KX251.pdf")</f>
        <v>https://www.diodes.com/datasheet/download/KX251.pdf</v>
      </c>
      <c r="C81" t="str">
        <f>Hyperlink("https://www.diodes.com/part/view/KX251","KX251")</f>
        <v>KX251</v>
      </c>
      <c r="D81" t="s">
        <v>278</v>
      </c>
      <c r="E81" t="s">
        <v>246</v>
      </c>
      <c r="G81" t="s">
        <v>205</v>
      </c>
      <c r="H81" t="s">
        <v>277</v>
      </c>
      <c r="I81" t="s">
        <v>207</v>
      </c>
      <c r="J81" t="s">
        <v>132</v>
      </c>
      <c r="K81" t="s">
        <v>25</v>
      </c>
      <c r="L81" t="s">
        <v>26</v>
      </c>
      <c r="M81" t="s">
        <v>139</v>
      </c>
      <c r="N81" t="s">
        <v>28</v>
      </c>
      <c r="O81" t="s">
        <v>29</v>
      </c>
      <c r="P81" t="s">
        <v>276</v>
      </c>
      <c r="Q81">
        <v>4</v>
      </c>
    </row>
    <row r="82" spans="1:19">
      <c r="A82" t="s">
        <v>279</v>
      </c>
      <c r="B82" s="2" t="str">
        <f>Hyperlink("https://www.diodes.com/datasheet/download/KX31Q.pdf")</f>
        <v>https://www.diodes.com/datasheet/download/KX31Q.pdf</v>
      </c>
      <c r="C82" t="str">
        <f>Hyperlink("https://www.diodes.com/part/view/KX31Q","KX31Q")</f>
        <v>KX31Q</v>
      </c>
      <c r="D82" t="s">
        <v>280</v>
      </c>
      <c r="E82" t="s">
        <v>216</v>
      </c>
      <c r="G82" t="s">
        <v>205</v>
      </c>
      <c r="H82" t="s">
        <v>281</v>
      </c>
      <c r="I82" t="s">
        <v>207</v>
      </c>
      <c r="J82" t="s">
        <v>132</v>
      </c>
      <c r="K82" t="s">
        <v>47</v>
      </c>
      <c r="L82" t="s">
        <v>26</v>
      </c>
      <c r="M82" t="s">
        <v>68</v>
      </c>
      <c r="N82" t="s">
        <v>28</v>
      </c>
      <c r="O82" t="s">
        <v>29</v>
      </c>
      <c r="P82" t="s">
        <v>135</v>
      </c>
      <c r="Q82">
        <v>4</v>
      </c>
    </row>
    <row r="83" spans="1:19">
      <c r="A83" t="s">
        <v>282</v>
      </c>
      <c r="B83" s="2" t="str">
        <f>Hyperlink("https://www.diodes.com/datasheet/download/KX321.pdf")</f>
        <v>https://www.diodes.com/datasheet/download/KX321.pdf</v>
      </c>
      <c r="C83" t="str">
        <f>Hyperlink("https://www.diodes.com/part/view/KX321","KX321")</f>
        <v>KX321</v>
      </c>
      <c r="D83" t="s">
        <v>283</v>
      </c>
      <c r="E83" t="s">
        <v>204</v>
      </c>
      <c r="G83" t="s">
        <v>205</v>
      </c>
      <c r="H83" t="s">
        <v>282</v>
      </c>
      <c r="I83" t="s">
        <v>207</v>
      </c>
      <c r="J83" t="s">
        <v>132</v>
      </c>
      <c r="K83" t="s">
        <v>25</v>
      </c>
      <c r="L83" t="s">
        <v>26</v>
      </c>
      <c r="M83" t="s">
        <v>142</v>
      </c>
      <c r="N83" t="s">
        <v>28</v>
      </c>
      <c r="O83" t="s">
        <v>29</v>
      </c>
      <c r="P83" t="s">
        <v>276</v>
      </c>
      <c r="Q83">
        <v>4</v>
      </c>
    </row>
    <row r="84" spans="1:19">
      <c r="A84" t="s">
        <v>284</v>
      </c>
      <c r="B84" s="2" t="str">
        <f>Hyperlink("https://www.diodes.com/datasheet/download/KX501.pdf")</f>
        <v>https://www.diodes.com/datasheet/download/KX501.pdf</v>
      </c>
      <c r="C84" t="str">
        <f>Hyperlink("https://www.diodes.com/part/view/KX501","KX501")</f>
        <v>KX501</v>
      </c>
      <c r="D84" t="s">
        <v>285</v>
      </c>
      <c r="E84" t="s">
        <v>220</v>
      </c>
      <c r="G84" t="s">
        <v>205</v>
      </c>
      <c r="H84" t="s">
        <v>284</v>
      </c>
      <c r="I84" t="s">
        <v>207</v>
      </c>
      <c r="J84" t="s">
        <v>132</v>
      </c>
      <c r="K84" t="s">
        <v>25</v>
      </c>
      <c r="L84" t="s">
        <v>26</v>
      </c>
      <c r="M84" t="s">
        <v>156</v>
      </c>
      <c r="N84" t="s">
        <v>28</v>
      </c>
      <c r="O84" t="s">
        <v>29</v>
      </c>
      <c r="P84" t="s">
        <v>276</v>
      </c>
      <c r="Q84">
        <v>4</v>
      </c>
    </row>
    <row r="85" spans="1:19">
      <c r="A85" t="s">
        <v>286</v>
      </c>
      <c r="B85" s="2" t="str">
        <f>Hyperlink("https://www.diodes.com/datasheet/download/LD_2.5V.pdf")</f>
        <v>https://www.diodes.com/datasheet/download/LD_2.5V.pdf</v>
      </c>
      <c r="C85" t="str">
        <f>Hyperlink("https://www.diodes.com/part/view/LD2.5V","LD2.5V")</f>
        <v>LD2.5V</v>
      </c>
      <c r="D85" t="s">
        <v>287</v>
      </c>
      <c r="G85" t="s">
        <v>21</v>
      </c>
      <c r="H85" t="s">
        <v>288</v>
      </c>
      <c r="I85" t="s">
        <v>189</v>
      </c>
      <c r="J85" t="s">
        <v>24</v>
      </c>
      <c r="K85" t="s">
        <v>25</v>
      </c>
      <c r="L85" t="s">
        <v>26</v>
      </c>
      <c r="M85" t="s">
        <v>27</v>
      </c>
      <c r="N85" t="s">
        <v>28</v>
      </c>
      <c r="O85" t="s">
        <v>152</v>
      </c>
      <c r="P85">
        <v>2.5</v>
      </c>
      <c r="Q85">
        <v>6</v>
      </c>
    </row>
    <row r="86" spans="1:19">
      <c r="A86" t="s">
        <v>289</v>
      </c>
      <c r="B86" s="2" t="str">
        <f>Hyperlink("https://www.diodes.com/datasheet/download/LD-3.3.pdf")</f>
        <v>https://www.diodes.com/datasheet/download/LD-3.3.pdf</v>
      </c>
      <c r="C86" t="str">
        <f>Hyperlink("https://www.diodes.com/part/view/LD3.3V","LD3.3V")</f>
        <v>LD3.3V</v>
      </c>
      <c r="D86" t="s">
        <v>290</v>
      </c>
      <c r="G86" t="s">
        <v>21</v>
      </c>
      <c r="H86" t="s">
        <v>291</v>
      </c>
      <c r="I86" t="s">
        <v>189</v>
      </c>
      <c r="J86" t="s">
        <v>24</v>
      </c>
      <c r="K86" t="s">
        <v>25</v>
      </c>
      <c r="L86" t="s">
        <v>26</v>
      </c>
      <c r="M86" t="s">
        <v>27</v>
      </c>
      <c r="N86" t="s">
        <v>28</v>
      </c>
      <c r="O86" t="s">
        <v>152</v>
      </c>
      <c r="P86">
        <v>3.3</v>
      </c>
      <c r="Q86">
        <v>6</v>
      </c>
    </row>
    <row r="87" spans="1:19">
      <c r="A87" t="s">
        <v>292</v>
      </c>
      <c r="B87" s="2" t="str">
        <f>Hyperlink("https://www.diodes.com/datasheet/download/LK-2-5V.pdf")</f>
        <v>https://www.diodes.com/datasheet/download/LK-2-5V.pdf</v>
      </c>
      <c r="C87" t="str">
        <f>Hyperlink("https://www.diodes.com/part/view/LK2.5V","LK2.5V")</f>
        <v>LK2.5V</v>
      </c>
      <c r="D87" t="s">
        <v>293</v>
      </c>
      <c r="G87" t="s">
        <v>21</v>
      </c>
      <c r="H87" t="s">
        <v>288</v>
      </c>
      <c r="I87" t="s">
        <v>189</v>
      </c>
      <c r="J87" t="s">
        <v>24</v>
      </c>
      <c r="K87" t="s">
        <v>25</v>
      </c>
      <c r="L87" t="s">
        <v>26</v>
      </c>
      <c r="M87" t="s">
        <v>68</v>
      </c>
      <c r="N87" t="s">
        <v>28</v>
      </c>
      <c r="O87" t="s">
        <v>152</v>
      </c>
      <c r="P87">
        <v>2.5</v>
      </c>
      <c r="Q87">
        <v>6</v>
      </c>
    </row>
    <row r="88" spans="1:19">
      <c r="A88" t="s">
        <v>294</v>
      </c>
      <c r="B88" s="2" t="str">
        <f>Hyperlink("https://www.diodes.com/datasheet/download/LK-3-3V.pdf")</f>
        <v>https://www.diodes.com/datasheet/download/LK-3-3V.pdf</v>
      </c>
      <c r="C88" t="str">
        <f>Hyperlink("https://www.diodes.com/part/view/LK3.3V","LK3.3V")</f>
        <v>LK3.3V</v>
      </c>
      <c r="D88" t="s">
        <v>295</v>
      </c>
      <c r="G88" t="s">
        <v>21</v>
      </c>
      <c r="H88" t="s">
        <v>291</v>
      </c>
      <c r="I88" t="s">
        <v>189</v>
      </c>
      <c r="J88" t="s">
        <v>24</v>
      </c>
      <c r="K88" t="s">
        <v>25</v>
      </c>
      <c r="L88" t="s">
        <v>26</v>
      </c>
      <c r="M88" t="s">
        <v>68</v>
      </c>
      <c r="N88" t="s">
        <v>28</v>
      </c>
      <c r="O88" t="s">
        <v>152</v>
      </c>
      <c r="P88">
        <v>3.3</v>
      </c>
      <c r="Q88">
        <v>6</v>
      </c>
    </row>
    <row r="89" spans="1:19">
      <c r="A89" t="s">
        <v>296</v>
      </c>
      <c r="B89" s="2" t="str">
        <f>Hyperlink("https://www.diodes.com/datasheet/download/LN_3-3V.pdf")</f>
        <v>https://www.diodes.com/datasheet/download/LN_3-3V.pdf</v>
      </c>
      <c r="C89" t="str">
        <f>Hyperlink("https://www.diodes.com/part/view/LN3.3V","LN3.3V")</f>
        <v>LN3.3V</v>
      </c>
      <c r="D89" t="s">
        <v>297</v>
      </c>
      <c r="G89" t="s">
        <v>21</v>
      </c>
      <c r="H89" t="s">
        <v>298</v>
      </c>
      <c r="I89" t="s">
        <v>299</v>
      </c>
      <c r="J89" t="s">
        <v>300</v>
      </c>
      <c r="K89" t="s">
        <v>25</v>
      </c>
      <c r="L89" t="s">
        <v>26</v>
      </c>
      <c r="M89" t="s">
        <v>106</v>
      </c>
      <c r="N89" t="s">
        <v>28</v>
      </c>
      <c r="O89" t="s">
        <v>152</v>
      </c>
      <c r="P89">
        <v>3.3</v>
      </c>
      <c r="Q89">
        <v>6</v>
      </c>
    </row>
    <row r="90" spans="1:19">
      <c r="A90" t="s">
        <v>301</v>
      </c>
      <c r="B90" s="2" t="str">
        <f>Hyperlink("https://www.diodes.com/datasheet/download/LX201.pdf")</f>
        <v>https://www.diodes.com/datasheet/download/LX201.pdf</v>
      </c>
      <c r="C90" t="str">
        <f>Hyperlink("https://www.diodes.com/part/view/LX201","LX201")</f>
        <v>LX201</v>
      </c>
      <c r="D90" t="s">
        <v>302</v>
      </c>
      <c r="G90" t="s">
        <v>21</v>
      </c>
      <c r="H90" t="s">
        <v>303</v>
      </c>
      <c r="I90" t="s">
        <v>304</v>
      </c>
      <c r="J90" t="s">
        <v>24</v>
      </c>
      <c r="K90" t="s">
        <v>25</v>
      </c>
      <c r="L90" t="s">
        <v>26</v>
      </c>
      <c r="M90" t="s">
        <v>92</v>
      </c>
      <c r="N90" t="s">
        <v>28</v>
      </c>
      <c r="O90" t="s">
        <v>29</v>
      </c>
      <c r="P90" t="s">
        <v>305</v>
      </c>
      <c r="Q90">
        <v>4</v>
      </c>
    </row>
    <row r="91" spans="1:19">
      <c r="A91" t="s">
        <v>306</v>
      </c>
      <c r="B91" s="2" t="str">
        <f>Hyperlink("https://www.diodes.com/datasheet/download/LX251.pdf")</f>
        <v>https://www.diodes.com/datasheet/download/LX251.pdf</v>
      </c>
      <c r="C91" t="str">
        <f>Hyperlink("https://www.diodes.com/part/view/LX251","LX251")</f>
        <v>LX251</v>
      </c>
      <c r="D91" t="s">
        <v>307</v>
      </c>
      <c r="G91" t="s">
        <v>21</v>
      </c>
      <c r="H91" t="s">
        <v>303</v>
      </c>
      <c r="I91" t="s">
        <v>304</v>
      </c>
      <c r="J91" t="s">
        <v>24</v>
      </c>
      <c r="K91" t="s">
        <v>25</v>
      </c>
      <c r="L91" t="s">
        <v>26</v>
      </c>
      <c r="M91" t="s">
        <v>55</v>
      </c>
      <c r="N91" t="s">
        <v>28</v>
      </c>
      <c r="O91" t="s">
        <v>29</v>
      </c>
      <c r="P91" t="s">
        <v>305</v>
      </c>
      <c r="Q91">
        <v>4</v>
      </c>
    </row>
    <row r="92" spans="1:19">
      <c r="A92" t="s">
        <v>308</v>
      </c>
      <c r="B92" s="2" t="str">
        <f>Hyperlink("https://www.diodes.com/datasheet/download/LX321.pdf")</f>
        <v>https://www.diodes.com/datasheet/download/LX321.pdf</v>
      </c>
      <c r="C92" t="str">
        <f>Hyperlink("https://www.diodes.com/part/view/LX321","LX321")</f>
        <v>LX321</v>
      </c>
      <c r="D92" t="s">
        <v>309</v>
      </c>
      <c r="G92" t="s">
        <v>21</v>
      </c>
      <c r="H92" t="s">
        <v>310</v>
      </c>
      <c r="I92" t="s">
        <v>304</v>
      </c>
      <c r="J92" t="s">
        <v>24</v>
      </c>
      <c r="K92" t="s">
        <v>25</v>
      </c>
      <c r="L92" t="s">
        <v>26</v>
      </c>
      <c r="M92" t="s">
        <v>68</v>
      </c>
      <c r="N92" t="s">
        <v>28</v>
      </c>
      <c r="O92" t="s">
        <v>29</v>
      </c>
      <c r="P92" t="s">
        <v>305</v>
      </c>
      <c r="Q92">
        <v>4</v>
      </c>
    </row>
    <row r="93" spans="1:19">
      <c r="A93" t="s">
        <v>311</v>
      </c>
      <c r="B93" s="2" t="str">
        <f>Hyperlink("https://www.diodes.com/datasheet/download/LX501.pdf")</f>
        <v>https://www.diodes.com/datasheet/download/LX501.pdf</v>
      </c>
      <c r="C93" t="str">
        <f>Hyperlink("https://www.diodes.com/part/view/LX501","LX501")</f>
        <v>LX501</v>
      </c>
      <c r="D93" t="s">
        <v>312</v>
      </c>
      <c r="G93" t="s">
        <v>21</v>
      </c>
      <c r="H93" t="s">
        <v>313</v>
      </c>
      <c r="I93" t="s">
        <v>304</v>
      </c>
      <c r="J93" t="s">
        <v>24</v>
      </c>
      <c r="K93" t="s">
        <v>25</v>
      </c>
      <c r="L93" t="s">
        <v>26</v>
      </c>
      <c r="M93" t="s">
        <v>27</v>
      </c>
      <c r="N93" t="s">
        <v>28</v>
      </c>
      <c r="O93" t="s">
        <v>29</v>
      </c>
      <c r="P93" t="s">
        <v>305</v>
      </c>
      <c r="Q93">
        <v>4</v>
      </c>
    </row>
    <row r="94" spans="1:19">
      <c r="A94" t="s">
        <v>314</v>
      </c>
      <c r="B94" s="2" t="str">
        <f>Hyperlink("https://www.diodes.com/datasheet/download/LX701.pdf")</f>
        <v>https://www.diodes.com/datasheet/download/LX701.pdf</v>
      </c>
      <c r="C94" t="str">
        <f>Hyperlink("https://www.diodes.com/part/view/LX701","LX701")</f>
        <v>LX701</v>
      </c>
      <c r="D94" t="s">
        <v>315</v>
      </c>
      <c r="G94" t="s">
        <v>21</v>
      </c>
      <c r="H94" t="s">
        <v>316</v>
      </c>
      <c r="I94" t="s">
        <v>304</v>
      </c>
      <c r="J94" t="s">
        <v>24</v>
      </c>
      <c r="K94" t="s">
        <v>25</v>
      </c>
      <c r="L94" t="s">
        <v>26</v>
      </c>
      <c r="M94" t="s">
        <v>106</v>
      </c>
      <c r="N94" t="s">
        <v>28</v>
      </c>
      <c r="O94" t="s">
        <v>29</v>
      </c>
      <c r="P94" t="s">
        <v>305</v>
      </c>
      <c r="Q94">
        <v>4</v>
      </c>
    </row>
    <row r="95" spans="1:19">
      <c r="A95" t="s">
        <v>317</v>
      </c>
      <c r="B95" s="2" t="str">
        <f>Hyperlink("https://www.diodes.com/datasheet/download/LXQ.pdf")</f>
        <v>https://www.diodes.com/datasheet/download/LXQ.pdf</v>
      </c>
      <c r="C95" t="str">
        <f>Hyperlink("https://www.diodes.com/part/view/LXQ","LXQ")</f>
        <v>LXQ</v>
      </c>
      <c r="D95" t="s">
        <v>318</v>
      </c>
      <c r="G95" t="s">
        <v>319</v>
      </c>
      <c r="H95" t="s">
        <v>317</v>
      </c>
      <c r="I95" t="s">
        <v>320</v>
      </c>
      <c r="J95">
        <v>1</v>
      </c>
      <c r="K95" t="s">
        <v>47</v>
      </c>
      <c r="L95" t="s">
        <v>26</v>
      </c>
      <c r="M95" t="s">
        <v>321</v>
      </c>
      <c r="N95" t="s">
        <v>28</v>
      </c>
      <c r="O95" t="s">
        <v>29</v>
      </c>
      <c r="P95" t="s">
        <v>322</v>
      </c>
      <c r="Q95">
        <v>4</v>
      </c>
    </row>
    <row r="96" spans="1:19">
      <c r="A96" t="s">
        <v>323</v>
      </c>
      <c r="B96" s="2" t="str">
        <f>Hyperlink("https://www.diodes.com/datasheet/download/MD2-5.pdf")</f>
        <v>https://www.diodes.com/datasheet/download/MD2-5.pdf</v>
      </c>
      <c r="C96" t="str">
        <f>Hyperlink("https://www.diodes.com/part/view/MD2.5V","MD2.5V")</f>
        <v>MD2.5V</v>
      </c>
      <c r="D96" t="s">
        <v>324</v>
      </c>
      <c r="E96" t="s">
        <v>325</v>
      </c>
      <c r="G96" t="s">
        <v>326</v>
      </c>
      <c r="H96" t="s">
        <v>327</v>
      </c>
      <c r="I96" t="s">
        <v>328</v>
      </c>
      <c r="J96" t="s">
        <v>329</v>
      </c>
      <c r="K96" t="s">
        <v>25</v>
      </c>
      <c r="L96" t="s">
        <v>26</v>
      </c>
      <c r="M96" t="s">
        <v>330</v>
      </c>
      <c r="N96" t="s">
        <v>28</v>
      </c>
      <c r="O96" t="s">
        <v>29</v>
      </c>
      <c r="P96">
        <v>2.5</v>
      </c>
      <c r="Q96">
        <v>4</v>
      </c>
    </row>
    <row r="97" spans="1:19">
      <c r="A97" t="s">
        <v>331</v>
      </c>
      <c r="B97" s="2" t="str">
        <f>Hyperlink("https://www.diodes.com/datasheet/download/MD3-3.pdf")</f>
        <v>https://www.diodes.com/datasheet/download/MD3-3.pdf</v>
      </c>
      <c r="C97" t="str">
        <f>Hyperlink("https://www.diodes.com/part/view/MD3.3V","MD3.3V")</f>
        <v>MD3.3V</v>
      </c>
      <c r="D97" t="s">
        <v>332</v>
      </c>
      <c r="E97" t="s">
        <v>325</v>
      </c>
      <c r="G97" t="s">
        <v>326</v>
      </c>
      <c r="H97" t="s">
        <v>333</v>
      </c>
      <c r="I97" t="s">
        <v>328</v>
      </c>
      <c r="J97" t="s">
        <v>329</v>
      </c>
      <c r="K97" t="s">
        <v>25</v>
      </c>
      <c r="L97" t="s">
        <v>26</v>
      </c>
      <c r="M97" t="s">
        <v>330</v>
      </c>
      <c r="N97" t="s">
        <v>28</v>
      </c>
      <c r="O97" t="s">
        <v>29</v>
      </c>
      <c r="P97">
        <v>3.3</v>
      </c>
      <c r="Q97">
        <v>4</v>
      </c>
    </row>
    <row r="98" spans="1:19">
      <c r="A98" t="s">
        <v>334</v>
      </c>
      <c r="B98" s="2" t="str">
        <f>Hyperlink("https://www.diodes.com/datasheet/download/MK2-5.pdf")</f>
        <v>https://www.diodes.com/datasheet/download/MK2-5.pdf</v>
      </c>
      <c r="C98" t="str">
        <f>Hyperlink("https://www.diodes.com/part/view/MK2.5V","MK2.5V")</f>
        <v>MK2.5V</v>
      </c>
      <c r="D98" t="s">
        <v>335</v>
      </c>
      <c r="E98" t="s">
        <v>325</v>
      </c>
      <c r="G98" t="s">
        <v>326</v>
      </c>
      <c r="H98" t="s">
        <v>336</v>
      </c>
      <c r="I98" t="s">
        <v>337</v>
      </c>
      <c r="J98" t="s">
        <v>329</v>
      </c>
      <c r="K98" t="s">
        <v>25</v>
      </c>
      <c r="L98" t="s">
        <v>26</v>
      </c>
      <c r="M98" t="s">
        <v>142</v>
      </c>
      <c r="N98" t="s">
        <v>28</v>
      </c>
      <c r="O98" t="s">
        <v>29</v>
      </c>
      <c r="P98">
        <v>2.5</v>
      </c>
      <c r="Q98">
        <v>4</v>
      </c>
    </row>
    <row r="99" spans="1:19">
      <c r="A99" t="s">
        <v>338</v>
      </c>
      <c r="B99" s="2" t="str">
        <f>Hyperlink("https://www.diodes.com/datasheet/download/MK3-3.pdf")</f>
        <v>https://www.diodes.com/datasheet/download/MK3-3.pdf</v>
      </c>
      <c r="C99" t="str">
        <f>Hyperlink("https://www.diodes.com/part/view/MK3.3V","MK3.3V")</f>
        <v>MK3.3V</v>
      </c>
      <c r="D99" t="s">
        <v>339</v>
      </c>
      <c r="E99" t="s">
        <v>325</v>
      </c>
      <c r="G99" t="s">
        <v>326</v>
      </c>
      <c r="H99" t="s">
        <v>340</v>
      </c>
      <c r="I99" t="s">
        <v>337</v>
      </c>
      <c r="J99" t="s">
        <v>329</v>
      </c>
      <c r="K99" t="s">
        <v>25</v>
      </c>
      <c r="L99" t="s">
        <v>26</v>
      </c>
      <c r="M99" t="s">
        <v>142</v>
      </c>
      <c r="N99" t="s">
        <v>28</v>
      </c>
      <c r="O99" t="s">
        <v>29</v>
      </c>
      <c r="P99">
        <v>3.3</v>
      </c>
      <c r="Q99">
        <v>4</v>
      </c>
    </row>
    <row r="100" spans="1:19">
      <c r="A100" t="s">
        <v>341</v>
      </c>
      <c r="B100" s="2" t="str">
        <f>Hyperlink("https://www.diodes.com/datasheet/download/MN2-5.pdf")</f>
        <v>https://www.diodes.com/datasheet/download/MN2-5.pdf</v>
      </c>
      <c r="C100" t="str">
        <f>Hyperlink("https://www.diodes.com/part/view/MN2.5V","MN2.5V")</f>
        <v>MN2.5V</v>
      </c>
      <c r="D100" t="s">
        <v>342</v>
      </c>
      <c r="E100" t="s">
        <v>325</v>
      </c>
      <c r="G100" t="s">
        <v>326</v>
      </c>
      <c r="H100" t="s">
        <v>343</v>
      </c>
      <c r="I100" t="s">
        <v>328</v>
      </c>
      <c r="J100" t="s">
        <v>329</v>
      </c>
      <c r="K100" t="s">
        <v>25</v>
      </c>
      <c r="L100" t="s">
        <v>26</v>
      </c>
      <c r="M100" t="s">
        <v>344</v>
      </c>
      <c r="N100" t="s">
        <v>28</v>
      </c>
      <c r="O100" t="s">
        <v>29</v>
      </c>
      <c r="P100">
        <v>2.5</v>
      </c>
      <c r="Q100">
        <v>4</v>
      </c>
    </row>
    <row r="101" spans="1:19">
      <c r="A101" t="s">
        <v>345</v>
      </c>
      <c r="B101" s="2" t="str">
        <f>Hyperlink("https://www.diodes.com/datasheet/download/MN3-3.pdf")</f>
        <v>https://www.diodes.com/datasheet/download/MN3-3.pdf</v>
      </c>
      <c r="C101" t="str">
        <f>Hyperlink("https://www.diodes.com/part/view/MN3.3V","MN3.3V")</f>
        <v>MN3.3V</v>
      </c>
      <c r="D101" t="s">
        <v>346</v>
      </c>
      <c r="E101" t="s">
        <v>325</v>
      </c>
      <c r="G101" t="s">
        <v>326</v>
      </c>
      <c r="H101" t="s">
        <v>347</v>
      </c>
      <c r="I101" t="s">
        <v>328</v>
      </c>
      <c r="J101" t="s">
        <v>329</v>
      </c>
      <c r="K101" t="s">
        <v>25</v>
      </c>
      <c r="L101" t="s">
        <v>26</v>
      </c>
      <c r="M101" t="s">
        <v>344</v>
      </c>
      <c r="N101" t="s">
        <v>28</v>
      </c>
      <c r="O101" t="s">
        <v>29</v>
      </c>
      <c r="P101">
        <v>3.3</v>
      </c>
      <c r="Q101">
        <v>4</v>
      </c>
    </row>
    <row r="102" spans="1:19">
      <c r="A102" t="s">
        <v>348</v>
      </c>
      <c r="B102" s="2" t="str">
        <f>Hyperlink("https://www.diodes.com/datasheet/download/NX20SA.pdf")</f>
        <v>https://www.diodes.com/datasheet/download/NX20SA.pdf</v>
      </c>
      <c r="C102" t="str">
        <f>Hyperlink("https://www.diodes.com/part/view/NX20SA","NX20SA")</f>
        <v>NX20SA</v>
      </c>
      <c r="D102" t="s">
        <v>349</v>
      </c>
      <c r="E102" t="s">
        <v>350</v>
      </c>
      <c r="F102" t="s">
        <v>351</v>
      </c>
      <c r="G102" t="s">
        <v>352</v>
      </c>
      <c r="H102" t="s">
        <v>353</v>
      </c>
      <c r="I102" t="s">
        <v>354</v>
      </c>
      <c r="J102" t="s">
        <v>355</v>
      </c>
      <c r="K102" t="s">
        <v>25</v>
      </c>
      <c r="L102" t="s">
        <v>26</v>
      </c>
      <c r="M102" t="s">
        <v>356</v>
      </c>
      <c r="N102" t="s">
        <v>28</v>
      </c>
      <c r="O102" t="s">
        <v>357</v>
      </c>
      <c r="P102" t="s">
        <v>147</v>
      </c>
      <c r="Q102">
        <v>6</v>
      </c>
    </row>
    <row r="103" spans="1:19">
      <c r="A103" t="s">
        <v>358</v>
      </c>
      <c r="B103" s="2" t="str">
        <f>Hyperlink("https://www.diodes.com/datasheet/download/NX20SB.pdf")</f>
        <v>https://www.diodes.com/datasheet/download/NX20SB.pdf</v>
      </c>
      <c r="C103" t="str">
        <f>Hyperlink("https://www.diodes.com/part/view/NX20SB","NX20SB")</f>
        <v>NX20SB</v>
      </c>
      <c r="D103" t="s">
        <v>359</v>
      </c>
      <c r="E103" t="s">
        <v>350</v>
      </c>
      <c r="F103" t="s">
        <v>351</v>
      </c>
      <c r="G103" t="s">
        <v>352</v>
      </c>
      <c r="H103" t="s">
        <v>360</v>
      </c>
      <c r="I103" t="s">
        <v>354</v>
      </c>
      <c r="J103" t="s">
        <v>355</v>
      </c>
      <c r="K103" t="s">
        <v>25</v>
      </c>
      <c r="L103" t="s">
        <v>26</v>
      </c>
      <c r="M103" t="s">
        <v>356</v>
      </c>
      <c r="N103" t="s">
        <v>28</v>
      </c>
      <c r="O103" t="s">
        <v>357</v>
      </c>
      <c r="P103" t="s">
        <v>147</v>
      </c>
      <c r="Q103">
        <v>6</v>
      </c>
    </row>
    <row r="104" spans="1:19">
      <c r="A104" t="s">
        <v>361</v>
      </c>
      <c r="B104" s="2" t="str">
        <f>Hyperlink("https://www.diodes.com/datasheet/download/NX21SA.pdf")</f>
        <v>https://www.diodes.com/datasheet/download/NX21SA.pdf</v>
      </c>
      <c r="C104" t="str">
        <f>Hyperlink("https://www.diodes.com/part/view/NX21SA","NX21SA")</f>
        <v>NX21SA</v>
      </c>
      <c r="D104" t="s">
        <v>362</v>
      </c>
      <c r="E104" t="s">
        <v>363</v>
      </c>
      <c r="F104" t="s">
        <v>351</v>
      </c>
      <c r="G104" t="s">
        <v>352</v>
      </c>
      <c r="H104" t="s">
        <v>364</v>
      </c>
      <c r="I104" t="s">
        <v>365</v>
      </c>
      <c r="J104" t="s">
        <v>355</v>
      </c>
      <c r="K104" t="s">
        <v>25</v>
      </c>
      <c r="L104" t="s">
        <v>26</v>
      </c>
      <c r="M104" t="s">
        <v>356</v>
      </c>
      <c r="N104" t="s">
        <v>28</v>
      </c>
      <c r="O104" t="s">
        <v>29</v>
      </c>
      <c r="P104" t="s">
        <v>147</v>
      </c>
      <c r="Q104">
        <v>6</v>
      </c>
    </row>
    <row r="105" spans="1:19">
      <c r="A105" t="s">
        <v>366</v>
      </c>
      <c r="B105" s="2" t="str">
        <f>Hyperlink("https://www.diodes.com/datasheet/download/NX21SB.pdf")</f>
        <v>https://www.diodes.com/datasheet/download/NX21SB.pdf</v>
      </c>
      <c r="C105" t="str">
        <f>Hyperlink("https://www.diodes.com/part/view/NX21SB","NX21SB")</f>
        <v>NX21SB</v>
      </c>
      <c r="D105" t="s">
        <v>367</v>
      </c>
      <c r="E105" t="s">
        <v>350</v>
      </c>
      <c r="F105" t="s">
        <v>351</v>
      </c>
      <c r="G105" t="s">
        <v>352</v>
      </c>
      <c r="H105" t="s">
        <v>364</v>
      </c>
      <c r="I105" t="s">
        <v>365</v>
      </c>
      <c r="J105" t="s">
        <v>355</v>
      </c>
      <c r="K105" t="s">
        <v>25</v>
      </c>
      <c r="L105" t="s">
        <v>26</v>
      </c>
      <c r="M105" t="s">
        <v>356</v>
      </c>
      <c r="N105" t="s">
        <v>28</v>
      </c>
      <c r="O105" t="s">
        <v>29</v>
      </c>
      <c r="P105" t="s">
        <v>147</v>
      </c>
      <c r="Q105">
        <v>6</v>
      </c>
    </row>
    <row r="106" spans="1:19">
      <c r="A106" t="s">
        <v>368</v>
      </c>
      <c r="B106" s="2" t="str">
        <f>Hyperlink("https://www.diodes.com/datasheet/download/NX22SA.pdf")</f>
        <v>https://www.diodes.com/datasheet/download/NX22SA.pdf</v>
      </c>
      <c r="C106" t="str">
        <f>Hyperlink("https://www.diodes.com/part/view/NX22SA","NX22SA")</f>
        <v>NX22SA</v>
      </c>
      <c r="D106" t="s">
        <v>369</v>
      </c>
      <c r="E106" t="s">
        <v>350</v>
      </c>
      <c r="F106" t="s">
        <v>351</v>
      </c>
      <c r="G106" t="s">
        <v>352</v>
      </c>
      <c r="H106" t="s">
        <v>364</v>
      </c>
      <c r="I106" t="s">
        <v>354</v>
      </c>
      <c r="J106" t="s">
        <v>355</v>
      </c>
      <c r="K106" t="s">
        <v>25</v>
      </c>
      <c r="L106" t="s">
        <v>26</v>
      </c>
      <c r="M106" t="s">
        <v>356</v>
      </c>
      <c r="N106" t="s">
        <v>28</v>
      </c>
      <c r="O106" t="s">
        <v>146</v>
      </c>
      <c r="P106" t="s">
        <v>147</v>
      </c>
      <c r="Q106">
        <v>6</v>
      </c>
    </row>
    <row r="107" spans="1:19">
      <c r="A107" t="s">
        <v>370</v>
      </c>
      <c r="B107" s="2" t="str">
        <f>Hyperlink("https://www.diodes.com/datasheet/download/NX22SB.pdf")</f>
        <v>https://www.diodes.com/datasheet/download/NX22SB.pdf</v>
      </c>
      <c r="C107" t="str">
        <f>Hyperlink("https://www.diodes.com/part/view/NX22SB","NX22SB")</f>
        <v>NX22SB</v>
      </c>
      <c r="D107" t="s">
        <v>371</v>
      </c>
      <c r="E107" t="s">
        <v>350</v>
      </c>
      <c r="F107" t="s">
        <v>351</v>
      </c>
      <c r="G107" t="s">
        <v>352</v>
      </c>
      <c r="H107" t="s">
        <v>364</v>
      </c>
      <c r="I107" t="s">
        <v>354</v>
      </c>
      <c r="J107" t="s">
        <v>355</v>
      </c>
      <c r="K107" t="s">
        <v>25</v>
      </c>
      <c r="L107" t="s">
        <v>26</v>
      </c>
      <c r="M107" t="s">
        <v>356</v>
      </c>
      <c r="N107" t="s">
        <v>28</v>
      </c>
      <c r="O107" t="s">
        <v>146</v>
      </c>
      <c r="P107" t="s">
        <v>147</v>
      </c>
      <c r="Q107">
        <v>6</v>
      </c>
    </row>
    <row r="108" spans="1:19">
      <c r="A108" t="s">
        <v>372</v>
      </c>
      <c r="B108" s="2" t="str">
        <f>Hyperlink("https://www.diodes.com/datasheet/download/NX23SA.pdf")</f>
        <v>https://www.diodes.com/datasheet/download/NX23SA.pdf</v>
      </c>
      <c r="C108" t="str">
        <f>Hyperlink("https://www.diodes.com/part/view/NX23SA","NX23SA")</f>
        <v>NX23SA</v>
      </c>
      <c r="D108" t="s">
        <v>373</v>
      </c>
      <c r="E108" t="s">
        <v>374</v>
      </c>
      <c r="F108" t="s">
        <v>351</v>
      </c>
      <c r="G108" t="s">
        <v>352</v>
      </c>
      <c r="H108" t="s">
        <v>364</v>
      </c>
      <c r="I108" t="s">
        <v>354</v>
      </c>
      <c r="J108" t="s">
        <v>355</v>
      </c>
      <c r="K108" t="s">
        <v>25</v>
      </c>
      <c r="L108" t="s">
        <v>26</v>
      </c>
      <c r="M108" t="s">
        <v>356</v>
      </c>
      <c r="N108" t="s">
        <v>28</v>
      </c>
      <c r="O108" t="s">
        <v>152</v>
      </c>
      <c r="P108" t="s">
        <v>147</v>
      </c>
      <c r="Q108">
        <v>6</v>
      </c>
    </row>
    <row r="109" spans="1:19">
      <c r="A109" t="s">
        <v>375</v>
      </c>
      <c r="B109" s="2" t="str">
        <f>Hyperlink("https://www.diodes.com/datasheet/download/NX23SB.pdf")</f>
        <v>https://www.diodes.com/datasheet/download/NX23SB.pdf</v>
      </c>
      <c r="C109" t="str">
        <f>Hyperlink("https://www.diodes.com/part/view/NX23SB","NX23SB")</f>
        <v>NX23SB</v>
      </c>
      <c r="D109" t="s">
        <v>376</v>
      </c>
      <c r="E109" t="s">
        <v>374</v>
      </c>
      <c r="F109" t="s">
        <v>351</v>
      </c>
      <c r="G109" t="s">
        <v>352</v>
      </c>
      <c r="H109" t="s">
        <v>364</v>
      </c>
      <c r="I109" t="s">
        <v>354</v>
      </c>
      <c r="J109" t="s">
        <v>355</v>
      </c>
      <c r="K109" t="s">
        <v>25</v>
      </c>
      <c r="L109" t="s">
        <v>26</v>
      </c>
      <c r="M109" t="s">
        <v>356</v>
      </c>
      <c r="N109" t="s">
        <v>28</v>
      </c>
      <c r="O109" t="s">
        <v>152</v>
      </c>
      <c r="P109" t="s">
        <v>147</v>
      </c>
      <c r="Q109">
        <v>6</v>
      </c>
    </row>
    <row r="110" spans="1:19">
      <c r="A110" t="s">
        <v>377</v>
      </c>
      <c r="B110" s="2" t="str">
        <f>Hyperlink("https://www.diodes.com/datasheet/download/NX24SA.pdf")</f>
        <v>https://www.diodes.com/datasheet/download/NX24SA.pdf</v>
      </c>
      <c r="C110" t="str">
        <f>Hyperlink("https://www.diodes.com/part/view/NX24SA","NX24SA")</f>
        <v>NX24SA</v>
      </c>
      <c r="D110" t="s">
        <v>378</v>
      </c>
      <c r="E110" t="s">
        <v>374</v>
      </c>
      <c r="F110" t="s">
        <v>351</v>
      </c>
      <c r="G110" t="s">
        <v>352</v>
      </c>
      <c r="H110" t="s">
        <v>364</v>
      </c>
      <c r="I110" t="s">
        <v>379</v>
      </c>
      <c r="J110" t="s">
        <v>355</v>
      </c>
      <c r="K110" t="s">
        <v>25</v>
      </c>
      <c r="L110" t="s">
        <v>26</v>
      </c>
      <c r="M110" t="s">
        <v>356</v>
      </c>
      <c r="N110" t="s">
        <v>28</v>
      </c>
      <c r="O110" t="s">
        <v>380</v>
      </c>
      <c r="P110" t="s">
        <v>147</v>
      </c>
      <c r="Q110">
        <v>6</v>
      </c>
    </row>
    <row r="111" spans="1:19">
      <c r="A111" t="s">
        <v>381</v>
      </c>
      <c r="B111" s="2" t="str">
        <f>Hyperlink("https://www.diodes.com/datasheet/download/NX24SB.pdf")</f>
        <v>https://www.diodes.com/datasheet/download/NX24SB.pdf</v>
      </c>
      <c r="C111" t="str">
        <f>Hyperlink("https://www.diodes.com/part/view/NX24SB","NX24SB")</f>
        <v>NX24SB</v>
      </c>
      <c r="D111" t="s">
        <v>382</v>
      </c>
      <c r="E111" t="s">
        <v>363</v>
      </c>
      <c r="F111" t="s">
        <v>351</v>
      </c>
      <c r="G111" t="s">
        <v>352</v>
      </c>
      <c r="H111" t="s">
        <v>364</v>
      </c>
      <c r="I111" t="s">
        <v>379</v>
      </c>
      <c r="J111" t="s">
        <v>355</v>
      </c>
      <c r="K111" t="s">
        <v>25</v>
      </c>
      <c r="L111" t="s">
        <v>26</v>
      </c>
      <c r="M111" t="s">
        <v>356</v>
      </c>
      <c r="N111" t="s">
        <v>28</v>
      </c>
      <c r="O111" t="s">
        <v>380</v>
      </c>
      <c r="P111" t="s">
        <v>147</v>
      </c>
      <c r="Q111">
        <v>6</v>
      </c>
    </row>
    <row r="112" spans="1:19">
      <c r="A112" t="s">
        <v>383</v>
      </c>
      <c r="B112" s="2" t="str">
        <f>Hyperlink("https://www.diodes.com/datasheet/download/NX251.pdf")</f>
        <v>https://www.diodes.com/datasheet/download/NX251.pdf</v>
      </c>
      <c r="C112" t="str">
        <f>Hyperlink("https://www.diodes.com/part/view/NX251","NX251")</f>
        <v>NX251</v>
      </c>
      <c r="D112" t="s">
        <v>384</v>
      </c>
      <c r="E112" t="s">
        <v>385</v>
      </c>
      <c r="F112" t="s">
        <v>351</v>
      </c>
      <c r="G112" t="s">
        <v>352</v>
      </c>
      <c r="H112" t="s">
        <v>364</v>
      </c>
      <c r="I112" t="s">
        <v>365</v>
      </c>
      <c r="J112" t="s">
        <v>355</v>
      </c>
      <c r="K112" t="s">
        <v>25</v>
      </c>
      <c r="L112" t="s">
        <v>26</v>
      </c>
      <c r="M112" t="s">
        <v>356</v>
      </c>
      <c r="N112" t="s">
        <v>28</v>
      </c>
      <c r="O112" t="s">
        <v>29</v>
      </c>
      <c r="P112" t="s">
        <v>147</v>
      </c>
      <c r="Q112">
        <v>4</v>
      </c>
    </row>
    <row r="113" spans="1:19">
      <c r="A113" t="s">
        <v>386</v>
      </c>
      <c r="B113" s="2" t="str">
        <f>Hyperlink("https://www.diodes.com/datasheet/download/NX252.pdf")</f>
        <v>https://www.diodes.com/datasheet/download/NX252.pdf</v>
      </c>
      <c r="C113" t="str">
        <f>Hyperlink("https://www.diodes.com/part/view/NX252","NX252")</f>
        <v>NX252</v>
      </c>
      <c r="D113" t="s">
        <v>387</v>
      </c>
      <c r="E113" t="s">
        <v>385</v>
      </c>
      <c r="F113" t="s">
        <v>351</v>
      </c>
      <c r="G113" t="s">
        <v>352</v>
      </c>
      <c r="H113" t="s">
        <v>364</v>
      </c>
      <c r="I113" t="s">
        <v>354</v>
      </c>
      <c r="J113" t="s">
        <v>355</v>
      </c>
      <c r="K113" t="s">
        <v>25</v>
      </c>
      <c r="L113" t="s">
        <v>26</v>
      </c>
      <c r="M113" t="s">
        <v>356</v>
      </c>
      <c r="N113" t="s">
        <v>28</v>
      </c>
      <c r="O113" t="s">
        <v>146</v>
      </c>
      <c r="P113" t="s">
        <v>147</v>
      </c>
      <c r="Q113">
        <v>6</v>
      </c>
    </row>
    <row r="114" spans="1:19">
      <c r="A114" t="s">
        <v>388</v>
      </c>
      <c r="B114" s="2" t="str">
        <f>Hyperlink("https://www.diodes.com/datasheet/download/NX253.pdf")</f>
        <v>https://www.diodes.com/datasheet/download/NX253.pdf</v>
      </c>
      <c r="C114" t="str">
        <f>Hyperlink("https://www.diodes.com/part/view/NX253","NX253")</f>
        <v>NX253</v>
      </c>
      <c r="D114" t="s">
        <v>389</v>
      </c>
      <c r="E114" t="s">
        <v>374</v>
      </c>
      <c r="F114" t="s">
        <v>351</v>
      </c>
      <c r="G114" t="s">
        <v>352</v>
      </c>
      <c r="H114" t="s">
        <v>364</v>
      </c>
      <c r="I114" t="s">
        <v>354</v>
      </c>
      <c r="J114" t="s">
        <v>355</v>
      </c>
      <c r="K114" t="s">
        <v>25</v>
      </c>
      <c r="L114" t="s">
        <v>26</v>
      </c>
      <c r="M114" t="s">
        <v>356</v>
      </c>
      <c r="N114" t="s">
        <v>28</v>
      </c>
      <c r="O114" t="s">
        <v>152</v>
      </c>
      <c r="P114" t="s">
        <v>147</v>
      </c>
      <c r="Q114">
        <v>6</v>
      </c>
    </row>
    <row r="115" spans="1:19">
      <c r="A115" t="s">
        <v>390</v>
      </c>
      <c r="B115" s="2" t="str">
        <f>Hyperlink("https://www.diodes.com/datasheet/download/NX254.pdf")</f>
        <v>https://www.diodes.com/datasheet/download/NX254.pdf</v>
      </c>
      <c r="C115" t="str">
        <f>Hyperlink("https://www.diodes.com/part/view/NX254","NX254")</f>
        <v>NX254</v>
      </c>
      <c r="D115" t="s">
        <v>391</v>
      </c>
      <c r="E115" t="s">
        <v>350</v>
      </c>
      <c r="F115" t="s">
        <v>392</v>
      </c>
      <c r="G115" t="s">
        <v>352</v>
      </c>
      <c r="H115" t="s">
        <v>364</v>
      </c>
      <c r="I115" t="s">
        <v>379</v>
      </c>
      <c r="J115" t="s">
        <v>355</v>
      </c>
      <c r="K115" t="s">
        <v>25</v>
      </c>
      <c r="L115" t="s">
        <v>26</v>
      </c>
      <c r="M115" t="s">
        <v>356</v>
      </c>
      <c r="N115" t="s">
        <v>28</v>
      </c>
      <c r="O115" t="s">
        <v>380</v>
      </c>
      <c r="P115" t="s">
        <v>147</v>
      </c>
      <c r="Q115">
        <v>6</v>
      </c>
    </row>
    <row r="116" spans="1:19">
      <c r="A116" t="s">
        <v>393</v>
      </c>
      <c r="B116" s="2" t="str">
        <f>Hyperlink("https://www.diodes.com/datasheet/download/NX256.pdf")</f>
        <v>https://www.diodes.com/datasheet/download/NX256.pdf</v>
      </c>
      <c r="C116" t="str">
        <f>Hyperlink("https://www.diodes.com/part/view/NX256","NX256")</f>
        <v>NX256</v>
      </c>
      <c r="D116" t="s">
        <v>394</v>
      </c>
      <c r="E116" t="s">
        <v>350</v>
      </c>
      <c r="F116" t="s">
        <v>351</v>
      </c>
      <c r="G116" t="s">
        <v>352</v>
      </c>
      <c r="H116" t="s">
        <v>364</v>
      </c>
      <c r="I116" t="s">
        <v>354</v>
      </c>
      <c r="J116" t="s">
        <v>355</v>
      </c>
      <c r="K116" t="s">
        <v>25</v>
      </c>
      <c r="L116" t="s">
        <v>26</v>
      </c>
      <c r="M116" t="s">
        <v>356</v>
      </c>
      <c r="N116" t="s">
        <v>28</v>
      </c>
      <c r="O116" t="s">
        <v>395</v>
      </c>
      <c r="P116" t="s">
        <v>147</v>
      </c>
      <c r="Q116">
        <v>6</v>
      </c>
    </row>
    <row r="117" spans="1:19">
      <c r="A117" t="s">
        <v>396</v>
      </c>
      <c r="B117" s="2" t="str">
        <f>Hyperlink("https://www.diodes.com/datasheet/download/NX26SA.pdf")</f>
        <v>https://www.diodes.com/datasheet/download/NX26SA.pdf</v>
      </c>
      <c r="C117" t="str">
        <f>Hyperlink("https://www.diodes.com/part/view/NX26SA","NX26SA")</f>
        <v>NX26SA</v>
      </c>
      <c r="D117" t="s">
        <v>397</v>
      </c>
      <c r="E117" t="s">
        <v>363</v>
      </c>
      <c r="F117" t="s">
        <v>351</v>
      </c>
      <c r="G117" t="s">
        <v>352</v>
      </c>
      <c r="H117" t="s">
        <v>364</v>
      </c>
      <c r="I117" t="s">
        <v>354</v>
      </c>
      <c r="J117" t="s">
        <v>355</v>
      </c>
      <c r="K117" t="s">
        <v>25</v>
      </c>
      <c r="L117" t="s">
        <v>26</v>
      </c>
      <c r="M117" t="s">
        <v>356</v>
      </c>
      <c r="N117" t="s">
        <v>28</v>
      </c>
      <c r="O117" t="s">
        <v>395</v>
      </c>
      <c r="P117" t="s">
        <v>147</v>
      </c>
      <c r="Q117">
        <v>6</v>
      </c>
    </row>
    <row r="118" spans="1:19">
      <c r="A118" t="s">
        <v>398</v>
      </c>
      <c r="B118" s="2" t="str">
        <f>Hyperlink("https://www.diodes.com/datasheet/download/NX26SB.pdf")</f>
        <v>https://www.diodes.com/datasheet/download/NX26SB.pdf</v>
      </c>
      <c r="C118" t="str">
        <f>Hyperlink("https://www.diodes.com/part/view/NX26SB","NX26SB")</f>
        <v>NX26SB</v>
      </c>
      <c r="D118" t="s">
        <v>399</v>
      </c>
      <c r="E118" t="s">
        <v>363</v>
      </c>
      <c r="F118" t="s">
        <v>351</v>
      </c>
      <c r="G118" t="s">
        <v>352</v>
      </c>
      <c r="H118" t="s">
        <v>364</v>
      </c>
      <c r="I118" t="s">
        <v>354</v>
      </c>
      <c r="J118" t="s">
        <v>355</v>
      </c>
      <c r="K118" t="s">
        <v>25</v>
      </c>
      <c r="L118" t="s">
        <v>26</v>
      </c>
      <c r="M118" t="s">
        <v>356</v>
      </c>
      <c r="N118" t="s">
        <v>28</v>
      </c>
      <c r="O118" t="s">
        <v>395</v>
      </c>
      <c r="P118" t="s">
        <v>147</v>
      </c>
      <c r="Q118">
        <v>6</v>
      </c>
    </row>
    <row r="119" spans="1:19">
      <c r="A119" t="s">
        <v>400</v>
      </c>
      <c r="B119" s="2" t="str">
        <f>Hyperlink("https://www.diodes.com/datasheet/download/NX30SA.pdf")</f>
        <v>https://www.diodes.com/datasheet/download/NX30SA.pdf</v>
      </c>
      <c r="C119" t="str">
        <f>Hyperlink("https://www.diodes.com/part/view/NX30SA","NX30SA")</f>
        <v>NX30SA</v>
      </c>
      <c r="D119" t="s">
        <v>401</v>
      </c>
      <c r="E119" t="s">
        <v>374</v>
      </c>
      <c r="F119" t="s">
        <v>351</v>
      </c>
      <c r="G119" t="s">
        <v>352</v>
      </c>
      <c r="H119" t="s">
        <v>402</v>
      </c>
      <c r="I119" t="s">
        <v>379</v>
      </c>
      <c r="J119" t="s">
        <v>355</v>
      </c>
      <c r="K119" t="s">
        <v>25</v>
      </c>
      <c r="L119" t="s">
        <v>26</v>
      </c>
      <c r="M119" t="s">
        <v>403</v>
      </c>
      <c r="N119" t="s">
        <v>28</v>
      </c>
      <c r="O119" t="s">
        <v>357</v>
      </c>
      <c r="P119" t="s">
        <v>147</v>
      </c>
      <c r="Q119">
        <v>6</v>
      </c>
    </row>
    <row r="120" spans="1:19">
      <c r="A120" t="s">
        <v>404</v>
      </c>
      <c r="B120" s="2" t="str">
        <f>Hyperlink("https://www.diodes.com/datasheet/download/NX30SB.pdf")</f>
        <v>https://www.diodes.com/datasheet/download/NX30SB.pdf</v>
      </c>
      <c r="C120" t="str">
        <f>Hyperlink("https://www.diodes.com/part/view/NX30SB","NX30SB")</f>
        <v>NX30SB</v>
      </c>
      <c r="D120" t="s">
        <v>405</v>
      </c>
      <c r="E120" t="s">
        <v>374</v>
      </c>
      <c r="F120" t="s">
        <v>351</v>
      </c>
      <c r="G120" t="s">
        <v>352</v>
      </c>
      <c r="H120" t="s">
        <v>406</v>
      </c>
      <c r="I120" t="s">
        <v>379</v>
      </c>
      <c r="J120" t="s">
        <v>355</v>
      </c>
      <c r="K120" t="s">
        <v>25</v>
      </c>
      <c r="L120" t="s">
        <v>26</v>
      </c>
      <c r="M120" t="s">
        <v>403</v>
      </c>
      <c r="N120" t="s">
        <v>28</v>
      </c>
      <c r="O120" t="s">
        <v>357</v>
      </c>
      <c r="P120" t="s">
        <v>147</v>
      </c>
      <c r="Q120">
        <v>6</v>
      </c>
    </row>
    <row r="121" spans="1:19">
      <c r="A121" t="s">
        <v>407</v>
      </c>
      <c r="B121" s="2" t="str">
        <f>Hyperlink("https://www.diodes.com/datasheet/download/NX31SA.pdf")</f>
        <v>https://www.diodes.com/datasheet/download/NX31SA.pdf</v>
      </c>
      <c r="C121" t="str">
        <f>Hyperlink("https://www.diodes.com/part/view/NX31SA","NX31SA")</f>
        <v>NX31SA</v>
      </c>
      <c r="D121" t="s">
        <v>408</v>
      </c>
      <c r="E121" t="s">
        <v>350</v>
      </c>
      <c r="F121" t="s">
        <v>351</v>
      </c>
      <c r="G121" t="s">
        <v>352</v>
      </c>
      <c r="H121" t="s">
        <v>409</v>
      </c>
      <c r="I121" t="s">
        <v>365</v>
      </c>
      <c r="J121" t="s">
        <v>355</v>
      </c>
      <c r="K121" t="s">
        <v>25</v>
      </c>
      <c r="L121" t="s">
        <v>26</v>
      </c>
      <c r="M121" t="s">
        <v>403</v>
      </c>
      <c r="N121" t="s">
        <v>28</v>
      </c>
      <c r="O121" t="s">
        <v>29</v>
      </c>
      <c r="P121" t="s">
        <v>147</v>
      </c>
      <c r="Q121">
        <v>6</v>
      </c>
    </row>
    <row r="122" spans="1:19">
      <c r="A122" t="s">
        <v>410</v>
      </c>
      <c r="B122" s="2" t="str">
        <f>Hyperlink("https://www.diodes.com/datasheet/download/NX31SB.pdf")</f>
        <v>https://www.diodes.com/datasheet/download/NX31SB.pdf</v>
      </c>
      <c r="C122" t="str">
        <f>Hyperlink("https://www.diodes.com/part/view/NX31SB","NX31SB")</f>
        <v>NX31SB</v>
      </c>
      <c r="D122" t="s">
        <v>411</v>
      </c>
      <c r="E122" t="s">
        <v>363</v>
      </c>
      <c r="F122" t="s">
        <v>351</v>
      </c>
      <c r="G122" t="s">
        <v>352</v>
      </c>
      <c r="H122" t="s">
        <v>409</v>
      </c>
      <c r="I122" t="s">
        <v>365</v>
      </c>
      <c r="J122" t="s">
        <v>355</v>
      </c>
      <c r="K122" t="s">
        <v>25</v>
      </c>
      <c r="L122" t="s">
        <v>26</v>
      </c>
      <c r="M122" t="s">
        <v>403</v>
      </c>
      <c r="N122" t="s">
        <v>28</v>
      </c>
      <c r="O122" t="s">
        <v>29</v>
      </c>
      <c r="P122" t="s">
        <v>147</v>
      </c>
      <c r="Q122">
        <v>6</v>
      </c>
    </row>
    <row r="123" spans="1:19">
      <c r="A123" t="s">
        <v>412</v>
      </c>
      <c r="B123" s="2" t="str">
        <f>Hyperlink("https://www.diodes.com/datasheet/download/NX321.pdf")</f>
        <v>https://www.diodes.com/datasheet/download/NX321.pdf</v>
      </c>
      <c r="C123" t="str">
        <f>Hyperlink("https://www.diodes.com/part/view/NX321","NX321")</f>
        <v>NX321</v>
      </c>
      <c r="D123" t="s">
        <v>413</v>
      </c>
      <c r="E123" t="s">
        <v>374</v>
      </c>
      <c r="F123" t="s">
        <v>351</v>
      </c>
      <c r="G123" t="s">
        <v>352</v>
      </c>
      <c r="H123" t="s">
        <v>409</v>
      </c>
      <c r="I123" t="s">
        <v>365</v>
      </c>
      <c r="J123" t="s">
        <v>355</v>
      </c>
      <c r="K123" t="s">
        <v>25</v>
      </c>
      <c r="L123" t="s">
        <v>26</v>
      </c>
      <c r="M123" t="s">
        <v>414</v>
      </c>
      <c r="N123" t="s">
        <v>28</v>
      </c>
      <c r="O123" t="s">
        <v>29</v>
      </c>
      <c r="P123" t="s">
        <v>147</v>
      </c>
      <c r="Q123">
        <v>4</v>
      </c>
    </row>
    <row r="124" spans="1:19">
      <c r="A124" t="s">
        <v>415</v>
      </c>
      <c r="B124" s="2" t="str">
        <f>Hyperlink("https://www.diodes.com/datasheet/download/NX322.pdf")</f>
        <v>https://www.diodes.com/datasheet/download/NX322.pdf</v>
      </c>
      <c r="C124" t="str">
        <f>Hyperlink("https://www.diodes.com/part/view/NX322","NX322")</f>
        <v>NX322</v>
      </c>
      <c r="D124" t="s">
        <v>416</v>
      </c>
      <c r="E124" t="s">
        <v>350</v>
      </c>
      <c r="F124" t="s">
        <v>351</v>
      </c>
      <c r="G124" t="s">
        <v>352</v>
      </c>
      <c r="H124" t="s">
        <v>409</v>
      </c>
      <c r="I124" t="s">
        <v>354</v>
      </c>
      <c r="J124" t="s">
        <v>355</v>
      </c>
      <c r="K124" t="s">
        <v>25</v>
      </c>
      <c r="L124" t="s">
        <v>26</v>
      </c>
      <c r="M124" t="s">
        <v>403</v>
      </c>
      <c r="N124" t="s">
        <v>28</v>
      </c>
      <c r="O124" t="s">
        <v>146</v>
      </c>
      <c r="P124" t="s">
        <v>147</v>
      </c>
      <c r="Q124">
        <v>6</v>
      </c>
    </row>
    <row r="125" spans="1:19">
      <c r="A125" t="s">
        <v>417</v>
      </c>
      <c r="B125" s="2" t="str">
        <f>Hyperlink("https://www.diodes.com/datasheet/download/NX323.pdf")</f>
        <v>https://www.diodes.com/datasheet/download/NX323.pdf</v>
      </c>
      <c r="C125" t="str">
        <f>Hyperlink("https://www.diodes.com/part/view/NX323","NX323")</f>
        <v>NX323</v>
      </c>
      <c r="D125" t="s">
        <v>418</v>
      </c>
      <c r="E125" t="s">
        <v>350</v>
      </c>
      <c r="F125" t="s">
        <v>351</v>
      </c>
      <c r="G125" t="s">
        <v>352</v>
      </c>
      <c r="H125" t="s">
        <v>409</v>
      </c>
      <c r="I125" t="s">
        <v>354</v>
      </c>
      <c r="J125" t="s">
        <v>355</v>
      </c>
      <c r="K125" t="s">
        <v>25</v>
      </c>
      <c r="L125" t="s">
        <v>26</v>
      </c>
      <c r="M125" t="s">
        <v>403</v>
      </c>
      <c r="N125" t="s">
        <v>28</v>
      </c>
      <c r="O125" t="s">
        <v>152</v>
      </c>
      <c r="P125" t="s">
        <v>147</v>
      </c>
      <c r="Q125">
        <v>6</v>
      </c>
    </row>
    <row r="126" spans="1:19">
      <c r="A126" t="s">
        <v>419</v>
      </c>
      <c r="B126" s="2" t="str">
        <f>Hyperlink("https://www.diodes.com/datasheet/download/NX324.pdf")</f>
        <v>https://www.diodes.com/datasheet/download/NX324.pdf</v>
      </c>
      <c r="C126" t="str">
        <f>Hyperlink("https://www.diodes.com/part/view/NX324","NX324")</f>
        <v>NX324</v>
      </c>
      <c r="D126" t="s">
        <v>420</v>
      </c>
      <c r="E126" t="s">
        <v>350</v>
      </c>
      <c r="F126" t="s">
        <v>392</v>
      </c>
      <c r="G126" t="s">
        <v>352</v>
      </c>
      <c r="H126" t="s">
        <v>409</v>
      </c>
      <c r="I126" t="s">
        <v>379</v>
      </c>
      <c r="J126" t="s">
        <v>355</v>
      </c>
      <c r="K126" t="s">
        <v>25</v>
      </c>
      <c r="L126" t="s">
        <v>26</v>
      </c>
      <c r="M126" t="s">
        <v>403</v>
      </c>
      <c r="N126" t="s">
        <v>28</v>
      </c>
      <c r="O126" t="s">
        <v>380</v>
      </c>
      <c r="P126" t="s">
        <v>147</v>
      </c>
      <c r="Q126">
        <v>6</v>
      </c>
    </row>
    <row r="127" spans="1:19">
      <c r="A127" t="s">
        <v>421</v>
      </c>
      <c r="B127" s="2" t="str">
        <f>Hyperlink("https://www.diodes.com/datasheet/download/NX326.pdf")</f>
        <v>https://www.diodes.com/datasheet/download/NX326.pdf</v>
      </c>
      <c r="C127" t="str">
        <f>Hyperlink("https://www.diodes.com/part/view/NX326","NX326")</f>
        <v>NX326</v>
      </c>
      <c r="D127" t="s">
        <v>422</v>
      </c>
      <c r="E127" t="s">
        <v>350</v>
      </c>
      <c r="F127" t="s">
        <v>351</v>
      </c>
      <c r="G127" t="s">
        <v>352</v>
      </c>
      <c r="H127" t="s">
        <v>409</v>
      </c>
      <c r="I127" t="s">
        <v>354</v>
      </c>
      <c r="J127" t="s">
        <v>355</v>
      </c>
      <c r="K127" t="s">
        <v>25</v>
      </c>
      <c r="L127" t="s">
        <v>26</v>
      </c>
      <c r="M127" t="s">
        <v>403</v>
      </c>
      <c r="N127" t="s">
        <v>28</v>
      </c>
      <c r="O127" t="s">
        <v>395</v>
      </c>
      <c r="P127" t="s">
        <v>147</v>
      </c>
      <c r="Q127">
        <v>6</v>
      </c>
    </row>
    <row r="128" spans="1:19">
      <c r="A128" t="s">
        <v>423</v>
      </c>
      <c r="B128" s="2" t="str">
        <f>Hyperlink("https://www.diodes.com/datasheet/download/NX32SA.pdf")</f>
        <v>https://www.diodes.com/datasheet/download/NX32SA.pdf</v>
      </c>
      <c r="C128" t="str">
        <f>Hyperlink("https://www.diodes.com/part/view/NX32SA","NX32SA")</f>
        <v>NX32SA</v>
      </c>
      <c r="D128" t="s">
        <v>424</v>
      </c>
      <c r="E128" t="s">
        <v>374</v>
      </c>
      <c r="F128" t="s">
        <v>351</v>
      </c>
      <c r="G128" t="s">
        <v>352</v>
      </c>
      <c r="H128" t="s">
        <v>409</v>
      </c>
      <c r="I128" t="s">
        <v>354</v>
      </c>
      <c r="J128" t="s">
        <v>355</v>
      </c>
      <c r="K128" t="s">
        <v>25</v>
      </c>
      <c r="L128" t="s">
        <v>26</v>
      </c>
      <c r="M128" t="s">
        <v>403</v>
      </c>
      <c r="N128" t="s">
        <v>28</v>
      </c>
      <c r="O128" t="s">
        <v>146</v>
      </c>
      <c r="P128" t="s">
        <v>147</v>
      </c>
      <c r="Q128">
        <v>6</v>
      </c>
    </row>
    <row r="129" spans="1:19">
      <c r="A129" t="s">
        <v>425</v>
      </c>
      <c r="B129" s="2" t="str">
        <f>Hyperlink("https://www.diodes.com/datasheet/download/NX32SB.pdf")</f>
        <v>https://www.diodes.com/datasheet/download/NX32SB.pdf</v>
      </c>
      <c r="C129" t="str">
        <f>Hyperlink("https://www.diodes.com/part/view/NX32SB","NX32SB")</f>
        <v>NX32SB</v>
      </c>
      <c r="D129" t="s">
        <v>426</v>
      </c>
      <c r="E129" t="s">
        <v>363</v>
      </c>
      <c r="F129" t="s">
        <v>351</v>
      </c>
      <c r="G129" t="s">
        <v>352</v>
      </c>
      <c r="H129" t="s">
        <v>409</v>
      </c>
      <c r="I129" t="s">
        <v>354</v>
      </c>
      <c r="J129" t="s">
        <v>355</v>
      </c>
      <c r="K129" t="s">
        <v>25</v>
      </c>
      <c r="L129" t="s">
        <v>26</v>
      </c>
      <c r="M129" t="s">
        <v>403</v>
      </c>
      <c r="N129" t="s">
        <v>28</v>
      </c>
      <c r="O129" t="s">
        <v>146</v>
      </c>
      <c r="P129" t="s">
        <v>147</v>
      </c>
      <c r="Q129">
        <v>6</v>
      </c>
    </row>
    <row r="130" spans="1:19">
      <c r="A130" t="s">
        <v>427</v>
      </c>
      <c r="B130" s="2" t="str">
        <f>Hyperlink("https://www.diodes.com/datasheet/download/NX33SA.pdf")</f>
        <v>https://www.diodes.com/datasheet/download/NX33SA.pdf</v>
      </c>
      <c r="C130" t="str">
        <f>Hyperlink("https://www.diodes.com/part/view/NX33SA","NX33SA")</f>
        <v>NX33SA</v>
      </c>
      <c r="D130" t="s">
        <v>428</v>
      </c>
      <c r="E130" t="s">
        <v>363</v>
      </c>
      <c r="F130" t="s">
        <v>351</v>
      </c>
      <c r="G130" t="s">
        <v>352</v>
      </c>
      <c r="H130" t="s">
        <v>409</v>
      </c>
      <c r="I130" t="s">
        <v>354</v>
      </c>
      <c r="J130" t="s">
        <v>355</v>
      </c>
      <c r="K130" t="s">
        <v>25</v>
      </c>
      <c r="L130" t="s">
        <v>26</v>
      </c>
      <c r="M130" t="s">
        <v>403</v>
      </c>
      <c r="N130" t="s">
        <v>28</v>
      </c>
      <c r="O130" t="s">
        <v>152</v>
      </c>
      <c r="P130" t="s">
        <v>147</v>
      </c>
      <c r="Q130">
        <v>6</v>
      </c>
    </row>
    <row r="131" spans="1:19">
      <c r="A131" t="s">
        <v>429</v>
      </c>
      <c r="B131" s="2" t="str">
        <f>Hyperlink("https://www.diodes.com/datasheet/download/NX33SB.pdf")</f>
        <v>https://www.diodes.com/datasheet/download/NX33SB.pdf</v>
      </c>
      <c r="C131" t="str">
        <f>Hyperlink("https://www.diodes.com/part/view/NX33SB","NX33SB")</f>
        <v>NX33SB</v>
      </c>
      <c r="D131" t="s">
        <v>430</v>
      </c>
      <c r="E131" t="s">
        <v>363</v>
      </c>
      <c r="F131" t="s">
        <v>351</v>
      </c>
      <c r="G131" t="s">
        <v>352</v>
      </c>
      <c r="H131" t="s">
        <v>409</v>
      </c>
      <c r="I131" t="s">
        <v>354</v>
      </c>
      <c r="J131" t="s">
        <v>355</v>
      </c>
      <c r="K131" t="s">
        <v>25</v>
      </c>
      <c r="L131" t="s">
        <v>26</v>
      </c>
      <c r="M131" t="s">
        <v>403</v>
      </c>
      <c r="N131" t="s">
        <v>28</v>
      </c>
      <c r="O131" t="s">
        <v>152</v>
      </c>
      <c r="P131" t="s">
        <v>147</v>
      </c>
      <c r="Q131">
        <v>6</v>
      </c>
    </row>
    <row r="132" spans="1:19">
      <c r="A132" t="s">
        <v>431</v>
      </c>
      <c r="B132" s="2" t="str">
        <f>Hyperlink("https://www.diodes.com/datasheet/download/NX34SA.pdf")</f>
        <v>https://www.diodes.com/datasheet/download/NX34SA.pdf</v>
      </c>
      <c r="C132" t="str">
        <f>Hyperlink("https://www.diodes.com/part/view/NX34SA","NX34SA")</f>
        <v>NX34SA</v>
      </c>
      <c r="D132" t="s">
        <v>432</v>
      </c>
      <c r="E132" t="s">
        <v>350</v>
      </c>
      <c r="F132" t="s">
        <v>351</v>
      </c>
      <c r="G132" t="s">
        <v>352</v>
      </c>
      <c r="H132" t="s">
        <v>409</v>
      </c>
      <c r="I132" t="s">
        <v>379</v>
      </c>
      <c r="J132" t="s">
        <v>355</v>
      </c>
      <c r="K132" t="s">
        <v>25</v>
      </c>
      <c r="L132" t="s">
        <v>26</v>
      </c>
      <c r="M132" t="s">
        <v>403</v>
      </c>
      <c r="N132" t="s">
        <v>28</v>
      </c>
      <c r="O132" t="s">
        <v>380</v>
      </c>
      <c r="P132" t="s">
        <v>147</v>
      </c>
      <c r="Q132">
        <v>6</v>
      </c>
    </row>
    <row r="133" spans="1:19">
      <c r="A133" t="s">
        <v>433</v>
      </c>
      <c r="B133" s="2" t="str">
        <f>Hyperlink("https://www.diodes.com/datasheet/download/NX34SB.pdf")</f>
        <v>https://www.diodes.com/datasheet/download/NX34SB.pdf</v>
      </c>
      <c r="C133" t="str">
        <f>Hyperlink("https://www.diodes.com/part/view/NX34SB","NX34SB")</f>
        <v>NX34SB</v>
      </c>
      <c r="D133" t="s">
        <v>434</v>
      </c>
      <c r="E133" t="s">
        <v>363</v>
      </c>
      <c r="F133" t="s">
        <v>351</v>
      </c>
      <c r="G133" t="s">
        <v>352</v>
      </c>
      <c r="H133" t="s">
        <v>409</v>
      </c>
      <c r="I133" t="s">
        <v>379</v>
      </c>
      <c r="J133" t="s">
        <v>355</v>
      </c>
      <c r="K133" t="s">
        <v>25</v>
      </c>
      <c r="L133" t="s">
        <v>26</v>
      </c>
      <c r="M133" t="s">
        <v>403</v>
      </c>
      <c r="N133" t="s">
        <v>28</v>
      </c>
      <c r="O133" t="s">
        <v>380</v>
      </c>
      <c r="P133" t="s">
        <v>147</v>
      </c>
      <c r="Q133">
        <v>6</v>
      </c>
    </row>
    <row r="134" spans="1:19">
      <c r="A134" t="s">
        <v>435</v>
      </c>
      <c r="B134" s="2" t="str">
        <f>Hyperlink("https://www.diodes.com/datasheet/download/NX36SA.pdf")</f>
        <v>https://www.diodes.com/datasheet/download/NX36SA.pdf</v>
      </c>
      <c r="C134" t="str">
        <f>Hyperlink("https://www.diodes.com/part/view/NX36SA","NX36SA")</f>
        <v>NX36SA</v>
      </c>
      <c r="D134" t="s">
        <v>436</v>
      </c>
      <c r="E134" t="s">
        <v>363</v>
      </c>
      <c r="F134" t="s">
        <v>351</v>
      </c>
      <c r="G134" t="s">
        <v>352</v>
      </c>
      <c r="H134" t="s">
        <v>409</v>
      </c>
      <c r="I134" t="s">
        <v>354</v>
      </c>
      <c r="J134" t="s">
        <v>355</v>
      </c>
      <c r="K134" t="s">
        <v>25</v>
      </c>
      <c r="L134" t="s">
        <v>26</v>
      </c>
      <c r="M134" t="s">
        <v>403</v>
      </c>
      <c r="N134" t="s">
        <v>28</v>
      </c>
      <c r="O134" t="s">
        <v>395</v>
      </c>
      <c r="P134" t="s">
        <v>147</v>
      </c>
      <c r="Q134">
        <v>6</v>
      </c>
    </row>
    <row r="135" spans="1:19">
      <c r="A135" t="s">
        <v>437</v>
      </c>
      <c r="B135" s="2" t="str">
        <f>Hyperlink("https://www.diodes.com/datasheet/download/NX36SB.pdf")</f>
        <v>https://www.diodes.com/datasheet/download/NX36SB.pdf</v>
      </c>
      <c r="C135" t="str">
        <f>Hyperlink("https://www.diodes.com/part/view/NX36SB","NX36SB")</f>
        <v>NX36SB</v>
      </c>
      <c r="D135" t="s">
        <v>438</v>
      </c>
      <c r="E135" t="s">
        <v>350</v>
      </c>
      <c r="F135" t="s">
        <v>351</v>
      </c>
      <c r="G135" t="s">
        <v>352</v>
      </c>
      <c r="H135" t="s">
        <v>409</v>
      </c>
      <c r="I135" t="s">
        <v>354</v>
      </c>
      <c r="J135" t="s">
        <v>355</v>
      </c>
      <c r="K135" t="s">
        <v>25</v>
      </c>
      <c r="L135" t="s">
        <v>26</v>
      </c>
      <c r="M135" t="s">
        <v>403</v>
      </c>
      <c r="N135" t="s">
        <v>28</v>
      </c>
      <c r="O135" t="s">
        <v>395</v>
      </c>
      <c r="P135" t="s">
        <v>147</v>
      </c>
      <c r="Q135">
        <v>6</v>
      </c>
    </row>
    <row r="136" spans="1:19">
      <c r="A136" t="s">
        <v>439</v>
      </c>
      <c r="B136" s="2" t="str">
        <f>Hyperlink("https://www.diodes.com/datasheet/download/NX501.pdf")</f>
        <v>https://www.diodes.com/datasheet/download/NX501.pdf</v>
      </c>
      <c r="C136" t="str">
        <f>Hyperlink("https://www.diodes.com/part/view/NX501","NX501")</f>
        <v>NX501</v>
      </c>
      <c r="D136" t="s">
        <v>440</v>
      </c>
      <c r="E136" t="s">
        <v>350</v>
      </c>
      <c r="F136" t="s">
        <v>351</v>
      </c>
      <c r="G136" t="s">
        <v>352</v>
      </c>
      <c r="H136" t="s">
        <v>441</v>
      </c>
      <c r="I136" t="s">
        <v>365</v>
      </c>
      <c r="J136" t="s">
        <v>355</v>
      </c>
      <c r="K136" t="s">
        <v>25</v>
      </c>
      <c r="L136" t="s">
        <v>26</v>
      </c>
      <c r="M136" t="s">
        <v>442</v>
      </c>
      <c r="N136" t="s">
        <v>28</v>
      </c>
      <c r="O136" t="s">
        <v>29</v>
      </c>
      <c r="P136" t="s">
        <v>147</v>
      </c>
      <c r="Q136">
        <v>6</v>
      </c>
    </row>
    <row r="137" spans="1:19">
      <c r="A137" t="s">
        <v>443</v>
      </c>
      <c r="B137" s="2" t="str">
        <f>Hyperlink("https://www.diodes.com/datasheet/download/NX502.pdf")</f>
        <v>https://www.diodes.com/datasheet/download/NX502.pdf</v>
      </c>
      <c r="C137" t="str">
        <f>Hyperlink("https://www.diodes.com/part/view/NX502","NX502")</f>
        <v>NX502</v>
      </c>
      <c r="D137" t="s">
        <v>444</v>
      </c>
      <c r="E137" t="s">
        <v>350</v>
      </c>
      <c r="F137" t="s">
        <v>351</v>
      </c>
      <c r="G137" t="s">
        <v>352</v>
      </c>
      <c r="H137" t="s">
        <v>441</v>
      </c>
      <c r="I137" t="s">
        <v>354</v>
      </c>
      <c r="J137" t="s">
        <v>355</v>
      </c>
      <c r="K137" t="s">
        <v>25</v>
      </c>
      <c r="L137" t="s">
        <v>26</v>
      </c>
      <c r="M137" t="s">
        <v>442</v>
      </c>
      <c r="N137" t="s">
        <v>28</v>
      </c>
      <c r="O137" t="s">
        <v>146</v>
      </c>
      <c r="P137" t="s">
        <v>147</v>
      </c>
      <c r="Q137">
        <v>6</v>
      </c>
    </row>
    <row r="138" spans="1:19">
      <c r="A138" t="s">
        <v>445</v>
      </c>
      <c r="B138" s="2" t="str">
        <f>Hyperlink("https://www.diodes.com/datasheet/download/NX503.pdf")</f>
        <v>https://www.diodes.com/datasheet/download/NX503.pdf</v>
      </c>
      <c r="C138" t="str">
        <f>Hyperlink("https://www.diodes.com/part/view/NX503","NX503")</f>
        <v>NX503</v>
      </c>
      <c r="D138" t="s">
        <v>446</v>
      </c>
      <c r="E138" t="s">
        <v>363</v>
      </c>
      <c r="F138" t="s">
        <v>351</v>
      </c>
      <c r="G138" t="s">
        <v>352</v>
      </c>
      <c r="H138" t="s">
        <v>441</v>
      </c>
      <c r="I138" t="s">
        <v>354</v>
      </c>
      <c r="J138" t="s">
        <v>355</v>
      </c>
      <c r="K138" t="s">
        <v>25</v>
      </c>
      <c r="L138" t="s">
        <v>26</v>
      </c>
      <c r="M138" t="s">
        <v>442</v>
      </c>
      <c r="N138" t="s">
        <v>28</v>
      </c>
      <c r="O138" t="s">
        <v>152</v>
      </c>
      <c r="P138" t="s">
        <v>147</v>
      </c>
      <c r="Q138">
        <v>6</v>
      </c>
    </row>
    <row r="139" spans="1:19">
      <c r="A139" t="s">
        <v>447</v>
      </c>
      <c r="B139" s="2" t="str">
        <f>Hyperlink("https://www.diodes.com/datasheet/download/NX504.pdf")</f>
        <v>https://www.diodes.com/datasheet/download/NX504.pdf</v>
      </c>
      <c r="C139" t="str">
        <f>Hyperlink("https://www.diodes.com/part/view/NX504","NX504")</f>
        <v>NX504</v>
      </c>
      <c r="D139" t="s">
        <v>448</v>
      </c>
      <c r="E139" t="s">
        <v>363</v>
      </c>
      <c r="F139" t="s">
        <v>392</v>
      </c>
      <c r="G139" t="s">
        <v>352</v>
      </c>
      <c r="H139" t="s">
        <v>441</v>
      </c>
      <c r="I139" t="s">
        <v>379</v>
      </c>
      <c r="J139" t="s">
        <v>355</v>
      </c>
      <c r="K139" t="s">
        <v>25</v>
      </c>
      <c r="L139" t="s">
        <v>26</v>
      </c>
      <c r="M139" t="s">
        <v>442</v>
      </c>
      <c r="N139" t="s">
        <v>28</v>
      </c>
      <c r="O139" t="s">
        <v>380</v>
      </c>
      <c r="P139" t="s">
        <v>147</v>
      </c>
      <c r="Q139">
        <v>6</v>
      </c>
    </row>
    <row r="140" spans="1:19">
      <c r="A140" t="s">
        <v>449</v>
      </c>
      <c r="B140" s="2" t="str">
        <f>Hyperlink("https://www.diodes.com/datasheet/download/NX506.pdf")</f>
        <v>https://www.diodes.com/datasheet/download/NX506.pdf</v>
      </c>
      <c r="C140" t="str">
        <f>Hyperlink("https://www.diodes.com/part/view/NX506","NX506")</f>
        <v>NX506</v>
      </c>
      <c r="D140" t="s">
        <v>450</v>
      </c>
      <c r="E140" t="s">
        <v>374</v>
      </c>
      <c r="F140" t="s">
        <v>351</v>
      </c>
      <c r="G140" t="s">
        <v>352</v>
      </c>
      <c r="H140" t="s">
        <v>441</v>
      </c>
      <c r="I140" t="s">
        <v>354</v>
      </c>
      <c r="J140" t="s">
        <v>355</v>
      </c>
      <c r="K140" t="s">
        <v>25</v>
      </c>
      <c r="L140" t="s">
        <v>26</v>
      </c>
      <c r="M140" t="s">
        <v>442</v>
      </c>
      <c r="N140" t="s">
        <v>28</v>
      </c>
      <c r="O140" t="s">
        <v>395</v>
      </c>
      <c r="P140" t="s">
        <v>147</v>
      </c>
      <c r="Q140">
        <v>6</v>
      </c>
    </row>
    <row r="141" spans="1:19">
      <c r="A141" t="s">
        <v>451</v>
      </c>
      <c r="B141" s="2" t="str">
        <f>Hyperlink("https://www.diodes.com/datasheet/download/NX50SA.pdf")</f>
        <v>https://www.diodes.com/datasheet/download/NX50SA.pdf</v>
      </c>
      <c r="C141" t="str">
        <f>Hyperlink("https://www.diodes.com/part/view/NX50SA","NX50SA")</f>
        <v>NX50SA</v>
      </c>
      <c r="D141" t="s">
        <v>452</v>
      </c>
      <c r="E141" t="s">
        <v>350</v>
      </c>
      <c r="F141" t="s">
        <v>351</v>
      </c>
      <c r="G141" t="s">
        <v>352</v>
      </c>
      <c r="H141" t="s">
        <v>453</v>
      </c>
      <c r="I141" t="s">
        <v>354</v>
      </c>
      <c r="J141" t="s">
        <v>355</v>
      </c>
      <c r="K141" t="s">
        <v>25</v>
      </c>
      <c r="L141" t="s">
        <v>26</v>
      </c>
      <c r="M141" t="s">
        <v>442</v>
      </c>
      <c r="N141" t="s">
        <v>28</v>
      </c>
      <c r="O141" t="s">
        <v>357</v>
      </c>
      <c r="P141" t="s">
        <v>147</v>
      </c>
      <c r="Q141">
        <v>6</v>
      </c>
    </row>
    <row r="142" spans="1:19">
      <c r="A142" t="s">
        <v>454</v>
      </c>
      <c r="B142" s="2" t="str">
        <f>Hyperlink("https://www.diodes.com/datasheet/download/NX50SB.pdf")</f>
        <v>https://www.diodes.com/datasheet/download/NX50SB.pdf</v>
      </c>
      <c r="C142" t="str">
        <f>Hyperlink("https://www.diodes.com/part/view/NX50SB","NX50SB")</f>
        <v>NX50SB</v>
      </c>
      <c r="D142" t="s">
        <v>455</v>
      </c>
      <c r="E142" t="s">
        <v>363</v>
      </c>
      <c r="F142" t="s">
        <v>351</v>
      </c>
      <c r="G142" t="s">
        <v>352</v>
      </c>
      <c r="H142" t="s">
        <v>456</v>
      </c>
      <c r="I142" t="s">
        <v>354</v>
      </c>
      <c r="J142" t="s">
        <v>355</v>
      </c>
      <c r="K142" t="s">
        <v>25</v>
      </c>
      <c r="L142" t="s">
        <v>26</v>
      </c>
      <c r="M142" t="s">
        <v>442</v>
      </c>
      <c r="N142" t="s">
        <v>28</v>
      </c>
      <c r="O142" t="s">
        <v>357</v>
      </c>
      <c r="P142" t="s">
        <v>147</v>
      </c>
      <c r="Q142">
        <v>6</v>
      </c>
    </row>
    <row r="143" spans="1:19">
      <c r="A143" t="s">
        <v>457</v>
      </c>
      <c r="B143" s="2" t="str">
        <f>Hyperlink("https://www.diodes.com/datasheet/download/NX51SA.pdf")</f>
        <v>https://www.diodes.com/datasheet/download/NX51SA.pdf</v>
      </c>
      <c r="C143" t="str">
        <f>Hyperlink("https://www.diodes.com/part/view/NX51SA","NX51SA")</f>
        <v>NX51SA</v>
      </c>
      <c r="D143" t="s">
        <v>458</v>
      </c>
      <c r="E143" t="s">
        <v>350</v>
      </c>
      <c r="F143" t="s">
        <v>351</v>
      </c>
      <c r="G143" t="s">
        <v>352</v>
      </c>
      <c r="H143" t="s">
        <v>441</v>
      </c>
      <c r="I143" t="s">
        <v>365</v>
      </c>
      <c r="J143" t="s">
        <v>355</v>
      </c>
      <c r="K143" t="s">
        <v>25</v>
      </c>
      <c r="L143" t="s">
        <v>26</v>
      </c>
      <c r="M143" t="s">
        <v>442</v>
      </c>
      <c r="N143" t="s">
        <v>28</v>
      </c>
      <c r="O143" t="s">
        <v>29</v>
      </c>
      <c r="P143" t="s">
        <v>147</v>
      </c>
      <c r="Q143">
        <v>6</v>
      </c>
    </row>
    <row r="144" spans="1:19">
      <c r="A144" t="s">
        <v>459</v>
      </c>
      <c r="B144" s="2" t="str">
        <f>Hyperlink("https://www.diodes.com/datasheet/download/NX51SB.pdf")</f>
        <v>https://www.diodes.com/datasheet/download/NX51SB.pdf</v>
      </c>
      <c r="C144" t="str">
        <f>Hyperlink("https://www.diodes.com/part/view/NX51SB","NX51SB")</f>
        <v>NX51SB</v>
      </c>
      <c r="D144" t="s">
        <v>460</v>
      </c>
      <c r="E144" t="s">
        <v>374</v>
      </c>
      <c r="F144" t="s">
        <v>351</v>
      </c>
      <c r="G144" t="s">
        <v>352</v>
      </c>
      <c r="H144" t="s">
        <v>441</v>
      </c>
      <c r="I144" t="s">
        <v>365</v>
      </c>
      <c r="J144" t="s">
        <v>355</v>
      </c>
      <c r="K144" t="s">
        <v>25</v>
      </c>
      <c r="L144" t="s">
        <v>26</v>
      </c>
      <c r="M144" t="s">
        <v>442</v>
      </c>
      <c r="N144" t="s">
        <v>28</v>
      </c>
      <c r="O144" t="s">
        <v>29</v>
      </c>
      <c r="P144" t="s">
        <v>147</v>
      </c>
      <c r="Q144">
        <v>6</v>
      </c>
    </row>
    <row r="145" spans="1:19">
      <c r="A145" t="s">
        <v>461</v>
      </c>
      <c r="B145" s="2" t="str">
        <f>Hyperlink("https://www.diodes.com/datasheet/download/NX52SA.pdf")</f>
        <v>https://www.diodes.com/datasheet/download/NX52SA.pdf</v>
      </c>
      <c r="C145" t="str">
        <f>Hyperlink("https://www.diodes.com/part/view/NX52SA","NX52SA")</f>
        <v>NX52SA</v>
      </c>
      <c r="D145" t="s">
        <v>462</v>
      </c>
      <c r="E145" t="s">
        <v>363</v>
      </c>
      <c r="F145" t="s">
        <v>351</v>
      </c>
      <c r="G145" t="s">
        <v>352</v>
      </c>
      <c r="H145" t="s">
        <v>441</v>
      </c>
      <c r="I145" t="s">
        <v>354</v>
      </c>
      <c r="J145" t="s">
        <v>355</v>
      </c>
      <c r="K145" t="s">
        <v>25</v>
      </c>
      <c r="L145" t="s">
        <v>26</v>
      </c>
      <c r="M145" t="s">
        <v>442</v>
      </c>
      <c r="N145" t="s">
        <v>28</v>
      </c>
      <c r="O145" t="s">
        <v>146</v>
      </c>
      <c r="P145" t="s">
        <v>147</v>
      </c>
      <c r="Q145">
        <v>6</v>
      </c>
    </row>
    <row r="146" spans="1:19">
      <c r="A146" t="s">
        <v>463</v>
      </c>
      <c r="B146" s="2" t="str">
        <f>Hyperlink("https://www.diodes.com/datasheet/download/NX52SB.pdf")</f>
        <v>https://www.diodes.com/datasheet/download/NX52SB.pdf</v>
      </c>
      <c r="C146" t="str">
        <f>Hyperlink("https://www.diodes.com/part/view/NX52SB","NX52SB")</f>
        <v>NX52SB</v>
      </c>
      <c r="D146" t="s">
        <v>464</v>
      </c>
      <c r="E146" t="s">
        <v>363</v>
      </c>
      <c r="F146" t="s">
        <v>351</v>
      </c>
      <c r="G146" t="s">
        <v>352</v>
      </c>
      <c r="H146" t="s">
        <v>441</v>
      </c>
      <c r="I146" t="s">
        <v>354</v>
      </c>
      <c r="J146" t="s">
        <v>355</v>
      </c>
      <c r="K146" t="s">
        <v>25</v>
      </c>
      <c r="L146" t="s">
        <v>26</v>
      </c>
      <c r="M146" t="s">
        <v>442</v>
      </c>
      <c r="N146" t="s">
        <v>28</v>
      </c>
      <c r="O146" t="s">
        <v>146</v>
      </c>
      <c r="P146" t="s">
        <v>147</v>
      </c>
      <c r="Q146">
        <v>6</v>
      </c>
    </row>
    <row r="147" spans="1:19">
      <c r="A147" t="s">
        <v>465</v>
      </c>
      <c r="B147" s="2" t="str">
        <f>Hyperlink("https://www.diodes.com/datasheet/download/NX53SA.pdf")</f>
        <v>https://www.diodes.com/datasheet/download/NX53SA.pdf</v>
      </c>
      <c r="C147" t="str">
        <f>Hyperlink("https://www.diodes.com/part/view/NX53SA","NX53SA")</f>
        <v>NX53SA</v>
      </c>
      <c r="D147" t="s">
        <v>466</v>
      </c>
      <c r="E147" t="s">
        <v>350</v>
      </c>
      <c r="F147" t="s">
        <v>351</v>
      </c>
      <c r="G147" t="s">
        <v>352</v>
      </c>
      <c r="H147" t="s">
        <v>441</v>
      </c>
      <c r="I147" t="s">
        <v>354</v>
      </c>
      <c r="J147" t="s">
        <v>355</v>
      </c>
      <c r="K147" t="s">
        <v>25</v>
      </c>
      <c r="L147" t="s">
        <v>26</v>
      </c>
      <c r="M147" t="s">
        <v>442</v>
      </c>
      <c r="N147" t="s">
        <v>28</v>
      </c>
      <c r="O147" t="s">
        <v>152</v>
      </c>
      <c r="P147" t="s">
        <v>147</v>
      </c>
      <c r="Q147">
        <v>6</v>
      </c>
    </row>
    <row r="148" spans="1:19">
      <c r="A148" t="s">
        <v>467</v>
      </c>
      <c r="B148" s="2" t="str">
        <f>Hyperlink("https://www.diodes.com/datasheet/download/NX53SB.pdf")</f>
        <v>https://www.diodes.com/datasheet/download/NX53SB.pdf</v>
      </c>
      <c r="C148" t="str">
        <f>Hyperlink("https://www.diodes.com/part/view/NX53SB","NX53SB")</f>
        <v>NX53SB</v>
      </c>
      <c r="D148" t="s">
        <v>468</v>
      </c>
      <c r="E148" t="s">
        <v>350</v>
      </c>
      <c r="F148" t="s">
        <v>351</v>
      </c>
      <c r="G148" t="s">
        <v>352</v>
      </c>
      <c r="H148" t="s">
        <v>441</v>
      </c>
      <c r="I148" t="s">
        <v>354</v>
      </c>
      <c r="J148" t="s">
        <v>355</v>
      </c>
      <c r="K148" t="s">
        <v>25</v>
      </c>
      <c r="L148" t="s">
        <v>26</v>
      </c>
      <c r="M148" t="s">
        <v>442</v>
      </c>
      <c r="N148" t="s">
        <v>28</v>
      </c>
      <c r="O148" t="s">
        <v>152</v>
      </c>
      <c r="P148" t="s">
        <v>147</v>
      </c>
      <c r="Q148">
        <v>6</v>
      </c>
    </row>
    <row r="149" spans="1:19">
      <c r="A149" t="s">
        <v>469</v>
      </c>
      <c r="B149" s="2" t="str">
        <f>Hyperlink("https://www.diodes.com/datasheet/download/NX54SA.pdf")</f>
        <v>https://www.diodes.com/datasheet/download/NX54SA.pdf</v>
      </c>
      <c r="C149" t="str">
        <f>Hyperlink("https://www.diodes.com/part/view/NX54SA","NX54SA")</f>
        <v>NX54SA</v>
      </c>
      <c r="D149" t="s">
        <v>470</v>
      </c>
      <c r="E149" t="s">
        <v>363</v>
      </c>
      <c r="F149" t="s">
        <v>351</v>
      </c>
      <c r="G149" t="s">
        <v>352</v>
      </c>
      <c r="H149" t="s">
        <v>441</v>
      </c>
      <c r="I149" t="s">
        <v>379</v>
      </c>
      <c r="J149" t="s">
        <v>355</v>
      </c>
      <c r="K149" t="s">
        <v>25</v>
      </c>
      <c r="L149" t="s">
        <v>26</v>
      </c>
      <c r="M149" t="s">
        <v>442</v>
      </c>
      <c r="N149" t="s">
        <v>28</v>
      </c>
      <c r="O149" t="s">
        <v>380</v>
      </c>
      <c r="P149" t="s">
        <v>147</v>
      </c>
      <c r="Q149">
        <v>6</v>
      </c>
    </row>
    <row r="150" spans="1:19">
      <c r="A150" t="s">
        <v>471</v>
      </c>
      <c r="B150" s="2" t="str">
        <f>Hyperlink("https://www.diodes.com/datasheet/download/NX54SB.pdf")</f>
        <v>https://www.diodes.com/datasheet/download/NX54SB.pdf</v>
      </c>
      <c r="C150" t="str">
        <f>Hyperlink("https://www.diodes.com/part/view/NX54SB","NX54SB")</f>
        <v>NX54SB</v>
      </c>
      <c r="D150" t="s">
        <v>472</v>
      </c>
      <c r="E150" t="s">
        <v>350</v>
      </c>
      <c r="F150" t="s">
        <v>351</v>
      </c>
      <c r="G150" t="s">
        <v>352</v>
      </c>
      <c r="H150" t="s">
        <v>441</v>
      </c>
      <c r="I150" t="s">
        <v>379</v>
      </c>
      <c r="J150" t="s">
        <v>355</v>
      </c>
      <c r="K150" t="s">
        <v>25</v>
      </c>
      <c r="L150" t="s">
        <v>26</v>
      </c>
      <c r="M150" t="s">
        <v>442</v>
      </c>
      <c r="N150" t="s">
        <v>28</v>
      </c>
      <c r="O150" t="s">
        <v>380</v>
      </c>
      <c r="P150" t="s">
        <v>147</v>
      </c>
      <c r="Q150">
        <v>6</v>
      </c>
    </row>
    <row r="151" spans="1:19">
      <c r="A151" t="s">
        <v>473</v>
      </c>
      <c r="B151" s="2" t="str">
        <f>Hyperlink("https://www.diodes.com/datasheet/download/NX56SA.pdf")</f>
        <v>https://www.diodes.com/datasheet/download/NX56SA.pdf</v>
      </c>
      <c r="C151" t="str">
        <f>Hyperlink("https://www.diodes.com/part/view/NX56SA","NX56SA")</f>
        <v>NX56SA</v>
      </c>
      <c r="D151" t="s">
        <v>474</v>
      </c>
      <c r="E151" t="s">
        <v>350</v>
      </c>
      <c r="F151" t="s">
        <v>351</v>
      </c>
      <c r="G151" t="s">
        <v>352</v>
      </c>
      <c r="H151" t="s">
        <v>441</v>
      </c>
      <c r="I151" t="s">
        <v>354</v>
      </c>
      <c r="J151" t="s">
        <v>355</v>
      </c>
      <c r="K151" t="s">
        <v>25</v>
      </c>
      <c r="L151" t="s">
        <v>26</v>
      </c>
      <c r="M151" t="s">
        <v>442</v>
      </c>
      <c r="N151" t="s">
        <v>28</v>
      </c>
      <c r="O151" t="s">
        <v>395</v>
      </c>
      <c r="P151" t="s">
        <v>147</v>
      </c>
      <c r="Q151">
        <v>6</v>
      </c>
    </row>
    <row r="152" spans="1:19">
      <c r="A152" t="s">
        <v>475</v>
      </c>
      <c r="B152" s="2" t="str">
        <f>Hyperlink("https://www.diodes.com/datasheet/download/NX56SB.pdf")</f>
        <v>https://www.diodes.com/datasheet/download/NX56SB.pdf</v>
      </c>
      <c r="C152" t="str">
        <f>Hyperlink("https://www.diodes.com/part/view/NX56SB","NX56SB")</f>
        <v>NX56SB</v>
      </c>
      <c r="D152" t="s">
        <v>476</v>
      </c>
      <c r="E152" t="s">
        <v>385</v>
      </c>
      <c r="F152" t="s">
        <v>351</v>
      </c>
      <c r="G152" t="s">
        <v>352</v>
      </c>
      <c r="H152" t="s">
        <v>441</v>
      </c>
      <c r="I152" t="s">
        <v>354</v>
      </c>
      <c r="J152" t="s">
        <v>355</v>
      </c>
      <c r="K152" t="s">
        <v>25</v>
      </c>
      <c r="L152" t="s">
        <v>26</v>
      </c>
      <c r="M152" t="s">
        <v>442</v>
      </c>
      <c r="N152" t="s">
        <v>28</v>
      </c>
      <c r="O152" t="s">
        <v>395</v>
      </c>
      <c r="P152" t="s">
        <v>147</v>
      </c>
      <c r="Q152">
        <v>6</v>
      </c>
    </row>
    <row r="153" spans="1:19">
      <c r="A153" t="s">
        <v>477</v>
      </c>
      <c r="B153" s="2" t="str">
        <f>Hyperlink("https://www.diodes.com/datasheet/download/NX701.pdf")</f>
        <v>https://www.diodes.com/datasheet/download/NX701.pdf</v>
      </c>
      <c r="C153" t="str">
        <f>Hyperlink("https://www.diodes.com/part/view/NX701","NX701")</f>
        <v>NX701</v>
      </c>
      <c r="D153" t="s">
        <v>478</v>
      </c>
      <c r="E153" t="s">
        <v>374</v>
      </c>
      <c r="F153" t="s">
        <v>351</v>
      </c>
      <c r="G153" t="s">
        <v>352</v>
      </c>
      <c r="H153" t="s">
        <v>479</v>
      </c>
      <c r="I153" t="s">
        <v>365</v>
      </c>
      <c r="J153" t="s">
        <v>355</v>
      </c>
      <c r="K153" t="s">
        <v>25</v>
      </c>
      <c r="L153" t="s">
        <v>26</v>
      </c>
      <c r="M153" t="s">
        <v>480</v>
      </c>
      <c r="N153" t="s">
        <v>28</v>
      </c>
      <c r="O153" t="s">
        <v>29</v>
      </c>
      <c r="P153" t="s">
        <v>147</v>
      </c>
      <c r="Q153">
        <v>6</v>
      </c>
    </row>
    <row r="154" spans="1:19">
      <c r="A154" t="s">
        <v>481</v>
      </c>
      <c r="B154" s="2" t="str">
        <f>Hyperlink("https://www.diodes.com/datasheet/download/NX702.pdf")</f>
        <v>https://www.diodes.com/datasheet/download/NX702.pdf</v>
      </c>
      <c r="C154" t="str">
        <f>Hyperlink("https://www.diodes.com/part/view/NX702","NX702")</f>
        <v>NX702</v>
      </c>
      <c r="D154" t="s">
        <v>482</v>
      </c>
      <c r="E154" t="s">
        <v>350</v>
      </c>
      <c r="F154" t="s">
        <v>351</v>
      </c>
      <c r="G154" t="s">
        <v>352</v>
      </c>
      <c r="H154" t="s">
        <v>479</v>
      </c>
      <c r="I154" t="s">
        <v>354</v>
      </c>
      <c r="J154" t="s">
        <v>355</v>
      </c>
      <c r="K154" t="s">
        <v>25</v>
      </c>
      <c r="L154" t="s">
        <v>26</v>
      </c>
      <c r="M154" t="s">
        <v>480</v>
      </c>
      <c r="N154" t="s">
        <v>28</v>
      </c>
      <c r="O154" t="s">
        <v>146</v>
      </c>
      <c r="P154" t="s">
        <v>147</v>
      </c>
      <c r="Q154">
        <v>6</v>
      </c>
    </row>
    <row r="155" spans="1:19">
      <c r="A155" t="s">
        <v>483</v>
      </c>
      <c r="B155" s="2" t="str">
        <f>Hyperlink("https://www.diodes.com/datasheet/download/NX703.pdf")</f>
        <v>https://www.diodes.com/datasheet/download/NX703.pdf</v>
      </c>
      <c r="C155" t="str">
        <f>Hyperlink("https://www.diodes.com/part/view/NX703","NX703")</f>
        <v>NX703</v>
      </c>
      <c r="D155" t="s">
        <v>484</v>
      </c>
      <c r="E155" t="s">
        <v>350</v>
      </c>
      <c r="F155" t="s">
        <v>351</v>
      </c>
      <c r="G155" t="s">
        <v>352</v>
      </c>
      <c r="H155" t="s">
        <v>479</v>
      </c>
      <c r="I155" t="s">
        <v>354</v>
      </c>
      <c r="J155" t="s">
        <v>355</v>
      </c>
      <c r="K155" t="s">
        <v>25</v>
      </c>
      <c r="L155" t="s">
        <v>26</v>
      </c>
      <c r="M155" t="s">
        <v>480</v>
      </c>
      <c r="N155" t="s">
        <v>28</v>
      </c>
      <c r="O155" t="s">
        <v>152</v>
      </c>
      <c r="P155" t="s">
        <v>147</v>
      </c>
      <c r="Q155">
        <v>6</v>
      </c>
    </row>
    <row r="156" spans="1:19">
      <c r="A156" t="s">
        <v>485</v>
      </c>
      <c r="B156" s="2" t="str">
        <f>Hyperlink("https://www.diodes.com/datasheet/download/NX704.pdf")</f>
        <v>https://www.diodes.com/datasheet/download/NX704.pdf</v>
      </c>
      <c r="C156" t="str">
        <f>Hyperlink("https://www.diodes.com/part/view/NX704","NX704")</f>
        <v>NX704</v>
      </c>
      <c r="D156" t="s">
        <v>486</v>
      </c>
      <c r="E156" t="s">
        <v>350</v>
      </c>
      <c r="F156" t="s">
        <v>351</v>
      </c>
      <c r="G156" t="s">
        <v>352</v>
      </c>
      <c r="H156" t="s">
        <v>479</v>
      </c>
      <c r="I156" t="s">
        <v>379</v>
      </c>
      <c r="J156" t="s">
        <v>355</v>
      </c>
      <c r="K156" t="s">
        <v>25</v>
      </c>
      <c r="L156" t="s">
        <v>26</v>
      </c>
      <c r="M156" t="s">
        <v>480</v>
      </c>
      <c r="N156" t="s">
        <v>28</v>
      </c>
      <c r="O156" t="s">
        <v>380</v>
      </c>
      <c r="P156" t="s">
        <v>147</v>
      </c>
      <c r="Q156">
        <v>6</v>
      </c>
    </row>
    <row r="157" spans="1:19">
      <c r="A157" t="s">
        <v>487</v>
      </c>
      <c r="B157" s="2" t="str">
        <f>Hyperlink("https://www.diodes.com/datasheet/download/NX706.pdf")</f>
        <v>https://www.diodes.com/datasheet/download/NX706.pdf</v>
      </c>
      <c r="C157" t="str">
        <f>Hyperlink("https://www.diodes.com/part/view/NX706","NX706")</f>
        <v>NX706</v>
      </c>
      <c r="D157" t="s">
        <v>488</v>
      </c>
      <c r="E157" t="s">
        <v>363</v>
      </c>
      <c r="F157" t="s">
        <v>351</v>
      </c>
      <c r="G157" t="s">
        <v>352</v>
      </c>
      <c r="H157" t="s">
        <v>489</v>
      </c>
      <c r="I157" t="s">
        <v>354</v>
      </c>
      <c r="J157" t="s">
        <v>355</v>
      </c>
      <c r="K157" t="s">
        <v>25</v>
      </c>
      <c r="L157" t="s">
        <v>26</v>
      </c>
      <c r="M157" t="s">
        <v>480</v>
      </c>
      <c r="N157" t="s">
        <v>28</v>
      </c>
      <c r="O157" t="s">
        <v>395</v>
      </c>
      <c r="P157" t="s">
        <v>147</v>
      </c>
      <c r="Q157">
        <v>6</v>
      </c>
    </row>
    <row r="158" spans="1:19">
      <c r="A158" t="s">
        <v>490</v>
      </c>
      <c r="B158" s="2" t="str">
        <f>Hyperlink("https://www.diodes.com/datasheet/download/NX70SA.pdf")</f>
        <v>https://www.diodes.com/datasheet/download/NX70SA.pdf</v>
      </c>
      <c r="C158" t="str">
        <f>Hyperlink("https://www.diodes.com/part/view/NX70SA","NX70SA")</f>
        <v>NX70SA</v>
      </c>
      <c r="D158" t="s">
        <v>491</v>
      </c>
      <c r="E158" t="s">
        <v>385</v>
      </c>
      <c r="F158" t="s">
        <v>351</v>
      </c>
      <c r="G158" t="s">
        <v>352</v>
      </c>
      <c r="H158" t="s">
        <v>492</v>
      </c>
      <c r="I158" t="s">
        <v>354</v>
      </c>
      <c r="J158" t="s">
        <v>355</v>
      </c>
      <c r="K158" t="s">
        <v>25</v>
      </c>
      <c r="L158" t="s">
        <v>26</v>
      </c>
      <c r="M158" t="s">
        <v>480</v>
      </c>
      <c r="N158" t="s">
        <v>28</v>
      </c>
      <c r="O158" t="s">
        <v>357</v>
      </c>
      <c r="P158" t="s">
        <v>147</v>
      </c>
      <c r="Q158">
        <v>6</v>
      </c>
    </row>
    <row r="159" spans="1:19">
      <c r="A159" t="s">
        <v>493</v>
      </c>
      <c r="B159" s="2" t="str">
        <f>Hyperlink("https://www.diodes.com/datasheet/download/NX70SB.pdf")</f>
        <v>https://www.diodes.com/datasheet/download/NX70SB.pdf</v>
      </c>
      <c r="C159" t="str">
        <f>Hyperlink("https://www.diodes.com/part/view/NX70SB","NX70SB")</f>
        <v>NX70SB</v>
      </c>
      <c r="D159" t="s">
        <v>494</v>
      </c>
      <c r="E159" t="s">
        <v>385</v>
      </c>
      <c r="F159" t="s">
        <v>351</v>
      </c>
      <c r="G159" t="s">
        <v>352</v>
      </c>
      <c r="H159" t="s">
        <v>495</v>
      </c>
      <c r="I159" t="s">
        <v>354</v>
      </c>
      <c r="J159" t="s">
        <v>355</v>
      </c>
      <c r="K159" t="s">
        <v>25</v>
      </c>
      <c r="L159" t="s">
        <v>26</v>
      </c>
      <c r="M159" t="s">
        <v>480</v>
      </c>
      <c r="N159" t="s">
        <v>28</v>
      </c>
      <c r="O159" t="s">
        <v>357</v>
      </c>
      <c r="P159" t="s">
        <v>147</v>
      </c>
      <c r="Q159">
        <v>6</v>
      </c>
    </row>
    <row r="160" spans="1:19">
      <c r="A160" t="s">
        <v>496</v>
      </c>
      <c r="B160" s="2" t="str">
        <f>Hyperlink("https://www.diodes.com/datasheet/download/NX71SA.pdf")</f>
        <v>https://www.diodes.com/datasheet/download/NX71SA.pdf</v>
      </c>
      <c r="C160" t="str">
        <f>Hyperlink("https://www.diodes.com/part/view/NX71SA","NX71SA")</f>
        <v>NX71SA</v>
      </c>
      <c r="D160" t="s">
        <v>497</v>
      </c>
      <c r="E160" t="s">
        <v>350</v>
      </c>
      <c r="F160" t="s">
        <v>351</v>
      </c>
      <c r="G160" t="s">
        <v>352</v>
      </c>
      <c r="H160" t="s">
        <v>479</v>
      </c>
      <c r="I160" t="s">
        <v>365</v>
      </c>
      <c r="J160" t="s">
        <v>355</v>
      </c>
      <c r="K160" t="s">
        <v>25</v>
      </c>
      <c r="L160" t="s">
        <v>26</v>
      </c>
      <c r="M160" t="s">
        <v>480</v>
      </c>
      <c r="N160" t="s">
        <v>28</v>
      </c>
      <c r="O160" t="s">
        <v>29</v>
      </c>
      <c r="P160" t="s">
        <v>147</v>
      </c>
      <c r="Q160">
        <v>6</v>
      </c>
    </row>
    <row r="161" spans="1:19">
      <c r="A161" t="s">
        <v>498</v>
      </c>
      <c r="B161" s="2" t="str">
        <f>Hyperlink("https://www.diodes.com/datasheet/download/NX71SB.pdf")</f>
        <v>https://www.diodes.com/datasheet/download/NX71SB.pdf</v>
      </c>
      <c r="C161" t="str">
        <f>Hyperlink("https://www.diodes.com/part/view/NX71SB","NX71SB")</f>
        <v>NX71SB</v>
      </c>
      <c r="D161" t="s">
        <v>499</v>
      </c>
      <c r="E161" t="s">
        <v>363</v>
      </c>
      <c r="F161" t="s">
        <v>351</v>
      </c>
      <c r="G161" t="s">
        <v>352</v>
      </c>
      <c r="H161" t="s">
        <v>479</v>
      </c>
      <c r="I161" t="s">
        <v>365</v>
      </c>
      <c r="J161" t="s">
        <v>355</v>
      </c>
      <c r="K161" t="s">
        <v>25</v>
      </c>
      <c r="L161" t="s">
        <v>26</v>
      </c>
      <c r="M161" t="s">
        <v>480</v>
      </c>
      <c r="N161" t="s">
        <v>28</v>
      </c>
      <c r="O161" t="s">
        <v>29</v>
      </c>
      <c r="P161" t="s">
        <v>147</v>
      </c>
      <c r="Q161">
        <v>6</v>
      </c>
    </row>
    <row r="162" spans="1:19">
      <c r="A162" t="s">
        <v>500</v>
      </c>
      <c r="B162" s="2" t="str">
        <f>Hyperlink("https://www.diodes.com/datasheet/download/NX72SA.pdf")</f>
        <v>https://www.diodes.com/datasheet/download/NX72SA.pdf</v>
      </c>
      <c r="C162" t="str">
        <f>Hyperlink("https://www.diodes.com/part/view/NX72SA","NX72SA")</f>
        <v>NX72SA</v>
      </c>
      <c r="D162" t="s">
        <v>501</v>
      </c>
      <c r="E162" t="s">
        <v>350</v>
      </c>
      <c r="F162" t="s">
        <v>351</v>
      </c>
      <c r="G162" t="s">
        <v>352</v>
      </c>
      <c r="H162" t="s">
        <v>479</v>
      </c>
      <c r="I162" t="s">
        <v>354</v>
      </c>
      <c r="J162" t="s">
        <v>355</v>
      </c>
      <c r="K162" t="s">
        <v>25</v>
      </c>
      <c r="L162" t="s">
        <v>26</v>
      </c>
      <c r="M162" t="s">
        <v>480</v>
      </c>
      <c r="N162" t="s">
        <v>28</v>
      </c>
      <c r="O162" t="s">
        <v>146</v>
      </c>
      <c r="P162" t="s">
        <v>147</v>
      </c>
      <c r="Q162">
        <v>6</v>
      </c>
    </row>
    <row r="163" spans="1:19">
      <c r="A163" t="s">
        <v>502</v>
      </c>
      <c r="B163" s="2" t="str">
        <f>Hyperlink("https://www.diodes.com/datasheet/download/NX72SB.pdf")</f>
        <v>https://www.diodes.com/datasheet/download/NX72SB.pdf</v>
      </c>
      <c r="C163" t="str">
        <f>Hyperlink("https://www.diodes.com/part/view/NX72SB","NX72SB")</f>
        <v>NX72SB</v>
      </c>
      <c r="D163" t="s">
        <v>503</v>
      </c>
      <c r="E163" t="s">
        <v>385</v>
      </c>
      <c r="F163" t="s">
        <v>351</v>
      </c>
      <c r="G163" t="s">
        <v>352</v>
      </c>
      <c r="H163" t="s">
        <v>479</v>
      </c>
      <c r="I163" t="s">
        <v>354</v>
      </c>
      <c r="J163" t="s">
        <v>355</v>
      </c>
      <c r="K163" t="s">
        <v>25</v>
      </c>
      <c r="L163" t="s">
        <v>26</v>
      </c>
      <c r="M163" t="s">
        <v>480</v>
      </c>
      <c r="N163" t="s">
        <v>28</v>
      </c>
      <c r="O163" t="s">
        <v>146</v>
      </c>
      <c r="P163" t="s">
        <v>147</v>
      </c>
      <c r="Q163">
        <v>6</v>
      </c>
    </row>
    <row r="164" spans="1:19">
      <c r="A164" t="s">
        <v>504</v>
      </c>
      <c r="B164" s="2" t="str">
        <f>Hyperlink("https://www.diodes.com/datasheet/download/NX73SA.pdf")</f>
        <v>https://www.diodes.com/datasheet/download/NX73SA.pdf</v>
      </c>
      <c r="C164" t="str">
        <f>Hyperlink("https://www.diodes.com/part/view/NX73SA","NX73SA")</f>
        <v>NX73SA</v>
      </c>
      <c r="D164" t="s">
        <v>505</v>
      </c>
      <c r="E164" t="s">
        <v>350</v>
      </c>
      <c r="F164" t="s">
        <v>351</v>
      </c>
      <c r="G164" t="s">
        <v>352</v>
      </c>
      <c r="H164" t="s">
        <v>479</v>
      </c>
      <c r="I164" t="s">
        <v>354</v>
      </c>
      <c r="J164" t="s">
        <v>355</v>
      </c>
      <c r="K164" t="s">
        <v>25</v>
      </c>
      <c r="L164" t="s">
        <v>26</v>
      </c>
      <c r="M164" t="s">
        <v>480</v>
      </c>
      <c r="N164" t="s">
        <v>28</v>
      </c>
      <c r="O164" t="s">
        <v>152</v>
      </c>
      <c r="P164" t="s">
        <v>147</v>
      </c>
      <c r="Q164">
        <v>6</v>
      </c>
    </row>
    <row r="165" spans="1:19">
      <c r="A165" t="s">
        <v>506</v>
      </c>
      <c r="B165" s="2" t="str">
        <f>Hyperlink("https://www.diodes.com/datasheet/download/NX73SB.pdf")</f>
        <v>https://www.diodes.com/datasheet/download/NX73SB.pdf</v>
      </c>
      <c r="C165" t="str">
        <f>Hyperlink("https://www.diodes.com/part/view/NX73SB","NX73SB")</f>
        <v>NX73SB</v>
      </c>
      <c r="D165" t="s">
        <v>507</v>
      </c>
      <c r="E165" t="s">
        <v>350</v>
      </c>
      <c r="F165" t="s">
        <v>351</v>
      </c>
      <c r="G165" t="s">
        <v>352</v>
      </c>
      <c r="H165" t="s">
        <v>479</v>
      </c>
      <c r="I165" t="s">
        <v>354</v>
      </c>
      <c r="J165" t="s">
        <v>355</v>
      </c>
      <c r="K165" t="s">
        <v>25</v>
      </c>
      <c r="L165" t="s">
        <v>26</v>
      </c>
      <c r="M165" t="s">
        <v>480</v>
      </c>
      <c r="N165" t="s">
        <v>28</v>
      </c>
      <c r="O165" t="s">
        <v>152</v>
      </c>
      <c r="P165" t="s">
        <v>147</v>
      </c>
      <c r="Q165">
        <v>6</v>
      </c>
    </row>
    <row r="166" spans="1:19">
      <c r="A166" t="s">
        <v>508</v>
      </c>
      <c r="B166" s="2" t="str">
        <f>Hyperlink("https://www.diodes.com/datasheet/download/NX74SA.pdf")</f>
        <v>https://www.diodes.com/datasheet/download/NX74SA.pdf</v>
      </c>
      <c r="C166" t="str">
        <f>Hyperlink("https://www.diodes.com/part/view/NX74SA","NX74SA")</f>
        <v>NX74SA</v>
      </c>
      <c r="D166" t="s">
        <v>509</v>
      </c>
      <c r="E166" t="s">
        <v>385</v>
      </c>
      <c r="F166" t="s">
        <v>351</v>
      </c>
      <c r="G166" t="s">
        <v>352</v>
      </c>
      <c r="H166" t="s">
        <v>479</v>
      </c>
      <c r="I166" t="s">
        <v>379</v>
      </c>
      <c r="J166" t="s">
        <v>355</v>
      </c>
      <c r="K166" t="s">
        <v>25</v>
      </c>
      <c r="L166" t="s">
        <v>26</v>
      </c>
      <c r="M166" t="s">
        <v>480</v>
      </c>
      <c r="N166" t="s">
        <v>28</v>
      </c>
      <c r="O166" t="s">
        <v>380</v>
      </c>
      <c r="P166" t="s">
        <v>147</v>
      </c>
      <c r="Q166">
        <v>6</v>
      </c>
    </row>
    <row r="167" spans="1:19">
      <c r="A167" t="s">
        <v>510</v>
      </c>
      <c r="B167" s="2" t="str">
        <f>Hyperlink("https://www.diodes.com/datasheet/download/NX74SB.pdf")</f>
        <v>https://www.diodes.com/datasheet/download/NX74SB.pdf</v>
      </c>
      <c r="C167" t="str">
        <f>Hyperlink("https://www.diodes.com/part/view/NX74SB","NX74SB")</f>
        <v>NX74SB</v>
      </c>
      <c r="D167" t="s">
        <v>511</v>
      </c>
      <c r="E167" t="s">
        <v>363</v>
      </c>
      <c r="F167" t="s">
        <v>351</v>
      </c>
      <c r="G167" t="s">
        <v>352</v>
      </c>
      <c r="H167" t="s">
        <v>479</v>
      </c>
      <c r="I167" t="s">
        <v>379</v>
      </c>
      <c r="J167" t="s">
        <v>355</v>
      </c>
      <c r="K167" t="s">
        <v>25</v>
      </c>
      <c r="L167" t="s">
        <v>26</v>
      </c>
      <c r="M167" t="s">
        <v>480</v>
      </c>
      <c r="N167" t="s">
        <v>28</v>
      </c>
      <c r="O167" t="s">
        <v>380</v>
      </c>
      <c r="P167" t="s">
        <v>147</v>
      </c>
      <c r="Q167">
        <v>6</v>
      </c>
    </row>
    <row r="168" spans="1:19">
      <c r="A168" t="s">
        <v>512</v>
      </c>
      <c r="B168" s="2" t="str">
        <f>Hyperlink("https://www.diodes.com/datasheet/download/NX76SA.pdf")</f>
        <v>https://www.diodes.com/datasheet/download/NX76SA.pdf</v>
      </c>
      <c r="C168" t="str">
        <f>Hyperlink("https://www.diodes.com/part/view/NX76SA","NX76SA")</f>
        <v>NX76SA</v>
      </c>
      <c r="D168" t="s">
        <v>513</v>
      </c>
      <c r="E168" t="s">
        <v>374</v>
      </c>
      <c r="F168" t="s">
        <v>351</v>
      </c>
      <c r="G168" t="s">
        <v>352</v>
      </c>
      <c r="H168" t="s">
        <v>479</v>
      </c>
      <c r="I168" t="s">
        <v>354</v>
      </c>
      <c r="J168" t="s">
        <v>355</v>
      </c>
      <c r="K168" t="s">
        <v>25</v>
      </c>
      <c r="L168" t="s">
        <v>26</v>
      </c>
      <c r="M168" t="s">
        <v>480</v>
      </c>
      <c r="N168" t="s">
        <v>28</v>
      </c>
      <c r="O168" t="s">
        <v>395</v>
      </c>
      <c r="P168" t="s">
        <v>147</v>
      </c>
      <c r="Q168">
        <v>6</v>
      </c>
    </row>
    <row r="169" spans="1:19">
      <c r="A169" t="s">
        <v>514</v>
      </c>
      <c r="B169" s="2" t="str">
        <f>Hyperlink("https://www.diodes.com/datasheet/download/NX76SB.pdf")</f>
        <v>https://www.diodes.com/datasheet/download/NX76SB.pdf</v>
      </c>
      <c r="C169" t="str">
        <f>Hyperlink("https://www.diodes.com/part/view/NX76SB","NX76SB")</f>
        <v>NX76SB</v>
      </c>
      <c r="D169" t="s">
        <v>515</v>
      </c>
      <c r="E169" t="s">
        <v>363</v>
      </c>
      <c r="F169" t="s">
        <v>351</v>
      </c>
      <c r="G169" t="s">
        <v>352</v>
      </c>
      <c r="H169" t="s">
        <v>479</v>
      </c>
      <c r="I169" t="s">
        <v>354</v>
      </c>
      <c r="J169" t="s">
        <v>355</v>
      </c>
      <c r="K169" t="s">
        <v>25</v>
      </c>
      <c r="L169" t="s">
        <v>26</v>
      </c>
      <c r="M169" t="s">
        <v>480</v>
      </c>
      <c r="N169" t="s">
        <v>28</v>
      </c>
      <c r="O169" t="s">
        <v>395</v>
      </c>
      <c r="P169" t="s">
        <v>147</v>
      </c>
      <c r="Q169">
        <v>6</v>
      </c>
    </row>
    <row r="170" spans="1:19">
      <c r="A170" t="s">
        <v>516</v>
      </c>
      <c r="B170" s="2" t="str">
        <f>Hyperlink("https://www.diodes.com/datasheet/download/PB_2.5V.pdf")</f>
        <v>https://www.diodes.com/datasheet/download/PB_2.5V.pdf</v>
      </c>
      <c r="C170" t="str">
        <f>Hyperlink("https://www.diodes.com/part/view/PB2.5V","PB2.5V")</f>
        <v>PB2.5V</v>
      </c>
      <c r="D170" t="s">
        <v>517</v>
      </c>
      <c r="G170" t="s">
        <v>21</v>
      </c>
      <c r="H170" t="s">
        <v>518</v>
      </c>
      <c r="I170" t="s">
        <v>189</v>
      </c>
      <c r="J170" t="s">
        <v>24</v>
      </c>
      <c r="K170" t="s">
        <v>25</v>
      </c>
      <c r="L170" t="s">
        <v>26</v>
      </c>
      <c r="M170" t="s">
        <v>106</v>
      </c>
      <c r="N170" t="s">
        <v>28</v>
      </c>
      <c r="O170" t="s">
        <v>519</v>
      </c>
      <c r="P170">
        <v>2.5</v>
      </c>
      <c r="Q170">
        <v>6</v>
      </c>
    </row>
    <row r="171" spans="1:19">
      <c r="A171" t="s">
        <v>520</v>
      </c>
      <c r="B171" s="2" t="str">
        <f>Hyperlink("https://www.diodes.com/datasheet/download/PB_3.3V.pdf")</f>
        <v>https://www.diodes.com/datasheet/download/PB_3.3V.pdf</v>
      </c>
      <c r="C171" t="str">
        <f>Hyperlink("https://www.diodes.com/part/view/PB3.3V","PB3.3V")</f>
        <v>PB3.3V</v>
      </c>
      <c r="D171" t="s">
        <v>521</v>
      </c>
      <c r="G171" t="s">
        <v>21</v>
      </c>
      <c r="H171" t="s">
        <v>522</v>
      </c>
      <c r="I171" t="s">
        <v>189</v>
      </c>
      <c r="J171" t="s">
        <v>24</v>
      </c>
      <c r="K171" t="s">
        <v>25</v>
      </c>
      <c r="L171" t="s">
        <v>26</v>
      </c>
      <c r="M171" t="s">
        <v>106</v>
      </c>
      <c r="N171" t="s">
        <v>28</v>
      </c>
      <c r="O171" t="s">
        <v>519</v>
      </c>
      <c r="P171">
        <v>3.3</v>
      </c>
      <c r="Q171">
        <v>6</v>
      </c>
    </row>
    <row r="172" spans="1:19">
      <c r="A172" t="s">
        <v>523</v>
      </c>
      <c r="B172" s="2" t="str">
        <f>Hyperlink("https://www.diodes.com/datasheet/download/PD_2.5V.pdf")</f>
        <v>https://www.diodes.com/datasheet/download/PD_2.5V.pdf</v>
      </c>
      <c r="C172" t="str">
        <f>Hyperlink("https://www.diodes.com/part/view/PD2.5V","PD2.5V")</f>
        <v>PD2.5V</v>
      </c>
      <c r="D172" t="s">
        <v>524</v>
      </c>
      <c r="G172" t="s">
        <v>21</v>
      </c>
      <c r="H172" t="s">
        <v>525</v>
      </c>
      <c r="I172" t="s">
        <v>189</v>
      </c>
      <c r="J172" t="s">
        <v>24</v>
      </c>
      <c r="K172" t="s">
        <v>25</v>
      </c>
      <c r="L172" t="s">
        <v>26</v>
      </c>
      <c r="M172" t="s">
        <v>27</v>
      </c>
      <c r="N172" t="s">
        <v>28</v>
      </c>
      <c r="O172" t="s">
        <v>519</v>
      </c>
      <c r="P172">
        <v>2.5</v>
      </c>
      <c r="Q172">
        <v>6</v>
      </c>
    </row>
    <row r="173" spans="1:19">
      <c r="A173" t="s">
        <v>526</v>
      </c>
      <c r="B173" s="2" t="str">
        <f>Hyperlink("https://www.diodes.com/datasheet/download/PD_3.3V.pdf")</f>
        <v>https://www.diodes.com/datasheet/download/PD_3.3V.pdf</v>
      </c>
      <c r="C173" t="str">
        <f>Hyperlink("https://www.diodes.com/part/view/PD3.3V","PD3.3V")</f>
        <v>PD3.3V</v>
      </c>
      <c r="D173" t="s">
        <v>527</v>
      </c>
      <c r="G173" t="s">
        <v>21</v>
      </c>
      <c r="H173" t="s">
        <v>528</v>
      </c>
      <c r="I173" t="s">
        <v>189</v>
      </c>
      <c r="J173" t="s">
        <v>24</v>
      </c>
      <c r="K173" t="s">
        <v>25</v>
      </c>
      <c r="L173" t="s">
        <v>26</v>
      </c>
      <c r="M173" t="s">
        <v>27</v>
      </c>
      <c r="N173" t="s">
        <v>28</v>
      </c>
      <c r="O173" t="s">
        <v>519</v>
      </c>
      <c r="P173">
        <v>3.3</v>
      </c>
      <c r="Q173">
        <v>6</v>
      </c>
    </row>
    <row r="174" spans="1:19">
      <c r="A174" t="s">
        <v>529</v>
      </c>
      <c r="B174" s="2" t="e">
        <v>#N/A</v>
      </c>
      <c r="C174" t="str">
        <f>Hyperlink("https://www.diodes.com/part/view/PF3.3V","PF3.3V")</f>
        <v>PF3.3V</v>
      </c>
      <c r="D174" t="s">
        <v>169</v>
      </c>
      <c r="G174" t="s">
        <v>21</v>
      </c>
      <c r="H174" t="s">
        <v>530</v>
      </c>
      <c r="I174" t="s">
        <v>531</v>
      </c>
      <c r="J174" t="s">
        <v>24</v>
      </c>
      <c r="K174" t="s">
        <v>25</v>
      </c>
      <c r="L174" t="s">
        <v>26</v>
      </c>
      <c r="M174" t="s">
        <v>106</v>
      </c>
      <c r="N174" t="s">
        <v>28</v>
      </c>
      <c r="O174" t="s">
        <v>519</v>
      </c>
      <c r="P174">
        <v>3.3</v>
      </c>
      <c r="Q174">
        <v>6</v>
      </c>
    </row>
    <row r="175" spans="1:19">
      <c r="A175" t="s">
        <v>532</v>
      </c>
      <c r="B175" s="2" t="str">
        <f>Hyperlink("https://www.diodes.com/datasheet/download/PK-2.5V.pdf")</f>
        <v>https://www.diodes.com/datasheet/download/PK-2.5V.pdf</v>
      </c>
      <c r="C175" t="str">
        <f>Hyperlink("https://www.diodes.com/part/view/PK2.5V","PK2.5V")</f>
        <v>PK2.5V</v>
      </c>
      <c r="D175" t="s">
        <v>533</v>
      </c>
      <c r="G175" t="s">
        <v>21</v>
      </c>
      <c r="H175" t="s">
        <v>525</v>
      </c>
      <c r="I175" t="s">
        <v>189</v>
      </c>
      <c r="J175" t="s">
        <v>24</v>
      </c>
      <c r="K175" t="s">
        <v>25</v>
      </c>
      <c r="L175" t="s">
        <v>26</v>
      </c>
      <c r="M175" t="s">
        <v>68</v>
      </c>
      <c r="N175" t="s">
        <v>28</v>
      </c>
      <c r="O175" t="s">
        <v>519</v>
      </c>
      <c r="P175">
        <v>2.5</v>
      </c>
      <c r="Q175">
        <v>6</v>
      </c>
    </row>
    <row r="176" spans="1:19">
      <c r="A176" t="s">
        <v>534</v>
      </c>
      <c r="B176" s="2" t="str">
        <f>Hyperlink("https://www.diodes.com/datasheet/download/PK-3-3V.pdf")</f>
        <v>https://www.diodes.com/datasheet/download/PK-3-3V.pdf</v>
      </c>
      <c r="C176" t="str">
        <f>Hyperlink("https://www.diodes.com/part/view/PK3.3V","PK3.3V")</f>
        <v>PK3.3V</v>
      </c>
      <c r="D176" t="s">
        <v>535</v>
      </c>
      <c r="G176" t="s">
        <v>21</v>
      </c>
      <c r="H176" t="s">
        <v>528</v>
      </c>
      <c r="I176" t="s">
        <v>189</v>
      </c>
      <c r="J176" t="s">
        <v>24</v>
      </c>
      <c r="K176" t="s">
        <v>25</v>
      </c>
      <c r="L176" t="s">
        <v>26</v>
      </c>
      <c r="M176" t="s">
        <v>68</v>
      </c>
      <c r="N176" t="s">
        <v>28</v>
      </c>
      <c r="O176" t="s">
        <v>519</v>
      </c>
      <c r="P176">
        <v>3.3</v>
      </c>
      <c r="Q176">
        <v>6</v>
      </c>
    </row>
    <row r="177" spans="1:19">
      <c r="A177" t="s">
        <v>536</v>
      </c>
      <c r="B177" s="2" t="str">
        <f>Hyperlink("https://www.diodes.com/datasheet/download/PN_3-3V.pdf")</f>
        <v>https://www.diodes.com/datasheet/download/PN_3-3V.pdf</v>
      </c>
      <c r="C177" t="str">
        <f>Hyperlink("https://www.diodes.com/part/view/PN3.3V","PN3.3V")</f>
        <v>PN3.3V</v>
      </c>
      <c r="D177" t="s">
        <v>521</v>
      </c>
      <c r="G177" t="s">
        <v>21</v>
      </c>
      <c r="H177" t="s">
        <v>537</v>
      </c>
      <c r="I177" t="s">
        <v>299</v>
      </c>
      <c r="J177" t="s">
        <v>300</v>
      </c>
      <c r="K177" t="s">
        <v>25</v>
      </c>
      <c r="L177" t="s">
        <v>26</v>
      </c>
      <c r="M177" t="s">
        <v>106</v>
      </c>
      <c r="N177" t="s">
        <v>28</v>
      </c>
      <c r="O177" t="s">
        <v>519</v>
      </c>
      <c r="P177">
        <v>3.3</v>
      </c>
      <c r="Q177">
        <v>6</v>
      </c>
      <c r="R177" t="s">
        <v>538</v>
      </c>
    </row>
    <row r="178" spans="1:19">
      <c r="A178" t="s">
        <v>539</v>
      </c>
      <c r="B178" s="2" t="str">
        <f>Hyperlink("https://www.diodes.com/datasheet/download/PX_2-5V.pdf")</f>
        <v>https://www.diodes.com/datasheet/download/PX_2-5V.pdf</v>
      </c>
      <c r="C178" t="str">
        <f>Hyperlink("https://www.diodes.com/part/view/PX2.5V","PX2.5V")</f>
        <v>PX2.5V</v>
      </c>
      <c r="D178" t="s">
        <v>540</v>
      </c>
      <c r="G178" t="s">
        <v>21</v>
      </c>
      <c r="H178" t="s">
        <v>541</v>
      </c>
      <c r="I178" t="s">
        <v>189</v>
      </c>
      <c r="J178" t="s">
        <v>24</v>
      </c>
      <c r="K178" t="s">
        <v>25</v>
      </c>
      <c r="L178" t="s">
        <v>26</v>
      </c>
      <c r="M178" t="s">
        <v>106</v>
      </c>
      <c r="N178" t="s">
        <v>28</v>
      </c>
      <c r="O178" t="s">
        <v>152</v>
      </c>
      <c r="P178">
        <v>2.5</v>
      </c>
      <c r="Q178">
        <v>6</v>
      </c>
      <c r="R178" t="s">
        <v>542</v>
      </c>
    </row>
    <row r="179" spans="1:19">
      <c r="A179" t="s">
        <v>543</v>
      </c>
      <c r="B179" s="2" t="str">
        <f>Hyperlink("https://www.diodes.com/datasheet/download/PX_3-3V.pdf")</f>
        <v>https://www.diodes.com/datasheet/download/PX_3-3V.pdf</v>
      </c>
      <c r="C179" t="str">
        <f>Hyperlink("https://www.diodes.com/part/view/PX3.3V","PX3.3V")</f>
        <v>PX3.3V</v>
      </c>
      <c r="D179" t="s">
        <v>297</v>
      </c>
      <c r="G179" t="s">
        <v>21</v>
      </c>
      <c r="H179" t="s">
        <v>544</v>
      </c>
      <c r="I179" t="s">
        <v>189</v>
      </c>
      <c r="J179" t="s">
        <v>24</v>
      </c>
      <c r="K179" t="s">
        <v>25</v>
      </c>
      <c r="L179" t="s">
        <v>26</v>
      </c>
      <c r="M179" t="s">
        <v>106</v>
      </c>
      <c r="N179" t="s">
        <v>28</v>
      </c>
      <c r="O179" t="s">
        <v>152</v>
      </c>
      <c r="P179">
        <v>3.3</v>
      </c>
      <c r="Q179">
        <v>6</v>
      </c>
      <c r="R179" t="s">
        <v>545</v>
      </c>
    </row>
    <row r="180" spans="1:19">
      <c r="A180" t="s">
        <v>546</v>
      </c>
      <c r="B180" s="2" t="str">
        <f>Hyperlink("https://www.diodes.com/datasheet/download/SD_2-5V.pdf")</f>
        <v>https://www.diodes.com/datasheet/download/SD_2-5V.pdf</v>
      </c>
      <c r="C180" t="str">
        <f>Hyperlink("https://www.diodes.com/part/view/SD2.5V","SD2.5V")</f>
        <v>SD2.5V</v>
      </c>
      <c r="D180" t="s">
        <v>524</v>
      </c>
      <c r="G180" t="s">
        <v>21</v>
      </c>
      <c r="H180" t="s">
        <v>547</v>
      </c>
      <c r="I180" t="s">
        <v>548</v>
      </c>
      <c r="J180" t="s">
        <v>24</v>
      </c>
      <c r="K180" t="s">
        <v>25</v>
      </c>
      <c r="L180" t="s">
        <v>26</v>
      </c>
      <c r="M180" t="s">
        <v>27</v>
      </c>
      <c r="N180" t="s">
        <v>28</v>
      </c>
      <c r="O180" t="s">
        <v>519</v>
      </c>
      <c r="P180">
        <v>2.5</v>
      </c>
      <c r="Q180">
        <v>6</v>
      </c>
    </row>
    <row r="181" spans="1:19">
      <c r="A181" t="s">
        <v>549</v>
      </c>
      <c r="B181" s="2" t="str">
        <f>Hyperlink("https://www.diodes.com/datasheet/download/SD_3-3V.pdf")</f>
        <v>https://www.diodes.com/datasheet/download/SD_3-3V.pdf</v>
      </c>
      <c r="C181" t="str">
        <f>Hyperlink("https://www.diodes.com/part/view/SD3.3V","SD3.3V")</f>
        <v>SD3.3V</v>
      </c>
      <c r="D181" t="s">
        <v>524</v>
      </c>
      <c r="G181" t="s">
        <v>21</v>
      </c>
      <c r="H181" t="s">
        <v>550</v>
      </c>
      <c r="I181" t="s">
        <v>548</v>
      </c>
      <c r="J181" t="s">
        <v>24</v>
      </c>
      <c r="K181" t="s">
        <v>25</v>
      </c>
      <c r="L181" t="s">
        <v>26</v>
      </c>
      <c r="M181" t="s">
        <v>27</v>
      </c>
      <c r="N181" t="s">
        <v>28</v>
      </c>
      <c r="O181" t="s">
        <v>519</v>
      </c>
      <c r="P181">
        <v>3.3</v>
      </c>
      <c r="Q181">
        <v>6</v>
      </c>
      <c r="R181" t="s">
        <v>551</v>
      </c>
    </row>
    <row r="182" spans="1:19">
      <c r="A182" t="s">
        <v>552</v>
      </c>
      <c r="B182" s="2" t="str">
        <f>Hyperlink("https://www.diodes.com/datasheet/download/SH_3-3V.pdf")</f>
        <v>https://www.diodes.com/datasheet/download/SH_3-3V.pdf</v>
      </c>
      <c r="C182" t="str">
        <f>Hyperlink("https://www.diodes.com/part/view/SH3.3V","SH3.3V")</f>
        <v>SH3.3V</v>
      </c>
      <c r="D182" t="s">
        <v>553</v>
      </c>
      <c r="G182" t="s">
        <v>21</v>
      </c>
      <c r="H182" t="s">
        <v>554</v>
      </c>
      <c r="I182">
        <v>100</v>
      </c>
      <c r="J182" t="s">
        <v>555</v>
      </c>
      <c r="K182" t="s">
        <v>25</v>
      </c>
      <c r="L182" t="s">
        <v>26</v>
      </c>
      <c r="M182" t="s">
        <v>106</v>
      </c>
      <c r="N182" t="s">
        <v>28</v>
      </c>
      <c r="O182" t="s">
        <v>380</v>
      </c>
      <c r="P182">
        <v>3.3</v>
      </c>
      <c r="Q182">
        <v>6</v>
      </c>
    </row>
    <row r="183" spans="1:19">
      <c r="A183" t="s">
        <v>556</v>
      </c>
      <c r="B183" s="2" t="str">
        <f>Hyperlink("https://www.diodes.com/datasheet/download/SN_2-5V.pdf")</f>
        <v>https://www.diodes.com/datasheet/download/SN_2-5V.pdf</v>
      </c>
      <c r="C183" t="str">
        <f>Hyperlink("https://www.diodes.com/part/view/SN2.5V","SN2.5V")</f>
        <v>SN2.5V</v>
      </c>
      <c r="D183" t="s">
        <v>517</v>
      </c>
      <c r="G183" t="s">
        <v>21</v>
      </c>
      <c r="H183" t="s">
        <v>557</v>
      </c>
      <c r="I183" t="s">
        <v>548</v>
      </c>
      <c r="J183" t="s">
        <v>24</v>
      </c>
      <c r="K183" t="s">
        <v>25</v>
      </c>
      <c r="L183" t="s">
        <v>26</v>
      </c>
      <c r="M183" t="s">
        <v>106</v>
      </c>
      <c r="N183" t="s">
        <v>28</v>
      </c>
      <c r="O183" t="s">
        <v>519</v>
      </c>
      <c r="P183">
        <v>2.5</v>
      </c>
      <c r="Q183">
        <v>6</v>
      </c>
      <c r="R183" t="s">
        <v>558</v>
      </c>
    </row>
    <row r="184" spans="1:19">
      <c r="A184" t="s">
        <v>559</v>
      </c>
      <c r="B184" s="2" t="str">
        <f>Hyperlink("https://www.diodes.com/datasheet/download/SN_3-3V.pdf")</f>
        <v>https://www.diodes.com/datasheet/download/SN_3-3V.pdf</v>
      </c>
      <c r="C184" t="str">
        <f>Hyperlink("https://www.diodes.com/part/view/SN3.3V","SN3.3V")</f>
        <v>SN3.3V</v>
      </c>
      <c r="D184" t="s">
        <v>521</v>
      </c>
      <c r="G184" t="s">
        <v>21</v>
      </c>
      <c r="H184" t="s">
        <v>560</v>
      </c>
      <c r="I184" t="s">
        <v>548</v>
      </c>
      <c r="J184" t="s">
        <v>24</v>
      </c>
      <c r="K184" t="s">
        <v>25</v>
      </c>
      <c r="L184" t="s">
        <v>26</v>
      </c>
      <c r="M184" t="s">
        <v>106</v>
      </c>
      <c r="N184" t="s">
        <v>28</v>
      </c>
      <c r="O184" t="s">
        <v>519</v>
      </c>
      <c r="P184">
        <v>3.3</v>
      </c>
      <c r="Q184">
        <v>6</v>
      </c>
      <c r="R184" t="s">
        <v>561</v>
      </c>
    </row>
    <row r="185" spans="1:19">
      <c r="A185" t="s">
        <v>562</v>
      </c>
      <c r="B185" s="2" t="str">
        <f>Hyperlink("https://www.diodes.com/datasheet/download/SN_3-3V_RS.pdf")</f>
        <v>https://www.diodes.com/datasheet/download/SN_3-3V_RS.pdf</v>
      </c>
      <c r="C185" t="str">
        <f>Hyperlink("https://www.diodes.com/part/view/SN3.3VRS","SN3.3VRS")</f>
        <v>SN3.3VRS</v>
      </c>
      <c r="D185" t="s">
        <v>169</v>
      </c>
      <c r="G185" t="s">
        <v>21</v>
      </c>
      <c r="H185" t="s">
        <v>563</v>
      </c>
      <c r="I185" t="s">
        <v>548</v>
      </c>
      <c r="J185" t="s">
        <v>24</v>
      </c>
      <c r="K185" t="s">
        <v>25</v>
      </c>
      <c r="L185" t="s">
        <v>26</v>
      </c>
      <c r="M185" t="s">
        <v>106</v>
      </c>
      <c r="N185" t="s">
        <v>28</v>
      </c>
      <c r="O185" t="s">
        <v>519</v>
      </c>
      <c r="P185">
        <v>3.3</v>
      </c>
      <c r="Q185">
        <v>6</v>
      </c>
      <c r="R185" t="s">
        <v>564</v>
      </c>
    </row>
    <row r="186" spans="1:19">
      <c r="A186" t="s">
        <v>565</v>
      </c>
      <c r="B186" s="2" t="e">
        <v>#N/A</v>
      </c>
      <c r="C186" t="str">
        <f>Hyperlink("https://www.diodes.com/part/view/SQ2.5V","SQ2.5V")</f>
        <v>SQ2.5V</v>
      </c>
      <c r="D186" t="s">
        <v>566</v>
      </c>
      <c r="G186" t="s">
        <v>21</v>
      </c>
      <c r="H186" t="s">
        <v>567</v>
      </c>
      <c r="I186" t="s">
        <v>151</v>
      </c>
      <c r="J186" t="s">
        <v>555</v>
      </c>
      <c r="K186" t="s">
        <v>25</v>
      </c>
      <c r="L186" t="s">
        <v>26</v>
      </c>
      <c r="M186" t="s">
        <v>27</v>
      </c>
      <c r="N186" t="s">
        <v>28</v>
      </c>
      <c r="O186" t="s">
        <v>380</v>
      </c>
      <c r="P186">
        <v>2.5</v>
      </c>
      <c r="Q186">
        <v>6</v>
      </c>
    </row>
    <row r="187" spans="1:19">
      <c r="A187" t="s">
        <v>568</v>
      </c>
      <c r="B187" s="2" t="str">
        <f>Hyperlink("https://www.diodes.com/datasheet/download/SQ+3.3V+.pdf")</f>
        <v>https://www.diodes.com/datasheet/download/SQ+3.3V+.pdf</v>
      </c>
      <c r="C187" t="str">
        <f>Hyperlink("https://www.diodes.com/part/view/SQ3.3V","SQ3.3V")</f>
        <v>SQ3.3V</v>
      </c>
      <c r="D187" t="s">
        <v>569</v>
      </c>
      <c r="G187" t="s">
        <v>21</v>
      </c>
      <c r="H187" t="s">
        <v>567</v>
      </c>
      <c r="I187" t="s">
        <v>151</v>
      </c>
      <c r="J187" t="s">
        <v>555</v>
      </c>
      <c r="K187" t="s">
        <v>25</v>
      </c>
      <c r="L187" t="s">
        <v>26</v>
      </c>
      <c r="M187" t="s">
        <v>27</v>
      </c>
      <c r="N187" t="s">
        <v>28</v>
      </c>
      <c r="O187" t="s">
        <v>380</v>
      </c>
      <c r="P187">
        <v>3.3</v>
      </c>
      <c r="Q187">
        <v>6</v>
      </c>
    </row>
    <row r="188" spans="1:19">
      <c r="A188" t="s">
        <v>570</v>
      </c>
      <c r="B188" s="2" t="str">
        <f>Hyperlink("https://www.diodes.com/datasheet/download/SX_2-5V.pdf")</f>
        <v>https://www.diodes.com/datasheet/download/SX_2-5V.pdf</v>
      </c>
      <c r="C188" t="str">
        <f>Hyperlink("https://www.diodes.com/part/view/SX2.5V","SX2.5V")</f>
        <v>SX2.5V</v>
      </c>
      <c r="D188" t="s">
        <v>112</v>
      </c>
      <c r="G188" t="s">
        <v>21</v>
      </c>
      <c r="H188" t="s">
        <v>571</v>
      </c>
      <c r="I188" t="s">
        <v>572</v>
      </c>
      <c r="J188" t="s">
        <v>24</v>
      </c>
      <c r="K188" t="s">
        <v>25</v>
      </c>
      <c r="L188" t="s">
        <v>26</v>
      </c>
      <c r="M188" t="s">
        <v>106</v>
      </c>
      <c r="N188" t="s">
        <v>28</v>
      </c>
      <c r="O188" t="s">
        <v>29</v>
      </c>
      <c r="P188">
        <v>2.5</v>
      </c>
      <c r="Q188">
        <v>4</v>
      </c>
      <c r="R188" t="s">
        <v>573</v>
      </c>
    </row>
    <row r="189" spans="1:19">
      <c r="A189" t="s">
        <v>574</v>
      </c>
      <c r="B189" s="2" t="str">
        <f>Hyperlink("https://www.diodes.com/datasheet/download/SX_3-3V.pdf")</f>
        <v>https://www.diodes.com/datasheet/download/SX_3-3V.pdf</v>
      </c>
      <c r="C189" t="str">
        <f>Hyperlink("https://www.diodes.com/part/view/SX3.3V","SX3.3V")</f>
        <v>SX3.3V</v>
      </c>
      <c r="D189" t="s">
        <v>116</v>
      </c>
      <c r="G189" t="s">
        <v>21</v>
      </c>
      <c r="H189" t="s">
        <v>575</v>
      </c>
      <c r="I189" t="s">
        <v>572</v>
      </c>
      <c r="J189" t="s">
        <v>24</v>
      </c>
      <c r="K189" t="s">
        <v>25</v>
      </c>
      <c r="L189" t="s">
        <v>26</v>
      </c>
      <c r="M189" t="s">
        <v>106</v>
      </c>
      <c r="N189" t="s">
        <v>28</v>
      </c>
      <c r="O189" t="s">
        <v>29</v>
      </c>
      <c r="P189">
        <v>3.3</v>
      </c>
      <c r="Q189">
        <v>4</v>
      </c>
      <c r="R189" t="s">
        <v>576</v>
      </c>
    </row>
    <row r="190" spans="1:19">
      <c r="A190" t="s">
        <v>577</v>
      </c>
      <c r="B190" s="2" t="str">
        <f>Hyperlink("https://www.diodes.com/datasheet/download/UC.pdf")</f>
        <v>https://www.diodes.com/datasheet/download/UC.pdf</v>
      </c>
      <c r="C190" t="str">
        <f>Hyperlink("https://www.diodes.com/part/view/UC","UC")</f>
        <v>UC</v>
      </c>
      <c r="D190" t="s">
        <v>578</v>
      </c>
      <c r="F190" t="s">
        <v>579</v>
      </c>
      <c r="G190" t="s">
        <v>580</v>
      </c>
      <c r="H190" t="s">
        <v>577</v>
      </c>
      <c r="I190" t="s">
        <v>581</v>
      </c>
      <c r="J190">
        <v>0.1</v>
      </c>
      <c r="K190" t="s">
        <v>25</v>
      </c>
      <c r="L190" t="s">
        <v>234</v>
      </c>
      <c r="M190" t="s">
        <v>582</v>
      </c>
      <c r="N190" t="s">
        <v>28</v>
      </c>
      <c r="O190" t="s">
        <v>583</v>
      </c>
      <c r="P190" t="s">
        <v>584</v>
      </c>
      <c r="Q190">
        <v>6</v>
      </c>
    </row>
    <row r="191" spans="1:19">
      <c r="A191" t="s">
        <v>585</v>
      </c>
      <c r="B191" s="2" t="str">
        <f>Hyperlink("https://www.diodes.com/datasheet/download/UCQ.pdf")</f>
        <v>https://www.diodes.com/datasheet/download/UCQ.pdf</v>
      </c>
      <c r="C191" t="str">
        <f>Hyperlink("https://www.diodes.com/part/view/UCQ","UCQ")</f>
        <v>UCQ</v>
      </c>
      <c r="D191" t="s">
        <v>578</v>
      </c>
      <c r="F191" t="s">
        <v>579</v>
      </c>
      <c r="G191" t="s">
        <v>580</v>
      </c>
      <c r="H191" t="s">
        <v>585</v>
      </c>
      <c r="I191" t="s">
        <v>581</v>
      </c>
      <c r="J191">
        <v>0.1</v>
      </c>
      <c r="K191" t="s">
        <v>47</v>
      </c>
      <c r="L191" t="s">
        <v>234</v>
      </c>
      <c r="M191" t="s">
        <v>582</v>
      </c>
      <c r="N191" t="s">
        <v>28</v>
      </c>
      <c r="O191" t="s">
        <v>583</v>
      </c>
      <c r="P191" t="s">
        <v>584</v>
      </c>
      <c r="Q191">
        <v>6</v>
      </c>
    </row>
    <row r="192" spans="1:19">
      <c r="A192" t="s">
        <v>586</v>
      </c>
      <c r="B192" s="2" t="str">
        <f>Hyperlink("https://www.diodes.com/datasheet/download/UF252%2F22.pdf")</f>
        <v>https://www.diodes.com/datasheet/download/UF252%2F22.pdf</v>
      </c>
      <c r="C192" t="str">
        <f>Hyperlink("https://www.diodes.com/part/view/UF252%2F22","UF252/22")</f>
        <v>UF252/22</v>
      </c>
      <c r="D192" t="s">
        <v>587</v>
      </c>
      <c r="G192" t="s">
        <v>588</v>
      </c>
      <c r="H192" t="s">
        <v>589</v>
      </c>
      <c r="I192" t="s">
        <v>590</v>
      </c>
      <c r="J192" t="s">
        <v>591</v>
      </c>
      <c r="K192" t="s">
        <v>25</v>
      </c>
      <c r="L192" t="s">
        <v>234</v>
      </c>
      <c r="M192" t="s">
        <v>592</v>
      </c>
      <c r="N192" t="s">
        <v>28</v>
      </c>
      <c r="O192" t="s">
        <v>380</v>
      </c>
      <c r="P192" t="s">
        <v>147</v>
      </c>
      <c r="Q192">
        <v>6</v>
      </c>
    </row>
    <row r="193" spans="1:19">
      <c r="A193" t="s">
        <v>593</v>
      </c>
      <c r="B193" s="2" t="str">
        <f>Hyperlink("https://www.diodes.com/datasheet/download/UF253%2F23.pdf")</f>
        <v>https://www.diodes.com/datasheet/download/UF253%2F23.pdf</v>
      </c>
      <c r="C193" t="str">
        <f>Hyperlink("https://www.diodes.com/part/view/UF253%2F23","UF253/23")</f>
        <v>UF253/23</v>
      </c>
      <c r="D193" t="s">
        <v>594</v>
      </c>
      <c r="G193" t="s">
        <v>588</v>
      </c>
      <c r="H193" t="s">
        <v>589</v>
      </c>
      <c r="I193" t="s">
        <v>590</v>
      </c>
      <c r="J193" t="s">
        <v>591</v>
      </c>
      <c r="K193" t="s">
        <v>25</v>
      </c>
      <c r="L193" t="s">
        <v>234</v>
      </c>
      <c r="M193" t="s">
        <v>592</v>
      </c>
      <c r="N193" t="s">
        <v>28</v>
      </c>
      <c r="O193" t="s">
        <v>152</v>
      </c>
      <c r="P193" t="s">
        <v>147</v>
      </c>
      <c r="Q193">
        <v>6</v>
      </c>
    </row>
    <row r="194" spans="1:19">
      <c r="A194" t="s">
        <v>595</v>
      </c>
      <c r="B194" s="2" t="str">
        <f>Hyperlink("https://www.diodes.com/datasheet/download/UF254%2F24.pdf")</f>
        <v>https://www.diodes.com/datasheet/download/UF254%2F24.pdf</v>
      </c>
      <c r="C194" t="str">
        <f>Hyperlink("https://www.diodes.com/part/view/UF254%2F24","UF254/24")</f>
        <v>UF254/24</v>
      </c>
      <c r="D194" t="s">
        <v>596</v>
      </c>
      <c r="G194" t="s">
        <v>234</v>
      </c>
      <c r="H194" t="s">
        <v>589</v>
      </c>
      <c r="I194" t="s">
        <v>590</v>
      </c>
      <c r="J194" t="s">
        <v>591</v>
      </c>
      <c r="K194" t="s">
        <v>25</v>
      </c>
      <c r="L194" t="s">
        <v>234</v>
      </c>
      <c r="M194" t="s">
        <v>592</v>
      </c>
      <c r="N194" t="s">
        <v>28</v>
      </c>
      <c r="O194" t="s">
        <v>380</v>
      </c>
      <c r="P194" t="s">
        <v>147</v>
      </c>
      <c r="Q194">
        <v>6</v>
      </c>
    </row>
    <row r="195" spans="1:19">
      <c r="A195" t="s">
        <v>597</v>
      </c>
      <c r="B195" s="2" t="str">
        <f>Hyperlink("https://www.diodes.com/datasheet/download/UF322%2F32.pdf")</f>
        <v>https://www.diodes.com/datasheet/download/UF322%2F32.pdf</v>
      </c>
      <c r="C195" t="str">
        <f>Hyperlink("https://www.diodes.com/part/view/UF322%2F32","UF322/32")</f>
        <v>UF322/32</v>
      </c>
      <c r="D195" t="s">
        <v>598</v>
      </c>
      <c r="G195" t="s">
        <v>588</v>
      </c>
      <c r="H195" t="s">
        <v>599</v>
      </c>
      <c r="I195" t="s">
        <v>590</v>
      </c>
      <c r="J195" t="s">
        <v>600</v>
      </c>
      <c r="K195" t="s">
        <v>25</v>
      </c>
      <c r="L195" t="s">
        <v>234</v>
      </c>
      <c r="M195" t="s">
        <v>403</v>
      </c>
      <c r="N195" t="s">
        <v>28</v>
      </c>
      <c r="O195" t="s">
        <v>146</v>
      </c>
      <c r="P195" t="s">
        <v>147</v>
      </c>
      <c r="Q195">
        <v>6</v>
      </c>
    </row>
    <row r="196" spans="1:19">
      <c r="A196" t="s">
        <v>601</v>
      </c>
      <c r="B196" s="2" t="str">
        <f>Hyperlink("https://www.diodes.com/datasheet/download/UF323%2F33.pdf")</f>
        <v>https://www.diodes.com/datasheet/download/UF323%2F33.pdf</v>
      </c>
      <c r="C196" t="str">
        <f>Hyperlink("https://www.diodes.com/part/view/UF323%2F33","UF323/33")</f>
        <v>UF323/33</v>
      </c>
      <c r="D196" t="s">
        <v>602</v>
      </c>
      <c r="G196" t="s">
        <v>588</v>
      </c>
      <c r="H196" t="s">
        <v>599</v>
      </c>
      <c r="I196" t="s">
        <v>590</v>
      </c>
      <c r="J196" t="s">
        <v>591</v>
      </c>
      <c r="K196" t="s">
        <v>25</v>
      </c>
      <c r="L196" t="s">
        <v>234</v>
      </c>
      <c r="M196" t="s">
        <v>403</v>
      </c>
      <c r="N196" t="s">
        <v>28</v>
      </c>
      <c r="O196" t="s">
        <v>152</v>
      </c>
      <c r="P196" t="s">
        <v>147</v>
      </c>
      <c r="Q196">
        <v>6</v>
      </c>
    </row>
    <row r="197" spans="1:19">
      <c r="A197" t="s">
        <v>603</v>
      </c>
      <c r="B197" s="2" t="str">
        <f>Hyperlink("https://www.diodes.com/datasheet/download/UF324%2F34.pdf")</f>
        <v>https://www.diodes.com/datasheet/download/UF324%2F34.pdf</v>
      </c>
      <c r="C197" t="str">
        <f>Hyperlink("https://www.diodes.com/part/view/UF324%2F34","UF324/34")</f>
        <v>UF324/34</v>
      </c>
      <c r="D197" t="s">
        <v>604</v>
      </c>
      <c r="G197" t="s">
        <v>588</v>
      </c>
      <c r="H197" t="s">
        <v>599</v>
      </c>
      <c r="I197" t="s">
        <v>590</v>
      </c>
      <c r="J197" t="s">
        <v>591</v>
      </c>
      <c r="K197" t="s">
        <v>25</v>
      </c>
      <c r="L197" t="s">
        <v>234</v>
      </c>
      <c r="M197" t="s">
        <v>403</v>
      </c>
      <c r="N197" t="s">
        <v>28</v>
      </c>
      <c r="O197" t="s">
        <v>380</v>
      </c>
      <c r="P197" t="s">
        <v>147</v>
      </c>
      <c r="Q197">
        <v>6</v>
      </c>
    </row>
    <row r="198" spans="1:19">
      <c r="A198" t="s">
        <v>605</v>
      </c>
      <c r="B198" s="2" t="str">
        <f>Hyperlink("https://www.diodes.com/datasheet/download/UF502%2F52.pdf")</f>
        <v>https://www.diodes.com/datasheet/download/UF502%2F52.pdf</v>
      </c>
      <c r="C198" t="str">
        <f>Hyperlink("https://www.diodes.com/part/view/UF502%2F52","UF502/52")</f>
        <v>UF502/52</v>
      </c>
      <c r="D198" t="s">
        <v>606</v>
      </c>
      <c r="G198" t="s">
        <v>588</v>
      </c>
      <c r="H198" t="s">
        <v>607</v>
      </c>
      <c r="I198" t="s">
        <v>590</v>
      </c>
      <c r="J198" t="s">
        <v>600</v>
      </c>
      <c r="K198" t="s">
        <v>25</v>
      </c>
      <c r="L198" t="s">
        <v>234</v>
      </c>
      <c r="M198" t="s">
        <v>156</v>
      </c>
      <c r="N198" t="s">
        <v>28</v>
      </c>
      <c r="O198" t="s">
        <v>146</v>
      </c>
      <c r="P198" t="s">
        <v>147</v>
      </c>
      <c r="Q198">
        <v>6</v>
      </c>
    </row>
    <row r="199" spans="1:19">
      <c r="A199" t="s">
        <v>608</v>
      </c>
      <c r="B199" s="2" t="str">
        <f>Hyperlink("https://www.diodes.com/datasheet/download/UF503%2F53.pdf")</f>
        <v>https://www.diodes.com/datasheet/download/UF503%2F53.pdf</v>
      </c>
      <c r="C199" t="str">
        <f>Hyperlink("https://www.diodes.com/part/view/UF503%2F53","UF503/53")</f>
        <v>UF503/53</v>
      </c>
      <c r="D199" t="s">
        <v>609</v>
      </c>
      <c r="G199" t="s">
        <v>588</v>
      </c>
      <c r="H199" t="s">
        <v>607</v>
      </c>
      <c r="I199" t="s">
        <v>590</v>
      </c>
      <c r="J199" t="s">
        <v>591</v>
      </c>
      <c r="K199" t="s">
        <v>25</v>
      </c>
      <c r="L199" t="s">
        <v>234</v>
      </c>
      <c r="M199" t="s">
        <v>156</v>
      </c>
      <c r="N199" t="s">
        <v>28</v>
      </c>
      <c r="O199" t="s">
        <v>152</v>
      </c>
      <c r="P199" t="s">
        <v>147</v>
      </c>
      <c r="Q199">
        <v>6</v>
      </c>
    </row>
    <row r="200" spans="1:19">
      <c r="A200" t="s">
        <v>610</v>
      </c>
      <c r="B200" s="2" t="str">
        <f>Hyperlink("https://www.diodes.com/datasheet/download/UF504%2F54.pdf")</f>
        <v>https://www.diodes.com/datasheet/download/UF504%2F54.pdf</v>
      </c>
      <c r="C200" t="str">
        <f>Hyperlink("https://www.diodes.com/part/view/UF504%2F54","UF504/54")</f>
        <v>UF504/54</v>
      </c>
      <c r="D200" t="s">
        <v>611</v>
      </c>
      <c r="G200" t="s">
        <v>588</v>
      </c>
      <c r="H200" t="s">
        <v>607</v>
      </c>
      <c r="I200" t="s">
        <v>590</v>
      </c>
      <c r="J200" t="s">
        <v>591</v>
      </c>
      <c r="K200" t="s">
        <v>25</v>
      </c>
      <c r="L200" t="s">
        <v>234</v>
      </c>
      <c r="M200" t="s">
        <v>156</v>
      </c>
      <c r="N200" t="s">
        <v>28</v>
      </c>
      <c r="O200" t="s">
        <v>380</v>
      </c>
      <c r="P200" t="s">
        <v>147</v>
      </c>
      <c r="Q200">
        <v>6</v>
      </c>
    </row>
    <row r="201" spans="1:19">
      <c r="A201" t="s">
        <v>612</v>
      </c>
      <c r="B201" s="2" t="str">
        <f>Hyperlink("https://www.diodes.com/datasheet/download/UF702%2F72.pdf")</f>
        <v>https://www.diodes.com/datasheet/download/UF702%2F72.pdf</v>
      </c>
      <c r="C201" t="str">
        <f>Hyperlink("https://www.diodes.com/part/view/UF702%2F72","UF702/72")</f>
        <v>UF702/72</v>
      </c>
      <c r="D201" t="s">
        <v>613</v>
      </c>
      <c r="G201" t="s">
        <v>588</v>
      </c>
      <c r="H201" t="s">
        <v>614</v>
      </c>
      <c r="I201" t="s">
        <v>590</v>
      </c>
      <c r="J201" t="s">
        <v>600</v>
      </c>
      <c r="K201" t="s">
        <v>25</v>
      </c>
      <c r="L201" t="s">
        <v>234</v>
      </c>
      <c r="M201" t="s">
        <v>163</v>
      </c>
      <c r="N201" t="s">
        <v>28</v>
      </c>
      <c r="O201" t="s">
        <v>146</v>
      </c>
      <c r="P201" t="s">
        <v>147</v>
      </c>
      <c r="Q201">
        <v>6</v>
      </c>
    </row>
    <row r="202" spans="1:19">
      <c r="A202" t="s">
        <v>615</v>
      </c>
      <c r="B202" s="2" t="str">
        <f>Hyperlink("https://www.diodes.com/datasheet/download/UF703%2F73.pdf")</f>
        <v>https://www.diodes.com/datasheet/download/UF703%2F73.pdf</v>
      </c>
      <c r="C202" t="str">
        <f>Hyperlink("https://www.diodes.com/part/view/UF703%2F73","UF703/73")</f>
        <v>UF703/73</v>
      </c>
      <c r="D202" t="s">
        <v>616</v>
      </c>
      <c r="G202" t="s">
        <v>588</v>
      </c>
      <c r="H202" t="s">
        <v>614</v>
      </c>
      <c r="I202" t="s">
        <v>590</v>
      </c>
      <c r="J202" t="s">
        <v>591</v>
      </c>
      <c r="K202" t="s">
        <v>25</v>
      </c>
      <c r="L202" t="s">
        <v>234</v>
      </c>
      <c r="M202" t="s">
        <v>163</v>
      </c>
      <c r="N202" t="s">
        <v>28</v>
      </c>
      <c r="O202" t="s">
        <v>152</v>
      </c>
      <c r="P202" t="s">
        <v>147</v>
      </c>
      <c r="Q202">
        <v>6</v>
      </c>
    </row>
    <row r="203" spans="1:19">
      <c r="A203" t="s">
        <v>617</v>
      </c>
      <c r="B203" s="2" t="str">
        <f>Hyperlink("https://www.diodes.com/datasheet/download/UF704%2F74.pdf")</f>
        <v>https://www.diodes.com/datasheet/download/UF704%2F74.pdf</v>
      </c>
      <c r="C203" t="str">
        <f>Hyperlink("https://www.diodes.com/part/view/UF704%2FUF74","UF704/UF74")</f>
        <v>UF704/UF74</v>
      </c>
      <c r="D203" t="s">
        <v>618</v>
      </c>
      <c r="G203" t="s">
        <v>588</v>
      </c>
      <c r="H203" t="s">
        <v>614</v>
      </c>
      <c r="I203" t="s">
        <v>590</v>
      </c>
      <c r="J203" t="s">
        <v>591</v>
      </c>
      <c r="K203" t="s">
        <v>25</v>
      </c>
      <c r="L203" t="s">
        <v>234</v>
      </c>
      <c r="M203" t="s">
        <v>163</v>
      </c>
      <c r="N203" t="s">
        <v>28</v>
      </c>
      <c r="O203" t="s">
        <v>380</v>
      </c>
      <c r="P203" t="s">
        <v>147</v>
      </c>
      <c r="Q203">
        <v>6</v>
      </c>
    </row>
    <row r="204" spans="1:19">
      <c r="A204" t="s">
        <v>619</v>
      </c>
      <c r="B204" s="2" t="str">
        <f>Hyperlink("https://www.diodes.com/datasheet/download/UF252%2F22.pdf")</f>
        <v>https://www.diodes.com/datasheet/download/UF252%2F22.pdf</v>
      </c>
      <c r="C204" t="str">
        <f>Hyperlink("https://www.diodes.com/part/view/UFQ252%2F22","UFQ252/22")</f>
        <v>UFQ252/22</v>
      </c>
      <c r="D204" t="s">
        <v>587</v>
      </c>
      <c r="G204" t="s">
        <v>588</v>
      </c>
      <c r="H204" t="s">
        <v>620</v>
      </c>
      <c r="I204" t="s">
        <v>590</v>
      </c>
      <c r="J204" t="s">
        <v>591</v>
      </c>
      <c r="K204" t="s">
        <v>47</v>
      </c>
      <c r="L204" t="s">
        <v>234</v>
      </c>
      <c r="M204" t="s">
        <v>592</v>
      </c>
      <c r="N204" t="s">
        <v>28</v>
      </c>
      <c r="O204" t="s">
        <v>380</v>
      </c>
      <c r="P204" t="s">
        <v>147</v>
      </c>
      <c r="Q204">
        <v>6</v>
      </c>
    </row>
    <row r="205" spans="1:19">
      <c r="A205" t="s">
        <v>621</v>
      </c>
      <c r="B205" s="2" t="str">
        <f>Hyperlink("https://www.diodes.com/datasheet/download/UF253%2F23.pdf")</f>
        <v>https://www.diodes.com/datasheet/download/UF253%2F23.pdf</v>
      </c>
      <c r="C205" t="str">
        <f>Hyperlink("https://www.diodes.com/part/view/UFQ253%2F23","UFQ253/23")</f>
        <v>UFQ253/23</v>
      </c>
      <c r="D205" t="s">
        <v>594</v>
      </c>
      <c r="G205" t="s">
        <v>588</v>
      </c>
      <c r="H205" t="s">
        <v>620</v>
      </c>
      <c r="I205" t="s">
        <v>590</v>
      </c>
      <c r="J205" t="s">
        <v>591</v>
      </c>
      <c r="K205" t="s">
        <v>47</v>
      </c>
      <c r="L205" t="s">
        <v>234</v>
      </c>
      <c r="M205" t="s">
        <v>592</v>
      </c>
      <c r="N205" t="s">
        <v>28</v>
      </c>
      <c r="O205" t="s">
        <v>152</v>
      </c>
      <c r="P205" t="s">
        <v>147</v>
      </c>
      <c r="Q205">
        <v>6</v>
      </c>
    </row>
    <row r="206" spans="1:19">
      <c r="A206" t="s">
        <v>622</v>
      </c>
      <c r="B206" s="2" t="str">
        <f>Hyperlink("https://www.diodes.com/datasheet/download/UF254%2F24.pdf")</f>
        <v>https://www.diodes.com/datasheet/download/UF254%2F24.pdf</v>
      </c>
      <c r="C206" t="str">
        <f>Hyperlink("https://www.diodes.com/part/view/UFQ254%2F24","UFQ254/24")</f>
        <v>UFQ254/24</v>
      </c>
      <c r="D206" t="s">
        <v>596</v>
      </c>
      <c r="G206" t="s">
        <v>588</v>
      </c>
      <c r="H206" t="s">
        <v>620</v>
      </c>
      <c r="I206" t="s">
        <v>590</v>
      </c>
      <c r="J206" t="s">
        <v>591</v>
      </c>
      <c r="K206" t="s">
        <v>47</v>
      </c>
      <c r="L206" t="s">
        <v>234</v>
      </c>
      <c r="M206" t="s">
        <v>592</v>
      </c>
      <c r="N206" t="s">
        <v>28</v>
      </c>
      <c r="O206" t="s">
        <v>380</v>
      </c>
      <c r="P206" t="s">
        <v>147</v>
      </c>
      <c r="Q206">
        <v>6</v>
      </c>
    </row>
    <row r="207" spans="1:19">
      <c r="A207" t="s">
        <v>623</v>
      </c>
      <c r="B207" s="2" t="str">
        <f>Hyperlink("https://www.diodes.com/datasheet/download/UF322%2F32.pdf")</f>
        <v>https://www.diodes.com/datasheet/download/UF322%2F32.pdf</v>
      </c>
      <c r="C207" t="str">
        <f>Hyperlink("https://www.diodes.com/part/view/UFQ322%2F32","UFQ322/32")</f>
        <v>UFQ322/32</v>
      </c>
      <c r="D207" t="s">
        <v>598</v>
      </c>
      <c r="G207" t="s">
        <v>588</v>
      </c>
      <c r="H207" t="s">
        <v>624</v>
      </c>
      <c r="I207" t="s">
        <v>590</v>
      </c>
      <c r="J207" t="s">
        <v>600</v>
      </c>
      <c r="K207" t="s">
        <v>47</v>
      </c>
      <c r="L207" t="s">
        <v>234</v>
      </c>
      <c r="M207" t="s">
        <v>403</v>
      </c>
      <c r="N207" t="s">
        <v>28</v>
      </c>
      <c r="O207" t="s">
        <v>146</v>
      </c>
      <c r="P207" t="s">
        <v>147</v>
      </c>
      <c r="Q207">
        <v>6</v>
      </c>
    </row>
    <row r="208" spans="1:19">
      <c r="A208" t="s">
        <v>625</v>
      </c>
      <c r="B208" s="2" t="str">
        <f>Hyperlink("https://www.diodes.com/datasheet/download/UF323%2F33.pdf")</f>
        <v>https://www.diodes.com/datasheet/download/UF323%2F33.pdf</v>
      </c>
      <c r="C208" t="str">
        <f>Hyperlink("https://www.diodes.com/part/view/UFQ323%2F33","UFQ323/33")</f>
        <v>UFQ323/33</v>
      </c>
      <c r="D208" t="s">
        <v>598</v>
      </c>
      <c r="G208" t="s">
        <v>588</v>
      </c>
      <c r="H208" t="s">
        <v>624</v>
      </c>
      <c r="I208" t="s">
        <v>590</v>
      </c>
      <c r="J208" t="s">
        <v>591</v>
      </c>
      <c r="K208" t="s">
        <v>47</v>
      </c>
      <c r="L208" t="s">
        <v>234</v>
      </c>
      <c r="M208" t="s">
        <v>403</v>
      </c>
      <c r="N208" t="s">
        <v>28</v>
      </c>
      <c r="O208" t="s">
        <v>152</v>
      </c>
      <c r="P208" t="s">
        <v>147</v>
      </c>
      <c r="Q208">
        <v>6</v>
      </c>
    </row>
    <row r="209" spans="1:19">
      <c r="A209" t="s">
        <v>626</v>
      </c>
      <c r="B209" s="2" t="str">
        <f>Hyperlink("https://www.diodes.com/datasheet/download/UF324%2F34.pdf")</f>
        <v>https://www.diodes.com/datasheet/download/UF324%2F34.pdf</v>
      </c>
      <c r="C209" t="str">
        <f>Hyperlink("https://www.diodes.com/part/view/UFQ324%2F34","UFQ324/34")</f>
        <v>UFQ324/34</v>
      </c>
      <c r="D209" t="s">
        <v>604</v>
      </c>
      <c r="H209" t="s">
        <v>624</v>
      </c>
      <c r="I209" t="s">
        <v>590</v>
      </c>
      <c r="J209" t="s">
        <v>591</v>
      </c>
      <c r="K209" t="s">
        <v>47</v>
      </c>
      <c r="L209" t="s">
        <v>234</v>
      </c>
      <c r="M209" t="s">
        <v>403</v>
      </c>
      <c r="N209" t="s">
        <v>28</v>
      </c>
      <c r="O209" t="s">
        <v>380</v>
      </c>
      <c r="P209" t="s">
        <v>147</v>
      </c>
      <c r="Q209">
        <v>6</v>
      </c>
    </row>
    <row r="210" spans="1:19">
      <c r="A210" t="s">
        <v>627</v>
      </c>
      <c r="B210" s="2" t="str">
        <f>Hyperlink("https://www.diodes.com/datasheet/download/UF502%2F52.pdf")</f>
        <v>https://www.diodes.com/datasheet/download/UF502%2F52.pdf</v>
      </c>
      <c r="C210" t="str">
        <f>Hyperlink("https://www.diodes.com/part/view/UFQ502%2F52","UFQ502/52")</f>
        <v>UFQ502/52</v>
      </c>
      <c r="D210" t="s">
        <v>606</v>
      </c>
      <c r="G210" t="s">
        <v>588</v>
      </c>
      <c r="H210" t="s">
        <v>628</v>
      </c>
      <c r="I210" t="s">
        <v>590</v>
      </c>
      <c r="J210" t="s">
        <v>600</v>
      </c>
      <c r="K210" t="s">
        <v>47</v>
      </c>
      <c r="L210" t="s">
        <v>234</v>
      </c>
      <c r="M210" t="s">
        <v>156</v>
      </c>
      <c r="N210" t="s">
        <v>28</v>
      </c>
      <c r="O210" t="s">
        <v>146</v>
      </c>
      <c r="P210" t="s">
        <v>147</v>
      </c>
      <c r="Q210">
        <v>6</v>
      </c>
    </row>
    <row r="211" spans="1:19">
      <c r="A211" t="s">
        <v>629</v>
      </c>
      <c r="B211" s="2" t="str">
        <f>Hyperlink("https://www.diodes.com/datasheet/download/UF503%2F53.pdf")</f>
        <v>https://www.diodes.com/datasheet/download/UF503%2F53.pdf</v>
      </c>
      <c r="C211" t="str">
        <f>Hyperlink("https://www.diodes.com/part/view/UFQ503%2F53","UFQ503/53")</f>
        <v>UFQ503/53</v>
      </c>
      <c r="D211" t="s">
        <v>609</v>
      </c>
      <c r="G211" t="s">
        <v>588</v>
      </c>
      <c r="H211" t="s">
        <v>628</v>
      </c>
      <c r="I211" t="s">
        <v>590</v>
      </c>
      <c r="J211" t="s">
        <v>591</v>
      </c>
      <c r="K211" t="s">
        <v>47</v>
      </c>
      <c r="L211" t="s">
        <v>234</v>
      </c>
      <c r="M211" t="s">
        <v>156</v>
      </c>
      <c r="N211" t="s">
        <v>28</v>
      </c>
      <c r="O211" t="s">
        <v>152</v>
      </c>
      <c r="P211" t="s">
        <v>147</v>
      </c>
      <c r="Q211">
        <v>6</v>
      </c>
    </row>
    <row r="212" spans="1:19">
      <c r="A212" t="s">
        <v>630</v>
      </c>
      <c r="B212" s="2" t="str">
        <f>Hyperlink("https://www.diodes.com/datasheet/download/UF504%2F54.pdf")</f>
        <v>https://www.diodes.com/datasheet/download/UF504%2F54.pdf</v>
      </c>
      <c r="C212" t="str">
        <f>Hyperlink("https://www.diodes.com/part/view/UFQ504%2F54","UFQ504/54")</f>
        <v>UFQ504/54</v>
      </c>
      <c r="D212" t="s">
        <v>611</v>
      </c>
      <c r="G212" t="s">
        <v>588</v>
      </c>
      <c r="H212" t="s">
        <v>628</v>
      </c>
      <c r="I212" t="s">
        <v>590</v>
      </c>
      <c r="J212" t="s">
        <v>591</v>
      </c>
      <c r="K212" t="s">
        <v>47</v>
      </c>
      <c r="L212" t="s">
        <v>234</v>
      </c>
      <c r="M212" t="s">
        <v>156</v>
      </c>
      <c r="N212" t="s">
        <v>28</v>
      </c>
      <c r="O212" t="s">
        <v>380</v>
      </c>
      <c r="P212" t="s">
        <v>147</v>
      </c>
      <c r="Q212">
        <v>6</v>
      </c>
    </row>
    <row r="213" spans="1:19">
      <c r="A213" t="s">
        <v>631</v>
      </c>
      <c r="B213" s="2" t="str">
        <f>Hyperlink("https://www.diodes.com/datasheet/download/UF702%2F72.pdf")</f>
        <v>https://www.diodes.com/datasheet/download/UF702%2F72.pdf</v>
      </c>
      <c r="C213" t="str">
        <f>Hyperlink("https://www.diodes.com/part/view/UFQ702%2F72","UFQ702/72")</f>
        <v>UFQ702/72</v>
      </c>
      <c r="D213" t="s">
        <v>613</v>
      </c>
      <c r="G213" t="s">
        <v>588</v>
      </c>
      <c r="H213" t="s">
        <v>632</v>
      </c>
      <c r="I213" t="s">
        <v>590</v>
      </c>
      <c r="J213" t="s">
        <v>600</v>
      </c>
      <c r="K213" t="s">
        <v>47</v>
      </c>
      <c r="L213" t="s">
        <v>234</v>
      </c>
      <c r="M213" t="s">
        <v>163</v>
      </c>
      <c r="N213" t="s">
        <v>28</v>
      </c>
      <c r="O213" t="s">
        <v>146</v>
      </c>
      <c r="P213" t="s">
        <v>147</v>
      </c>
      <c r="Q213">
        <v>6</v>
      </c>
    </row>
    <row r="214" spans="1:19">
      <c r="A214" t="s">
        <v>633</v>
      </c>
      <c r="B214" s="2" t="str">
        <f>Hyperlink("https://www.diodes.com/datasheet/download/UF703%2F73.pdf")</f>
        <v>https://www.diodes.com/datasheet/download/UF703%2F73.pdf</v>
      </c>
      <c r="C214" t="str">
        <f>Hyperlink("https://www.diodes.com/part/view/UFQ703%2F73","UFQ703/73")</f>
        <v>UFQ703/73</v>
      </c>
      <c r="D214" t="s">
        <v>616</v>
      </c>
      <c r="G214" t="s">
        <v>588</v>
      </c>
      <c r="H214" t="s">
        <v>632</v>
      </c>
      <c r="I214" t="s">
        <v>590</v>
      </c>
      <c r="J214" t="s">
        <v>591</v>
      </c>
      <c r="K214" t="s">
        <v>47</v>
      </c>
      <c r="L214" t="s">
        <v>234</v>
      </c>
      <c r="M214" t="s">
        <v>163</v>
      </c>
      <c r="N214" t="s">
        <v>28</v>
      </c>
      <c r="O214" t="s">
        <v>152</v>
      </c>
      <c r="P214" t="s">
        <v>147</v>
      </c>
      <c r="Q214">
        <v>6</v>
      </c>
    </row>
    <row r="215" spans="1:19">
      <c r="A215" t="s">
        <v>634</v>
      </c>
      <c r="B215" s="2" t="str">
        <f>Hyperlink("https://www.diodes.com/datasheet/download/UF704%2F74.pdf")</f>
        <v>https://www.diodes.com/datasheet/download/UF704%2F74.pdf</v>
      </c>
      <c r="C215" t="str">
        <f>Hyperlink("https://www.diodes.com/part/view/UFQ704%2FUFQ74","UFQ704/UFQ74")</f>
        <v>UFQ704/UFQ74</v>
      </c>
      <c r="D215" t="s">
        <v>618</v>
      </c>
      <c r="G215" t="s">
        <v>588</v>
      </c>
      <c r="H215" t="s">
        <v>632</v>
      </c>
      <c r="I215" t="s">
        <v>590</v>
      </c>
      <c r="J215" t="s">
        <v>591</v>
      </c>
      <c r="K215" t="s">
        <v>47</v>
      </c>
      <c r="L215" t="s">
        <v>234</v>
      </c>
      <c r="M215" t="s">
        <v>163</v>
      </c>
      <c r="N215" t="s">
        <v>28</v>
      </c>
      <c r="O215" t="s">
        <v>380</v>
      </c>
      <c r="P215" t="s">
        <v>147</v>
      </c>
      <c r="Q215">
        <v>6</v>
      </c>
    </row>
    <row r="216" spans="1:19">
      <c r="A216" t="s">
        <v>635</v>
      </c>
      <c r="B216" s="2" t="str">
        <f>Hyperlink("https://www.diodes.com/datasheet/download/UJ_1-8V.pdf")</f>
        <v>https://www.diodes.com/datasheet/download/UJ_1-8V.pdf</v>
      </c>
      <c r="C216" t="str">
        <f>Hyperlink("https://www.diodes.com/part/view/UJ1.8V","UJ1.8V")</f>
        <v>UJ1.8V</v>
      </c>
      <c r="D216" t="s">
        <v>636</v>
      </c>
      <c r="G216" t="s">
        <v>21</v>
      </c>
      <c r="H216" t="s">
        <v>637</v>
      </c>
      <c r="I216" t="s">
        <v>638</v>
      </c>
      <c r="J216" t="s">
        <v>639</v>
      </c>
      <c r="K216" t="s">
        <v>25</v>
      </c>
      <c r="L216" t="s">
        <v>26</v>
      </c>
      <c r="M216" t="s">
        <v>55</v>
      </c>
      <c r="N216" t="s">
        <v>28</v>
      </c>
      <c r="O216" t="s">
        <v>640</v>
      </c>
      <c r="P216">
        <v>1.8</v>
      </c>
      <c r="Q216">
        <v>4</v>
      </c>
    </row>
    <row r="217" spans="1:19">
      <c r="A217" t="s">
        <v>641</v>
      </c>
      <c r="B217" s="2" t="str">
        <f>Hyperlink("https://www.diodes.com/datasheet/download/UK_1-8V.pdf")</f>
        <v>https://www.diodes.com/datasheet/download/UK_1-8V.pdf</v>
      </c>
      <c r="C217" t="str">
        <f>Hyperlink("https://www.diodes.com/part/view/UK1.8V","UK1.8V")</f>
        <v>UK1.8V</v>
      </c>
      <c r="D217" t="s">
        <v>642</v>
      </c>
      <c r="G217" t="s">
        <v>21</v>
      </c>
      <c r="H217" t="s">
        <v>643</v>
      </c>
      <c r="I217" t="s">
        <v>638</v>
      </c>
      <c r="J217" t="s">
        <v>639</v>
      </c>
      <c r="K217" t="s">
        <v>25</v>
      </c>
      <c r="L217" t="s">
        <v>26</v>
      </c>
      <c r="M217" t="s">
        <v>68</v>
      </c>
      <c r="N217" t="s">
        <v>28</v>
      </c>
      <c r="O217" t="s">
        <v>640</v>
      </c>
      <c r="P217">
        <v>1.8</v>
      </c>
      <c r="Q217">
        <v>4</v>
      </c>
    </row>
    <row r="218" spans="1:19">
      <c r="A218" t="s">
        <v>644</v>
      </c>
      <c r="B218" s="2" t="str">
        <f>Hyperlink("https://www.diodes.com/datasheet/download/UM_1-8V.pdf")</f>
        <v>https://www.diodes.com/datasheet/download/UM_1-8V.pdf</v>
      </c>
      <c r="C218" t="str">
        <f>Hyperlink("https://www.diodes.com/part/view/UM1.8V","UM1.8V")</f>
        <v>UM1.8V</v>
      </c>
      <c r="D218" t="s">
        <v>645</v>
      </c>
      <c r="G218" t="s">
        <v>21</v>
      </c>
      <c r="H218" t="s">
        <v>646</v>
      </c>
      <c r="I218" t="s">
        <v>638</v>
      </c>
      <c r="J218" t="s">
        <v>639</v>
      </c>
      <c r="K218" t="s">
        <v>25</v>
      </c>
      <c r="L218" t="s">
        <v>26</v>
      </c>
      <c r="M218" t="s">
        <v>92</v>
      </c>
      <c r="N218" t="s">
        <v>28</v>
      </c>
      <c r="O218" t="s">
        <v>640</v>
      </c>
      <c r="P218">
        <v>1.8</v>
      </c>
      <c r="Q218">
        <v>4</v>
      </c>
    </row>
    <row r="219" spans="1:19">
      <c r="A219" t="s">
        <v>647</v>
      </c>
      <c r="B219" s="2" t="str">
        <f>Hyperlink("https://www.diodes.com/datasheet/download/UX22-252.pdf")</f>
        <v>https://www.diodes.com/datasheet/download/UX22-252.pdf</v>
      </c>
      <c r="C219" t="str">
        <f>Hyperlink("https://www.diodes.com/part/view/UX22%2F252","UX22/252")</f>
        <v>UX22/252</v>
      </c>
      <c r="D219" t="s">
        <v>648</v>
      </c>
      <c r="E219" t="s">
        <v>649</v>
      </c>
      <c r="G219" t="s">
        <v>588</v>
      </c>
      <c r="H219" t="s">
        <v>650</v>
      </c>
      <c r="I219">
        <v>156.25</v>
      </c>
      <c r="J219">
        <v>0.1</v>
      </c>
      <c r="K219" t="s">
        <v>25</v>
      </c>
      <c r="L219" t="s">
        <v>651</v>
      </c>
      <c r="M219" t="s">
        <v>652</v>
      </c>
      <c r="N219" t="s">
        <v>28</v>
      </c>
      <c r="O219" t="s">
        <v>146</v>
      </c>
      <c r="P219" t="s">
        <v>653</v>
      </c>
      <c r="Q219">
        <v>6</v>
      </c>
    </row>
    <row r="220" spans="1:19">
      <c r="A220" t="s">
        <v>654</v>
      </c>
      <c r="B220" s="2" t="str">
        <f>Hyperlink("https://www.diodes.com/datasheet/download/UX31%2FUX321.pdf")</f>
        <v>https://www.diodes.com/datasheet/download/UX31%2FUX321.pdf</v>
      </c>
      <c r="C220" t="str">
        <f>Hyperlink("https://www.diodes.com/part/view/UX31%2FUX321","UX31/UX321")</f>
        <v>UX31/UX321</v>
      </c>
      <c r="D220" t="s">
        <v>655</v>
      </c>
      <c r="E220" t="s">
        <v>656</v>
      </c>
      <c r="F220" t="s">
        <v>129</v>
      </c>
      <c r="G220" t="s">
        <v>588</v>
      </c>
      <c r="H220" t="s">
        <v>657</v>
      </c>
      <c r="I220" t="s">
        <v>658</v>
      </c>
      <c r="J220" t="s">
        <v>659</v>
      </c>
      <c r="K220" t="s">
        <v>25</v>
      </c>
      <c r="L220" t="s">
        <v>26</v>
      </c>
      <c r="M220" t="s">
        <v>414</v>
      </c>
      <c r="N220" t="s">
        <v>28</v>
      </c>
      <c r="O220" t="s">
        <v>29</v>
      </c>
      <c r="P220" t="s">
        <v>147</v>
      </c>
      <c r="Q220">
        <v>4</v>
      </c>
    </row>
    <row r="221" spans="1:19">
      <c r="A221" t="s">
        <v>660</v>
      </c>
      <c r="B221" s="2" t="str">
        <f>Hyperlink("https://www.diodes.com/datasheet/download/UX51%2FUX501+.pdf")</f>
        <v>https://www.diodes.com/datasheet/download/UX51%2FUX501+.pdf</v>
      </c>
      <c r="C221" t="str">
        <f>Hyperlink("https://www.diodes.com/part/view/UX51%2FUX501","UX51/UX501")</f>
        <v>UX51/UX501</v>
      </c>
      <c r="D221" t="s">
        <v>661</v>
      </c>
      <c r="E221" t="s">
        <v>662</v>
      </c>
      <c r="F221" t="s">
        <v>129</v>
      </c>
      <c r="G221" t="s">
        <v>588</v>
      </c>
      <c r="H221" t="s">
        <v>663</v>
      </c>
      <c r="I221" t="s">
        <v>658</v>
      </c>
      <c r="J221" t="s">
        <v>659</v>
      </c>
      <c r="K221" t="s">
        <v>25</v>
      </c>
      <c r="L221" t="s">
        <v>26</v>
      </c>
      <c r="M221" t="s">
        <v>156</v>
      </c>
      <c r="N221" t="s">
        <v>28</v>
      </c>
      <c r="O221" t="s">
        <v>29</v>
      </c>
      <c r="P221" t="s">
        <v>147</v>
      </c>
      <c r="Q221">
        <v>4</v>
      </c>
    </row>
    <row r="222" spans="1:19">
      <c r="A222" t="s">
        <v>664</v>
      </c>
      <c r="B222" s="2" t="str">
        <f>Hyperlink("https://www.diodes.com/datasheet/download/UX52%2FUX502+.pdf")</f>
        <v>https://www.diodes.com/datasheet/download/UX52%2FUX502+.pdf</v>
      </c>
      <c r="C222" t="str">
        <f>Hyperlink("https://www.diodes.com/part/view/UX52%2FUX502","UX52/UX502")</f>
        <v>UX52/UX502</v>
      </c>
      <c r="D222" t="s">
        <v>665</v>
      </c>
      <c r="E222" t="s">
        <v>656</v>
      </c>
      <c r="F222" t="s">
        <v>129</v>
      </c>
      <c r="G222" t="s">
        <v>588</v>
      </c>
      <c r="H222" t="s">
        <v>663</v>
      </c>
      <c r="I222" t="s">
        <v>666</v>
      </c>
      <c r="J222" t="s">
        <v>659</v>
      </c>
      <c r="K222" t="s">
        <v>25</v>
      </c>
      <c r="L222" t="s">
        <v>26</v>
      </c>
      <c r="M222" t="s">
        <v>156</v>
      </c>
      <c r="N222" t="s">
        <v>28</v>
      </c>
      <c r="O222" t="s">
        <v>146</v>
      </c>
      <c r="P222" t="s">
        <v>147</v>
      </c>
      <c r="Q222">
        <v>6</v>
      </c>
    </row>
    <row r="223" spans="1:19">
      <c r="A223" t="s">
        <v>667</v>
      </c>
      <c r="B223" s="2" t="str">
        <f>Hyperlink("https://www.diodes.com/datasheet/download/UX53%2FUX503.pdf")</f>
        <v>https://www.diodes.com/datasheet/download/UX53%2FUX503.pdf</v>
      </c>
      <c r="C223" t="str">
        <f>Hyperlink("https://www.diodes.com/part/view/UX53%2FUX503","UX53/UX503")</f>
        <v>UX53/UX503</v>
      </c>
      <c r="D223" t="s">
        <v>668</v>
      </c>
      <c r="E223" t="s">
        <v>662</v>
      </c>
      <c r="F223" t="s">
        <v>129</v>
      </c>
      <c r="G223" t="s">
        <v>588</v>
      </c>
      <c r="H223" t="s">
        <v>663</v>
      </c>
      <c r="I223" t="s">
        <v>666</v>
      </c>
      <c r="J223" t="s">
        <v>659</v>
      </c>
      <c r="K223" t="s">
        <v>25</v>
      </c>
      <c r="L223" t="s">
        <v>26</v>
      </c>
      <c r="M223" t="s">
        <v>156</v>
      </c>
      <c r="N223" t="s">
        <v>28</v>
      </c>
      <c r="O223" t="s">
        <v>152</v>
      </c>
      <c r="P223" t="s">
        <v>147</v>
      </c>
      <c r="Q223">
        <v>6</v>
      </c>
    </row>
    <row r="224" spans="1:19">
      <c r="A224" t="s">
        <v>669</v>
      </c>
      <c r="B224" s="2" t="str">
        <f>Hyperlink("https://www.diodes.com/datasheet/download/UX71-701.pdf")</f>
        <v>https://www.diodes.com/datasheet/download/UX71-701.pdf</v>
      </c>
      <c r="C224" t="str">
        <f>Hyperlink("https://www.diodes.com/part/view/UX71%2FUX701","UX71/UX701")</f>
        <v>UX71/UX701</v>
      </c>
      <c r="D224" t="s">
        <v>670</v>
      </c>
      <c r="E224" t="s">
        <v>656</v>
      </c>
      <c r="F224" t="s">
        <v>129</v>
      </c>
      <c r="G224" t="s">
        <v>588</v>
      </c>
      <c r="H224" t="s">
        <v>671</v>
      </c>
      <c r="I224" t="s">
        <v>658</v>
      </c>
      <c r="J224" t="s">
        <v>659</v>
      </c>
      <c r="K224" t="s">
        <v>25</v>
      </c>
      <c r="L224" t="s">
        <v>26</v>
      </c>
      <c r="M224" t="s">
        <v>163</v>
      </c>
      <c r="N224" t="s">
        <v>28</v>
      </c>
      <c r="O224" t="s">
        <v>29</v>
      </c>
      <c r="P224" t="s">
        <v>147</v>
      </c>
      <c r="Q224">
        <v>4</v>
      </c>
    </row>
    <row r="225" spans="1:19">
      <c r="A225" t="s">
        <v>672</v>
      </c>
      <c r="B225" s="2" t="str">
        <f>Hyperlink("https://www.diodes.com/datasheet/download/UX72-702.pdf")</f>
        <v>https://www.diodes.com/datasheet/download/UX72-702.pdf</v>
      </c>
      <c r="C225" t="str">
        <f>Hyperlink("https://www.diodes.com/part/view/UX72%2FUX702","UX72/UX702")</f>
        <v>UX72/UX702</v>
      </c>
      <c r="D225" t="s">
        <v>673</v>
      </c>
      <c r="E225" t="s">
        <v>656</v>
      </c>
      <c r="F225" t="s">
        <v>129</v>
      </c>
      <c r="G225" t="s">
        <v>588</v>
      </c>
      <c r="H225" t="s">
        <v>671</v>
      </c>
      <c r="I225" t="s">
        <v>666</v>
      </c>
      <c r="J225" t="s">
        <v>659</v>
      </c>
      <c r="K225" t="s">
        <v>25</v>
      </c>
      <c r="L225" t="s">
        <v>26</v>
      </c>
      <c r="M225" t="s">
        <v>480</v>
      </c>
      <c r="N225" t="s">
        <v>28</v>
      </c>
      <c r="O225" t="s">
        <v>146</v>
      </c>
      <c r="P225" t="s">
        <v>147</v>
      </c>
      <c r="Q225">
        <v>6</v>
      </c>
    </row>
    <row r="226" spans="1:19">
      <c r="A226" t="s">
        <v>674</v>
      </c>
      <c r="B226" s="2" t="str">
        <f>Hyperlink("https://www.diodes.com/datasheet/download/UX73-703.pdf")</f>
        <v>https://www.diodes.com/datasheet/download/UX73-703.pdf</v>
      </c>
      <c r="C226" t="str">
        <f>Hyperlink("https://www.diodes.com/part/view/UX73%2FUX703","UX73/UX703")</f>
        <v>UX73/UX703</v>
      </c>
      <c r="D226" t="s">
        <v>675</v>
      </c>
      <c r="E226" t="s">
        <v>656</v>
      </c>
      <c r="F226" t="s">
        <v>129</v>
      </c>
      <c r="G226" t="s">
        <v>588</v>
      </c>
      <c r="H226" t="s">
        <v>671</v>
      </c>
      <c r="I226" t="s">
        <v>666</v>
      </c>
      <c r="J226" t="s">
        <v>659</v>
      </c>
      <c r="K226" t="s">
        <v>25</v>
      </c>
      <c r="L226" t="s">
        <v>26</v>
      </c>
      <c r="M226" t="s">
        <v>480</v>
      </c>
      <c r="N226" t="s">
        <v>28</v>
      </c>
      <c r="O226" t="s">
        <v>152</v>
      </c>
      <c r="P226" t="s">
        <v>147</v>
      </c>
      <c r="Q226">
        <v>6</v>
      </c>
    </row>
    <row r="227" spans="1:19">
      <c r="A227" t="s">
        <v>676</v>
      </c>
      <c r="B227" s="2" t="str">
        <f>Hyperlink("https://www.diodes.com/datasheet/download/VM_1-2V.pdf")</f>
        <v>https://www.diodes.com/datasheet/download/VM_1-2V.pdf</v>
      </c>
      <c r="C227" t="str">
        <f>Hyperlink("https://www.diodes.com/part/view/VM1.2V","VM1.2V")</f>
        <v>VM1.2V</v>
      </c>
      <c r="D227" t="s">
        <v>89</v>
      </c>
      <c r="G227" t="s">
        <v>21</v>
      </c>
      <c r="H227" t="s">
        <v>677</v>
      </c>
      <c r="I227" t="s">
        <v>91</v>
      </c>
      <c r="J227" t="s">
        <v>24</v>
      </c>
      <c r="K227" t="s">
        <v>25</v>
      </c>
      <c r="L227" t="s">
        <v>26</v>
      </c>
      <c r="M227" t="s">
        <v>92</v>
      </c>
      <c r="N227" t="s">
        <v>28</v>
      </c>
      <c r="O227" t="s">
        <v>29</v>
      </c>
      <c r="P227">
        <v>1.2</v>
      </c>
      <c r="Q227">
        <v>4</v>
      </c>
    </row>
    <row r="228" spans="1:19">
      <c r="A228" t="s">
        <v>678</v>
      </c>
      <c r="B228" s="2" t="str">
        <f>Hyperlink("https://www.diodes.com/datasheet/download/VM_1-8V.pdf")</f>
        <v>https://www.diodes.com/datasheet/download/VM_1-8V.pdf</v>
      </c>
      <c r="C228" t="str">
        <f>Hyperlink("https://www.diodes.com/part/view/VM1.8V","VM1.8V")</f>
        <v>VM1.8V</v>
      </c>
      <c r="D228" t="s">
        <v>94</v>
      </c>
      <c r="G228" t="s">
        <v>21</v>
      </c>
      <c r="H228" t="s">
        <v>679</v>
      </c>
      <c r="I228" t="s">
        <v>91</v>
      </c>
      <c r="J228" t="s">
        <v>24</v>
      </c>
      <c r="K228" t="s">
        <v>25</v>
      </c>
      <c r="L228" t="s">
        <v>26</v>
      </c>
      <c r="M228" t="s">
        <v>92</v>
      </c>
      <c r="N228" t="s">
        <v>28</v>
      </c>
      <c r="O228" t="s">
        <v>29</v>
      </c>
      <c r="P228">
        <v>1.8</v>
      </c>
      <c r="Q228">
        <v>4</v>
      </c>
    </row>
    <row r="229" spans="1:19">
      <c r="A229" t="s">
        <v>680</v>
      </c>
      <c r="B229" s="2" t="str">
        <f>Hyperlink("https://www.diodes.com/datasheet/download/VM_2-5V.pdf")</f>
        <v>https://www.diodes.com/datasheet/download/VM_2-5V.pdf</v>
      </c>
      <c r="C229" t="str">
        <f>Hyperlink("https://www.diodes.com/part/view/VM2.5V","VM2.5V")</f>
        <v>VM2.5V</v>
      </c>
      <c r="D229" t="s">
        <v>98</v>
      </c>
      <c r="G229" t="s">
        <v>21</v>
      </c>
      <c r="H229" t="s">
        <v>681</v>
      </c>
      <c r="I229" t="s">
        <v>91</v>
      </c>
      <c r="J229" t="s">
        <v>24</v>
      </c>
      <c r="K229" t="s">
        <v>25</v>
      </c>
      <c r="L229" t="s">
        <v>26</v>
      </c>
      <c r="M229" t="s">
        <v>92</v>
      </c>
      <c r="N229" t="s">
        <v>28</v>
      </c>
      <c r="O229" t="s">
        <v>29</v>
      </c>
      <c r="P229">
        <v>2.5</v>
      </c>
      <c r="Q229">
        <v>4</v>
      </c>
    </row>
    <row r="230" spans="1:19">
      <c r="A230" t="s">
        <v>682</v>
      </c>
      <c r="B230" s="2" t="str">
        <f>Hyperlink("https://www.diodes.com/datasheet/download/VM_3-3V.pdf")</f>
        <v>https://www.diodes.com/datasheet/download/VM_3-3V.pdf</v>
      </c>
      <c r="C230" t="str">
        <f>Hyperlink("https://www.diodes.com/part/view/VM3.3V","VM3.3V")</f>
        <v>VM3.3V</v>
      </c>
      <c r="D230" t="s">
        <v>101</v>
      </c>
      <c r="G230" t="s">
        <v>21</v>
      </c>
      <c r="H230" t="s">
        <v>683</v>
      </c>
      <c r="I230" t="s">
        <v>91</v>
      </c>
      <c r="J230" t="s">
        <v>24</v>
      </c>
      <c r="K230" t="s">
        <v>25</v>
      </c>
      <c r="L230" t="s">
        <v>26</v>
      </c>
      <c r="M230" t="s">
        <v>92</v>
      </c>
      <c r="N230" t="s">
        <v>28</v>
      </c>
      <c r="O230" t="s">
        <v>29</v>
      </c>
      <c r="P230">
        <v>3.3</v>
      </c>
      <c r="Q230">
        <v>4</v>
      </c>
    </row>
    <row r="231" spans="1:19">
      <c r="A231" t="s">
        <v>684</v>
      </c>
      <c r="B231" s="2" t="str">
        <f>Hyperlink("https://www.diodes.com/datasheet/download/WL251.pdf")</f>
        <v>https://www.diodes.com/datasheet/download/WL251.pdf</v>
      </c>
      <c r="C231" t="str">
        <f>Hyperlink("https://www.diodes.com/part/view/WL251","WL251")</f>
        <v>WL251</v>
      </c>
      <c r="D231" t="s">
        <v>685</v>
      </c>
      <c r="G231" t="s">
        <v>21</v>
      </c>
      <c r="H231" t="s">
        <v>686</v>
      </c>
      <c r="I231" t="s">
        <v>687</v>
      </c>
      <c r="J231" t="s">
        <v>24</v>
      </c>
      <c r="K231" t="s">
        <v>25</v>
      </c>
      <c r="L231" t="s">
        <v>688</v>
      </c>
      <c r="M231" t="s">
        <v>55</v>
      </c>
      <c r="N231" t="s">
        <v>28</v>
      </c>
      <c r="O231" t="s">
        <v>29</v>
      </c>
      <c r="P231" t="s">
        <v>135</v>
      </c>
      <c r="Q231">
        <v>6</v>
      </c>
    </row>
    <row r="232" spans="1:19">
      <c r="A232" t="s">
        <v>689</v>
      </c>
      <c r="B232" s="2" t="str">
        <f>Hyperlink("https://www.diodes.com/datasheet/download/WL321.pdf")</f>
        <v>https://www.diodes.com/datasheet/download/WL321.pdf</v>
      </c>
      <c r="C232" t="str">
        <f>Hyperlink("https://www.diodes.com/part/view/WL321","WL321")</f>
        <v>WL321</v>
      </c>
      <c r="D232" t="s">
        <v>690</v>
      </c>
      <c r="G232" t="s">
        <v>21</v>
      </c>
      <c r="H232" t="s">
        <v>691</v>
      </c>
      <c r="I232" t="s">
        <v>692</v>
      </c>
      <c r="J232" t="s">
        <v>24</v>
      </c>
      <c r="K232" t="s">
        <v>25</v>
      </c>
      <c r="L232" t="s">
        <v>688</v>
      </c>
      <c r="M232" t="s">
        <v>68</v>
      </c>
      <c r="N232" t="s">
        <v>28</v>
      </c>
      <c r="O232" t="s">
        <v>29</v>
      </c>
      <c r="P232" t="s">
        <v>135</v>
      </c>
      <c r="Q232">
        <v>6</v>
      </c>
    </row>
    <row r="233" spans="1:19">
      <c r="A233" t="s">
        <v>693</v>
      </c>
      <c r="B233" s="2" t="str">
        <f>Hyperlink("https://www.diodes.com/datasheet/download/WL501.pdf")</f>
        <v>https://www.diodes.com/datasheet/download/WL501.pdf</v>
      </c>
      <c r="C233" t="str">
        <f>Hyperlink("https://www.diodes.com/part/view/WL501","WL501")</f>
        <v>WL501</v>
      </c>
      <c r="D233" t="s">
        <v>694</v>
      </c>
      <c r="G233" t="s">
        <v>21</v>
      </c>
      <c r="H233" t="s">
        <v>695</v>
      </c>
      <c r="I233" t="s">
        <v>692</v>
      </c>
      <c r="J233" t="s">
        <v>24</v>
      </c>
      <c r="K233" t="s">
        <v>25</v>
      </c>
      <c r="L233" t="s">
        <v>688</v>
      </c>
      <c r="M233" t="s">
        <v>27</v>
      </c>
      <c r="N233" t="s">
        <v>28</v>
      </c>
      <c r="O233" t="s">
        <v>29</v>
      </c>
      <c r="P233" t="s">
        <v>135</v>
      </c>
      <c r="Q233">
        <v>6</v>
      </c>
    </row>
    <row r="234" spans="1:19">
      <c r="A234" t="s">
        <v>696</v>
      </c>
      <c r="B234" s="2" t="str">
        <f>Hyperlink("https://www.diodes.com/datasheet/download/WL701.pdf")</f>
        <v>https://www.diodes.com/datasheet/download/WL701.pdf</v>
      </c>
      <c r="C234" t="str">
        <f>Hyperlink("https://www.diodes.com/part/view/WL701","WL701")</f>
        <v>WL701</v>
      </c>
      <c r="D234" t="s">
        <v>697</v>
      </c>
      <c r="G234" t="s">
        <v>21</v>
      </c>
      <c r="H234" t="s">
        <v>698</v>
      </c>
      <c r="I234" t="s">
        <v>692</v>
      </c>
      <c r="J234" t="s">
        <v>24</v>
      </c>
      <c r="K234" t="s">
        <v>25</v>
      </c>
      <c r="L234" t="s">
        <v>688</v>
      </c>
      <c r="M234" t="s">
        <v>106</v>
      </c>
      <c r="N234" t="s">
        <v>28</v>
      </c>
      <c r="O234" t="s">
        <v>29</v>
      </c>
      <c r="P234" t="s">
        <v>135</v>
      </c>
      <c r="Q234">
        <v>6</v>
      </c>
    </row>
    <row r="235" spans="1:19">
      <c r="A235" t="s">
        <v>699</v>
      </c>
      <c r="B235" s="2" t="str">
        <f>Hyperlink("https://www.diodes.com/datasheet/download/WX501.pdf")</f>
        <v>https://www.diodes.com/datasheet/download/WX501.pdf</v>
      </c>
      <c r="C235" t="str">
        <f>Hyperlink("https://www.diodes.com/part/view/WX501","WX501")</f>
        <v>WX501</v>
      </c>
      <c r="D235" t="s">
        <v>700</v>
      </c>
      <c r="G235" t="s">
        <v>21</v>
      </c>
      <c r="H235" t="s">
        <v>701</v>
      </c>
      <c r="I235" t="s">
        <v>702</v>
      </c>
      <c r="J235" t="s">
        <v>24</v>
      </c>
      <c r="K235" t="s">
        <v>25</v>
      </c>
      <c r="L235" t="s">
        <v>26</v>
      </c>
      <c r="M235" t="s">
        <v>27</v>
      </c>
      <c r="N235" t="s">
        <v>28</v>
      </c>
      <c r="O235" t="s">
        <v>29</v>
      </c>
      <c r="P235" t="s">
        <v>147</v>
      </c>
      <c r="Q235">
        <v>4</v>
      </c>
    </row>
    <row r="236" spans="1:19">
      <c r="A236" t="s">
        <v>703</v>
      </c>
      <c r="B236" s="2" t="str">
        <f>Hyperlink("https://www.diodes.com/datasheet/download/WX502.pdf")</f>
        <v>https://www.diodes.com/datasheet/download/WX502.pdf</v>
      </c>
      <c r="C236" t="str">
        <f>Hyperlink("https://www.diodes.com/part/view/WX502","WX502")</f>
        <v>WX502</v>
      </c>
      <c r="D236" t="s">
        <v>704</v>
      </c>
      <c r="G236" t="s">
        <v>21</v>
      </c>
      <c r="H236" t="s">
        <v>701</v>
      </c>
      <c r="I236" t="s">
        <v>702</v>
      </c>
      <c r="J236" t="s">
        <v>24</v>
      </c>
      <c r="K236" t="s">
        <v>25</v>
      </c>
      <c r="L236" t="s">
        <v>26</v>
      </c>
      <c r="M236" t="s">
        <v>27</v>
      </c>
      <c r="N236" t="s">
        <v>28</v>
      </c>
      <c r="O236" t="s">
        <v>519</v>
      </c>
      <c r="P236" t="s">
        <v>147</v>
      </c>
      <c r="Q236">
        <v>6</v>
      </c>
    </row>
    <row r="237" spans="1:19">
      <c r="A237" t="s">
        <v>705</v>
      </c>
      <c r="B237" s="2" t="str">
        <f>Hyperlink("https://www.diodes.com/datasheet/download/WX503.pdf")</f>
        <v>https://www.diodes.com/datasheet/download/WX503.pdf</v>
      </c>
      <c r="C237" t="str">
        <f>Hyperlink("https://www.diodes.com/part/view/WX503","WX503")</f>
        <v>WX503</v>
      </c>
      <c r="D237" t="s">
        <v>706</v>
      </c>
      <c r="G237" t="s">
        <v>21</v>
      </c>
      <c r="H237" t="s">
        <v>701</v>
      </c>
      <c r="I237" t="s">
        <v>702</v>
      </c>
      <c r="J237" t="s">
        <v>24</v>
      </c>
      <c r="K237" t="s">
        <v>25</v>
      </c>
      <c r="L237" t="s">
        <v>26</v>
      </c>
      <c r="M237" t="s">
        <v>106</v>
      </c>
      <c r="N237" t="s">
        <v>28</v>
      </c>
      <c r="O237" t="s">
        <v>152</v>
      </c>
      <c r="P237" t="s">
        <v>147</v>
      </c>
      <c r="Q237">
        <v>6</v>
      </c>
    </row>
    <row r="238" spans="1:19">
      <c r="A238" t="s">
        <v>707</v>
      </c>
      <c r="B238" s="2" t="str">
        <f>Hyperlink("https://www.diodes.com/datasheet/download/WX701.pdf")</f>
        <v>https://www.diodes.com/datasheet/download/WX701.pdf</v>
      </c>
      <c r="C238" t="str">
        <f>Hyperlink("https://www.diodes.com/part/view/WX701","WX701")</f>
        <v>WX701</v>
      </c>
      <c r="D238" t="s">
        <v>708</v>
      </c>
      <c r="G238" t="s">
        <v>21</v>
      </c>
      <c r="H238" t="s">
        <v>709</v>
      </c>
      <c r="I238" t="s">
        <v>702</v>
      </c>
      <c r="J238" t="s">
        <v>24</v>
      </c>
      <c r="K238" t="s">
        <v>25</v>
      </c>
      <c r="L238" t="s">
        <v>26</v>
      </c>
      <c r="M238" t="s">
        <v>106</v>
      </c>
      <c r="N238" t="s">
        <v>28</v>
      </c>
      <c r="O238" t="s">
        <v>29</v>
      </c>
      <c r="P238" t="s">
        <v>147</v>
      </c>
      <c r="Q238">
        <v>4</v>
      </c>
    </row>
    <row r="239" spans="1:19">
      <c r="A239" t="s">
        <v>710</v>
      </c>
      <c r="B239" s="2" t="str">
        <f>Hyperlink("https://www.diodes.com/datasheet/download/WX702.pdf")</f>
        <v>https://www.diodes.com/datasheet/download/WX702.pdf</v>
      </c>
      <c r="C239" t="str">
        <f>Hyperlink("https://www.diodes.com/part/view/WX702","WX702")</f>
        <v>WX702</v>
      </c>
      <c r="D239" t="s">
        <v>711</v>
      </c>
      <c r="G239" t="s">
        <v>21</v>
      </c>
      <c r="H239" t="s">
        <v>709</v>
      </c>
      <c r="I239" t="s">
        <v>702</v>
      </c>
      <c r="J239" t="s">
        <v>24</v>
      </c>
      <c r="K239" t="s">
        <v>25</v>
      </c>
      <c r="L239" t="s">
        <v>26</v>
      </c>
      <c r="M239" t="s">
        <v>106</v>
      </c>
      <c r="N239" t="s">
        <v>28</v>
      </c>
      <c r="O239" t="s">
        <v>519</v>
      </c>
      <c r="P239" t="s">
        <v>147</v>
      </c>
      <c r="Q239">
        <v>6</v>
      </c>
    </row>
  </sheetData>
  <autoFilter ref="A1:S23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HX201.pdf" display="https://www.diodes.com/datasheet/download/HX201.pdf"/>
    <hyperlink ref="C31" r:id="rId_hyperlink_60" tooltip="HX201" display="HX201"/>
    <hyperlink ref="B32" r:id="rId_hyperlink_61" tooltip="https://www.diodes.com/datasheet/download/HX251.pdf" display="https://www.diodes.com/datasheet/download/HX251.pdf"/>
    <hyperlink ref="C32" r:id="rId_hyperlink_62" tooltip="HX251" display="HX251"/>
    <hyperlink ref="B33" r:id="rId_hyperlink_63" tooltip="https://www.diodes.com/datasheet/download/HX321.pdf" display="https://www.diodes.com/datasheet/download/HX321.pdf"/>
    <hyperlink ref="C33" r:id="rId_hyperlink_64" tooltip="HX321" display="HX321"/>
    <hyperlink ref="B34" r:id="rId_hyperlink_65" tooltip="https://www.diodes.com/datasheet/download/HX322.pdf" display="https://www.diodes.com/datasheet/download/HX322.pdf"/>
    <hyperlink ref="C34" r:id="rId_hyperlink_66" tooltip="HX322" display="HX322"/>
    <hyperlink ref="B35" r:id="rId_hyperlink_67" tooltip="https://www.diodes.com/datasheet/download/HX323.pdf" display="https://www.diodes.com/datasheet/download/HX323.pdf"/>
    <hyperlink ref="C35" r:id="rId_hyperlink_68" tooltip="HX323" display="HX323"/>
    <hyperlink ref="B36" r:id="rId_hyperlink_69" tooltip="https://www.diodes.com/datasheet/download/HX501.pdf" display="https://www.diodes.com/datasheet/download/HX501.pdf"/>
    <hyperlink ref="C36" r:id="rId_hyperlink_70" tooltip="HX501" display="HX501"/>
    <hyperlink ref="B37" r:id="rId_hyperlink_71" tooltip="https://www.diodes.com/datasheet/download/HX502.pdf" display="https://www.diodes.com/datasheet/download/HX502.pdf"/>
    <hyperlink ref="C37" r:id="rId_hyperlink_72" tooltip="HX502" display="HX502"/>
    <hyperlink ref="B38" r:id="rId_hyperlink_73" tooltip="https://www.diodes.com/datasheet/download/HX503.pdf" display="https://www.diodes.com/datasheet/download/HX503.pdf"/>
    <hyperlink ref="C38" r:id="rId_hyperlink_74" tooltip="HX503" display="HX503"/>
    <hyperlink ref="B39" r:id="rId_hyperlink_75" tooltip="https://www.diodes.com/datasheet/download/HX701.pdf" display="https://www.diodes.com/datasheet/download/HX701.pdf"/>
    <hyperlink ref="C39" r:id="rId_hyperlink_76" tooltip="HX701" display="HX701"/>
    <hyperlink ref="B40" r:id="rId_hyperlink_77" tooltip="https://www.diodes.com/datasheet/download/HX702.pdf" display="https://www.diodes.com/datasheet/download/HX702.pdf"/>
    <hyperlink ref="C40" r:id="rId_hyperlink_78" tooltip="HX702" display="HX702"/>
    <hyperlink ref="B41" r:id="rId_hyperlink_79" tooltip="https://www.diodes.com/datasheet/download/HX703.pdf" display="https://www.diodes.com/datasheet/download/HX703.pdf"/>
    <hyperlink ref="C41" r:id="rId_hyperlink_80" tooltip="HX703" display="HX703"/>
    <hyperlink ref="B42" r:id="rId_hyperlink_81" tooltip="https://www.diodes.com/datasheet/download/HXQ-CMOS-Series.pdf" display="https://www.diodes.com/datasheet/download/HXQ-CMOS-Series.pdf"/>
    <hyperlink ref="C42" r:id="rId_hyperlink_82" tooltip="HXQ-CMOS-Series" display="HXQ-CMOS-Series"/>
    <hyperlink ref="B43" r:id="rId_hyperlink_83" tooltip="https://www.diodes.com/datasheet/download/HXQ-CMOS-Series.pdf" display="https://www.diodes.com/datasheet/download/HXQ-CMOS-Series.pdf"/>
    <hyperlink ref="C43" r:id="rId_hyperlink_84" tooltip="HXQ-CMOS-Series  3225" display="HXQ-CMOS-Series  3225"/>
    <hyperlink ref="B44" r:id="rId_hyperlink_85" tooltip="https://www.diodes.com/datasheet/download/HXQ-CMOS-Series.pdf" display="https://www.diodes.com/datasheet/download/HXQ-CMOS-Series.pdf"/>
    <hyperlink ref="C44" r:id="rId_hyperlink_86" tooltip="HXQ-CMOS-Series 2016" display="HXQ-CMOS-Series 2016"/>
    <hyperlink ref="B45" r:id="rId_hyperlink_87" tooltip="https://www.diodes.com/datasheet/download/HXQ-CMOS-Series.pdf" display="https://www.diodes.com/datasheet/download/HXQ-CMOS-Series.pdf"/>
    <hyperlink ref="C45" r:id="rId_hyperlink_88" tooltip="HXQ-CMOS-Series 2520" display="HXQ-CMOS-Series 2520"/>
    <hyperlink ref="B46" r:id="rId_hyperlink_89" tooltip="https://www.diodes.com/datasheet/download/HXQ-CMOS-Series.pdf" display="https://www.diodes.com/datasheet/download/HXQ-CMOS-Series.pdf"/>
    <hyperlink ref="C46" r:id="rId_hyperlink_90" tooltip="HXQ-CMOS-Series 5032" display="HXQ-CMOS-Series 5032"/>
    <hyperlink ref="B47" r:id="rId_hyperlink_91" tooltip="https://www.diodes.com/datasheet/download/HXQ-CMOS-Series.pdf" display="https://www.diodes.com/datasheet/download/HXQ-CMOS-Series.pdf"/>
    <hyperlink ref="C47" r:id="rId_hyperlink_92" tooltip="HXQ-CMOS-Series 7050" display="HXQ-CMOS-Series 7050"/>
    <hyperlink ref="B48" r:id="rId_hyperlink_93" tooltip="https://www.diodes.com/datasheet/download/HXQ-LVDS-Series.pdf" display="https://www.diodes.com/datasheet/download/HXQ-LVDS-Series.pdf"/>
    <hyperlink ref="C48" r:id="rId_hyperlink_94" tooltip="HXQ-LVDS-Series" display="HXQ-LVDS-Series"/>
    <hyperlink ref="B49" r:id="rId_hyperlink_95" tooltip="https://www.diodes.com/datasheet/download/HXQ-LVDS-Series.pdf" display="https://www.diodes.com/datasheet/download/HXQ-LVDS-Series.pdf"/>
    <hyperlink ref="C49" r:id="rId_hyperlink_96" tooltip="HXQ-LVDS-Series 3225" display="HXQ-LVDS-Series 3225"/>
    <hyperlink ref="B50" r:id="rId_hyperlink_97" tooltip="https://www.diodes.com/datasheet/download/HXQ-LVDS-Series.pdf" display="https://www.diodes.com/datasheet/download/HXQ-LVDS-Series.pdf"/>
    <hyperlink ref="C50" r:id="rId_hyperlink_98" tooltip="HXQ-LVDS-Series 5032" display="HXQ-LVDS-Series 5032"/>
    <hyperlink ref="B51" r:id="rId_hyperlink_99" tooltip="https://www.diodes.com/datasheet/download/HXQ-LVDS-Series.pdf" display="https://www.diodes.com/datasheet/download/HXQ-LVDS-Series.pdf"/>
    <hyperlink ref="C51" r:id="rId_hyperlink_100" tooltip="HXQ-LVDS-Series 7050" display="HXQ-LVDS-Series 7050"/>
    <hyperlink ref="B52" r:id="rId_hyperlink_101" tooltip="https://www.diodes.com/datasheet/download/HXQ-LVPECL-Series.pdf" display="https://www.diodes.com/datasheet/download/HXQ-LVPECL-Series.pdf"/>
    <hyperlink ref="C52" r:id="rId_hyperlink_102" tooltip="HXQ-LVPECL-Series" display="HXQ-LVPECL-Series"/>
    <hyperlink ref="B53" r:id="rId_hyperlink_103" tooltip="https://www.diodes.com/datasheet/download/HXQ-LVPECL-Series.pdf" display="https://www.diodes.com/datasheet/download/HXQ-LVPECL-Series.pdf"/>
    <hyperlink ref="C53" r:id="rId_hyperlink_104" tooltip="HXQ-LVPECL-Series 3225" display="HXQ-LVPECL-Series 3225"/>
    <hyperlink ref="B54" r:id="rId_hyperlink_105" tooltip="https://www.diodes.com/datasheet/download/HXQ-LVPECL-Series.pdf" display="https://www.diodes.com/datasheet/download/HXQ-LVPECL-Series.pdf"/>
    <hyperlink ref="C54" r:id="rId_hyperlink_106" tooltip="HXQ-LVPECL-Series 5032" display="HXQ-LVPECL-Series 5032"/>
    <hyperlink ref="B55" r:id="rId_hyperlink_107" tooltip="https://www.diodes.com/datasheet/download/HXQ-LVPECL-Series.pdf" display="https://www.diodes.com/datasheet/download/HXQ-LVPECL-Series.pdf"/>
    <hyperlink ref="C55" r:id="rId_hyperlink_108" tooltip="HXQ-LVPECL-Series 7050" display="HXQ-LVPECL-Series 7050"/>
    <hyperlink ref="B56" r:id="rId_hyperlink_109" tooltip="https://www.diodes.com/datasheet/download/KD_1-8V.pdf" display="https://www.diodes.com/datasheet/download/KD_1-8V.pdf"/>
    <hyperlink ref="C56" r:id="rId_hyperlink_110" tooltip="KD1.8V" display="KD1.8V"/>
    <hyperlink ref="B57" r:id="rId_hyperlink_111" tooltip="https://www.diodes.com/datasheet/download/KD_2-5V.pdf" display="https://www.diodes.com/datasheet/download/KD_2-5V.pdf"/>
    <hyperlink ref="C57" r:id="rId_hyperlink_112" tooltip="KD2.5V" display="KD2.5V"/>
    <hyperlink ref="B58" r:id="rId_hyperlink_113" tooltip="https://www.diodes.com/datasheet/download/KD_3-3V.pdf" display="https://www.diodes.com/datasheet/download/KD_3-3V.pdf"/>
    <hyperlink ref="C58" r:id="rId_hyperlink_114" tooltip="KD3.3V" display="KD3.3V"/>
    <hyperlink ref="B59" r:id="rId_hyperlink_115" tooltip="https://www.diodes.com/datasheet/download/KDQ_1-8V.pdf" display="https://www.diodes.com/datasheet/download/KDQ_1-8V.pdf"/>
    <hyperlink ref="C59" r:id="rId_hyperlink_116" tooltip="KDQ1.8V" display="KDQ1.8V"/>
    <hyperlink ref="B60" r:id="rId_hyperlink_117" tooltip="https://www.diodes.com/datasheet/download/KDQ_2-5V.pdf" display="https://www.diodes.com/datasheet/download/KDQ_2-5V.pdf"/>
    <hyperlink ref="C60" r:id="rId_hyperlink_118" tooltip="KDQ2.5V" display="KDQ2.5V"/>
    <hyperlink ref="B61" r:id="rId_hyperlink_119" tooltip="https://www.diodes.com/datasheet/download/KDQ_3-3V.pdf" display="https://www.diodes.com/datasheet/download/KDQ_3-3V.pdf"/>
    <hyperlink ref="C61" r:id="rId_hyperlink_120" tooltip="KDQ3.3V" display="KDQ3.3V"/>
    <hyperlink ref="B62" r:id="rId_hyperlink_121" tooltip="https://www.diodes.com/datasheet/download/KJ-1-8V.pdf" display="https://www.diodes.com/datasheet/download/KJ-1-8V.pdf"/>
    <hyperlink ref="C62" r:id="rId_hyperlink_122" tooltip="KJ1.8V" display="KJ1.8V"/>
    <hyperlink ref="B63" r:id="rId_hyperlink_123" tooltip="https://www.diodes.com/datasheet/download/KJ-2-5V.pdf" display="https://www.diodes.com/datasheet/download/KJ-2-5V.pdf"/>
    <hyperlink ref="C63" r:id="rId_hyperlink_124" tooltip="KJ2.5V" display="KJ2.5V"/>
    <hyperlink ref="B64" r:id="rId_hyperlink_125" tooltip="https://www.diodes.com/datasheet/download/KJ-3-3V.pdf" display="https://www.diodes.com/datasheet/download/KJ-3-3V.pdf"/>
    <hyperlink ref="C64" r:id="rId_hyperlink_126" tooltip="KJ3.3V" display="KJ3.3V"/>
    <hyperlink ref="B65" r:id="rId_hyperlink_127" tooltip="https://www.diodes.com/datasheet/download/KJQ-1.8V.pdf" display="https://www.diodes.com/datasheet/download/KJQ-1.8V.pdf"/>
    <hyperlink ref="C65" r:id="rId_hyperlink_128" tooltip="KJQ1.8V" display="KJQ1.8V"/>
    <hyperlink ref="B66" r:id="rId_hyperlink_129" tooltip="https://www.diodes.com/datasheet/download/KJQ-2.5V.pdf" display="https://www.diodes.com/datasheet/download/KJQ-2.5V.pdf"/>
    <hyperlink ref="C66" r:id="rId_hyperlink_130" tooltip="KJQ2.5V" display="KJQ2.5V"/>
    <hyperlink ref="B67" r:id="rId_hyperlink_131" tooltip="https://www.diodes.com/datasheet/download/KJQ-3.3V.pdf" display="https://www.diodes.com/datasheet/download/KJQ-3.3V.pdf"/>
    <hyperlink ref="C67" r:id="rId_hyperlink_132" tooltip="KJQ3.3V" display="KJQ3.3V"/>
    <hyperlink ref="B68" r:id="rId_hyperlink_133" tooltip="https://www.diodes.com/datasheet/download/KK_1-8V.pdf" display="https://www.diodes.com/datasheet/download/KK_1-8V.pdf"/>
    <hyperlink ref="C68" r:id="rId_hyperlink_134" tooltip="KK1.8V" display="KK1.8V"/>
    <hyperlink ref="B69" r:id="rId_hyperlink_135" tooltip="https://www.diodes.com/datasheet/download/KK_2-5V.pdf" display="https://www.diodes.com/datasheet/download/KK_2-5V.pdf"/>
    <hyperlink ref="C69" r:id="rId_hyperlink_136" tooltip="KK2.5V" display="KK2.5V"/>
    <hyperlink ref="B70" r:id="rId_hyperlink_137" tooltip="https://www.diodes.com/datasheet/download/KK_3-3V.pdf" display="https://www.diodes.com/datasheet/download/KK_3-3V.pdf"/>
    <hyperlink ref="C70" r:id="rId_hyperlink_138" tooltip="KK3.3V" display="KK3.3V"/>
    <hyperlink ref="B71" r:id="rId_hyperlink_139" tooltip="https://www.diodes.com/datasheet/download/KKQ_1-8V.pdf" display="https://www.diodes.com/datasheet/download/KKQ_1-8V.pdf"/>
    <hyperlink ref="C71" r:id="rId_hyperlink_140" tooltip="KKQ1.8V" display="KKQ1.8V"/>
    <hyperlink ref="B72" r:id="rId_hyperlink_141" tooltip="https://www.diodes.com/datasheet/download/KKQ_2-5V.pdf" display="https://www.diodes.com/datasheet/download/KKQ_2-5V.pdf"/>
    <hyperlink ref="C72" r:id="rId_hyperlink_142" tooltip="KKQ2.5V" display="KKQ2.5V"/>
    <hyperlink ref="B73" r:id="rId_hyperlink_143" tooltip="https://www.diodes.com/datasheet/download/KKQ_3-3V.pdf" display="https://www.diodes.com/datasheet/download/KKQ_3-3V.pdf"/>
    <hyperlink ref="C73" r:id="rId_hyperlink_144" tooltip="KKQ3.3V" display="KKQ3.3V"/>
    <hyperlink ref="B74" r:id="rId_hyperlink_145" tooltip="https://www.diodes.com/datasheet/download/KM-1-8V.pdf" display="https://www.diodes.com/datasheet/download/KM-1-8V.pdf"/>
    <hyperlink ref="C74" r:id="rId_hyperlink_146" tooltip="KM1.8V" display="KM1.8V"/>
    <hyperlink ref="B75" r:id="rId_hyperlink_147" tooltip="https://www.diodes.com/datasheet/download/KM-2-5V.pdf" display="https://www.diodes.com/datasheet/download/KM-2-5V.pdf"/>
    <hyperlink ref="C75" r:id="rId_hyperlink_148" tooltip="KM2.5V" display="KM2.5V"/>
    <hyperlink ref="B76" r:id="rId_hyperlink_149" tooltip="https://www.diodes.com/datasheet/download/KM-3-3V.pdf" display="https://www.diodes.com/datasheet/download/KM-3-3V.pdf"/>
    <hyperlink ref="C76" r:id="rId_hyperlink_150" tooltip="KM3.3V" display="KM3.3V"/>
    <hyperlink ref="B77" r:id="rId_hyperlink_151" tooltip="https://www.diodes.com/datasheet/download/KN_1-8V.pdf" display="https://www.diodes.com/datasheet/download/KN_1-8V.pdf"/>
    <hyperlink ref="C77" r:id="rId_hyperlink_152" tooltip="KN1.8V" display="KN1.8V"/>
    <hyperlink ref="B78" r:id="rId_hyperlink_153" tooltip="https://www.diodes.com/datasheet/download/KN_2-5V.pdf" display="https://www.diodes.com/datasheet/download/KN_2-5V.pdf"/>
    <hyperlink ref="C78" r:id="rId_hyperlink_154" tooltip="KN2.5V" display="KN2.5V"/>
    <hyperlink ref="B79" r:id="rId_hyperlink_155" tooltip="https://www.diodes.com/datasheet/download/KN_3-3V.pdf" display="https://www.diodes.com/datasheet/download/KN_3-3V.pdf"/>
    <hyperlink ref="C79" r:id="rId_hyperlink_156" tooltip="KN3.3V" display="KN3.3V"/>
    <hyperlink ref="B80" r:id="rId_hyperlink_157" tooltip="https://www.diodes.com/datasheet/download/KX201.pdf" display="https://www.diodes.com/datasheet/download/KX201.pdf"/>
    <hyperlink ref="C80" r:id="rId_hyperlink_158" tooltip="KX201" display="KX201"/>
    <hyperlink ref="B81" r:id="rId_hyperlink_159" tooltip="https://www.diodes.com/datasheet/download/KX251.pdf" display="https://www.diodes.com/datasheet/download/KX251.pdf"/>
    <hyperlink ref="C81" r:id="rId_hyperlink_160" tooltip="KX251" display="KX251"/>
    <hyperlink ref="B82" r:id="rId_hyperlink_161" tooltip="https://www.diodes.com/datasheet/download/KX31Q.pdf" display="https://www.diodes.com/datasheet/download/KX31Q.pdf"/>
    <hyperlink ref="C82" r:id="rId_hyperlink_162" tooltip="KX31Q" display="KX31Q"/>
    <hyperlink ref="B83" r:id="rId_hyperlink_163" tooltip="https://www.diodes.com/datasheet/download/KX321.pdf" display="https://www.diodes.com/datasheet/download/KX321.pdf"/>
    <hyperlink ref="C83" r:id="rId_hyperlink_164" tooltip="KX321" display="KX321"/>
    <hyperlink ref="B84" r:id="rId_hyperlink_165" tooltip="https://www.diodes.com/datasheet/download/KX501.pdf" display="https://www.diodes.com/datasheet/download/KX501.pdf"/>
    <hyperlink ref="C84" r:id="rId_hyperlink_166" tooltip="KX501" display="KX501"/>
    <hyperlink ref="B85" r:id="rId_hyperlink_167" tooltip="https://www.diodes.com/datasheet/download/LD_2.5V.pdf" display="https://www.diodes.com/datasheet/download/LD_2.5V.pdf"/>
    <hyperlink ref="C85" r:id="rId_hyperlink_168" tooltip="LD2.5V" display="LD2.5V"/>
    <hyperlink ref="B86" r:id="rId_hyperlink_169" tooltip="https://www.diodes.com/datasheet/download/LD-3.3.pdf" display="https://www.diodes.com/datasheet/download/LD-3.3.pdf"/>
    <hyperlink ref="C86" r:id="rId_hyperlink_170" tooltip="LD3.3V" display="LD3.3V"/>
    <hyperlink ref="B87" r:id="rId_hyperlink_171" tooltip="https://www.diodes.com/datasheet/download/LK-2-5V.pdf" display="https://www.diodes.com/datasheet/download/LK-2-5V.pdf"/>
    <hyperlink ref="C87" r:id="rId_hyperlink_172" tooltip="LK2.5V" display="LK2.5V"/>
    <hyperlink ref="B88" r:id="rId_hyperlink_173" tooltip="https://www.diodes.com/datasheet/download/LK-3-3V.pdf" display="https://www.diodes.com/datasheet/download/LK-3-3V.pdf"/>
    <hyperlink ref="C88" r:id="rId_hyperlink_174" tooltip="LK3.3V" display="LK3.3V"/>
    <hyperlink ref="B89" r:id="rId_hyperlink_175" tooltip="https://www.diodes.com/datasheet/download/LN_3-3V.pdf" display="https://www.diodes.com/datasheet/download/LN_3-3V.pdf"/>
    <hyperlink ref="C89" r:id="rId_hyperlink_176" tooltip="LN3.3V" display="LN3.3V"/>
    <hyperlink ref="B90" r:id="rId_hyperlink_177" tooltip="https://www.diodes.com/datasheet/download/LX201.pdf" display="https://www.diodes.com/datasheet/download/LX201.pdf"/>
    <hyperlink ref="C90" r:id="rId_hyperlink_178" tooltip="LX201" display="LX201"/>
    <hyperlink ref="B91" r:id="rId_hyperlink_179" tooltip="https://www.diodes.com/datasheet/download/LX251.pdf" display="https://www.diodes.com/datasheet/download/LX251.pdf"/>
    <hyperlink ref="C91" r:id="rId_hyperlink_180" tooltip="LX251" display="LX251"/>
    <hyperlink ref="B92" r:id="rId_hyperlink_181" tooltip="https://www.diodes.com/datasheet/download/LX321.pdf" display="https://www.diodes.com/datasheet/download/LX321.pdf"/>
    <hyperlink ref="C92" r:id="rId_hyperlink_182" tooltip="LX321" display="LX321"/>
    <hyperlink ref="B93" r:id="rId_hyperlink_183" tooltip="https://www.diodes.com/datasheet/download/LX501.pdf" display="https://www.diodes.com/datasheet/download/LX501.pdf"/>
    <hyperlink ref="C93" r:id="rId_hyperlink_184" tooltip="LX501" display="LX501"/>
    <hyperlink ref="B94" r:id="rId_hyperlink_185" tooltip="https://www.diodes.com/datasheet/download/LX701.pdf" display="https://www.diodes.com/datasheet/download/LX701.pdf"/>
    <hyperlink ref="C94" r:id="rId_hyperlink_186" tooltip="LX701" display="LX701"/>
    <hyperlink ref="B95" r:id="rId_hyperlink_187" tooltip="https://www.diodes.com/datasheet/download/LXQ.pdf" display="https://www.diodes.com/datasheet/download/LXQ.pdf"/>
    <hyperlink ref="C95" r:id="rId_hyperlink_188" tooltip="LXQ" display="LXQ"/>
    <hyperlink ref="B96" r:id="rId_hyperlink_189" tooltip="https://www.diodes.com/datasheet/download/MD2-5.pdf" display="https://www.diodes.com/datasheet/download/MD2-5.pdf"/>
    <hyperlink ref="C96" r:id="rId_hyperlink_190" tooltip="MD2.5V" display="MD2.5V"/>
    <hyperlink ref="B97" r:id="rId_hyperlink_191" tooltip="https://www.diodes.com/datasheet/download/MD3-3.pdf" display="https://www.diodes.com/datasheet/download/MD3-3.pdf"/>
    <hyperlink ref="C97" r:id="rId_hyperlink_192" tooltip="MD3.3V" display="MD3.3V"/>
    <hyperlink ref="B98" r:id="rId_hyperlink_193" tooltip="https://www.diodes.com/datasheet/download/MK2-5.pdf" display="https://www.diodes.com/datasheet/download/MK2-5.pdf"/>
    <hyperlink ref="C98" r:id="rId_hyperlink_194" tooltip="MK2.5V" display="MK2.5V"/>
    <hyperlink ref="B99" r:id="rId_hyperlink_195" tooltip="https://www.diodes.com/datasheet/download/MK3-3.pdf" display="https://www.diodes.com/datasheet/download/MK3-3.pdf"/>
    <hyperlink ref="C99" r:id="rId_hyperlink_196" tooltip="MK3.3V" display="MK3.3V"/>
    <hyperlink ref="B100" r:id="rId_hyperlink_197" tooltip="https://www.diodes.com/datasheet/download/MN2-5.pdf" display="https://www.diodes.com/datasheet/download/MN2-5.pdf"/>
    <hyperlink ref="C100" r:id="rId_hyperlink_198" tooltip="MN2.5V" display="MN2.5V"/>
    <hyperlink ref="B101" r:id="rId_hyperlink_199" tooltip="https://www.diodes.com/datasheet/download/MN3-3.pdf" display="https://www.diodes.com/datasheet/download/MN3-3.pdf"/>
    <hyperlink ref="C101" r:id="rId_hyperlink_200" tooltip="MN3.3V" display="MN3.3V"/>
    <hyperlink ref="B102" r:id="rId_hyperlink_201" tooltip="https://www.diodes.com/datasheet/download/NX20SA.pdf" display="https://www.diodes.com/datasheet/download/NX20SA.pdf"/>
    <hyperlink ref="C102" r:id="rId_hyperlink_202" tooltip="NX20SA" display="NX20SA"/>
    <hyperlink ref="B103" r:id="rId_hyperlink_203" tooltip="https://www.diodes.com/datasheet/download/NX20SB.pdf" display="https://www.diodes.com/datasheet/download/NX20SB.pdf"/>
    <hyperlink ref="C103" r:id="rId_hyperlink_204" tooltip="NX20SB" display="NX20SB"/>
    <hyperlink ref="B104" r:id="rId_hyperlink_205" tooltip="https://www.diodes.com/datasheet/download/NX21SA.pdf" display="https://www.diodes.com/datasheet/download/NX21SA.pdf"/>
    <hyperlink ref="C104" r:id="rId_hyperlink_206" tooltip="NX21SA" display="NX21SA"/>
    <hyperlink ref="B105" r:id="rId_hyperlink_207" tooltip="https://www.diodes.com/datasheet/download/NX21SB.pdf" display="https://www.diodes.com/datasheet/download/NX21SB.pdf"/>
    <hyperlink ref="C105" r:id="rId_hyperlink_208" tooltip="NX21SB" display="NX21SB"/>
    <hyperlink ref="B106" r:id="rId_hyperlink_209" tooltip="https://www.diodes.com/datasheet/download/NX22SA.pdf" display="https://www.diodes.com/datasheet/download/NX22SA.pdf"/>
    <hyperlink ref="C106" r:id="rId_hyperlink_210" tooltip="NX22SA" display="NX22SA"/>
    <hyperlink ref="B107" r:id="rId_hyperlink_211" tooltip="https://www.diodes.com/datasheet/download/NX22SB.pdf" display="https://www.diodes.com/datasheet/download/NX22SB.pdf"/>
    <hyperlink ref="C107" r:id="rId_hyperlink_212" tooltip="NX22SB" display="NX22SB"/>
    <hyperlink ref="B108" r:id="rId_hyperlink_213" tooltip="https://www.diodes.com/datasheet/download/NX23SA.pdf" display="https://www.diodes.com/datasheet/download/NX23SA.pdf"/>
    <hyperlink ref="C108" r:id="rId_hyperlink_214" tooltip="NX23SA" display="NX23SA"/>
    <hyperlink ref="B109" r:id="rId_hyperlink_215" tooltip="https://www.diodes.com/datasheet/download/NX23SB.pdf" display="https://www.diodes.com/datasheet/download/NX23SB.pdf"/>
    <hyperlink ref="C109" r:id="rId_hyperlink_216" tooltip="NX23SB" display="NX23SB"/>
    <hyperlink ref="B110" r:id="rId_hyperlink_217" tooltip="https://www.diodes.com/datasheet/download/NX24SA.pdf" display="https://www.diodes.com/datasheet/download/NX24SA.pdf"/>
    <hyperlink ref="C110" r:id="rId_hyperlink_218" tooltip="NX24SA" display="NX24SA"/>
    <hyperlink ref="B111" r:id="rId_hyperlink_219" tooltip="https://www.diodes.com/datasheet/download/NX24SB.pdf" display="https://www.diodes.com/datasheet/download/NX24SB.pdf"/>
    <hyperlink ref="C111" r:id="rId_hyperlink_220" tooltip="NX24SB" display="NX24SB"/>
    <hyperlink ref="B112" r:id="rId_hyperlink_221" tooltip="https://www.diodes.com/datasheet/download/NX251.pdf" display="https://www.diodes.com/datasheet/download/NX251.pdf"/>
    <hyperlink ref="C112" r:id="rId_hyperlink_222" tooltip="NX251" display="NX251"/>
    <hyperlink ref="B113" r:id="rId_hyperlink_223" tooltip="https://www.diodes.com/datasheet/download/NX252.pdf" display="https://www.diodes.com/datasheet/download/NX252.pdf"/>
    <hyperlink ref="C113" r:id="rId_hyperlink_224" tooltip="NX252" display="NX252"/>
    <hyperlink ref="B114" r:id="rId_hyperlink_225" tooltip="https://www.diodes.com/datasheet/download/NX253.pdf" display="https://www.diodes.com/datasheet/download/NX253.pdf"/>
    <hyperlink ref="C114" r:id="rId_hyperlink_226" tooltip="NX253" display="NX253"/>
    <hyperlink ref="B115" r:id="rId_hyperlink_227" tooltip="https://www.diodes.com/datasheet/download/NX254.pdf" display="https://www.diodes.com/datasheet/download/NX254.pdf"/>
    <hyperlink ref="C115" r:id="rId_hyperlink_228" tooltip="NX254" display="NX254"/>
    <hyperlink ref="B116" r:id="rId_hyperlink_229" tooltip="https://www.diodes.com/datasheet/download/NX256.pdf" display="https://www.diodes.com/datasheet/download/NX256.pdf"/>
    <hyperlink ref="C116" r:id="rId_hyperlink_230" tooltip="NX256" display="NX256"/>
    <hyperlink ref="B117" r:id="rId_hyperlink_231" tooltip="https://www.diodes.com/datasheet/download/NX26SA.pdf" display="https://www.diodes.com/datasheet/download/NX26SA.pdf"/>
    <hyperlink ref="C117" r:id="rId_hyperlink_232" tooltip="NX26SA" display="NX26SA"/>
    <hyperlink ref="B118" r:id="rId_hyperlink_233" tooltip="https://www.diodes.com/datasheet/download/NX26SB.pdf" display="https://www.diodes.com/datasheet/download/NX26SB.pdf"/>
    <hyperlink ref="C118" r:id="rId_hyperlink_234" tooltip="NX26SB" display="NX26SB"/>
    <hyperlink ref="B119" r:id="rId_hyperlink_235" tooltip="https://www.diodes.com/datasheet/download/NX30SA.pdf" display="https://www.diodes.com/datasheet/download/NX30SA.pdf"/>
    <hyperlink ref="C119" r:id="rId_hyperlink_236" tooltip="NX30SA" display="NX30SA"/>
    <hyperlink ref="B120" r:id="rId_hyperlink_237" tooltip="https://www.diodes.com/datasheet/download/NX30SB.pdf" display="https://www.diodes.com/datasheet/download/NX30SB.pdf"/>
    <hyperlink ref="C120" r:id="rId_hyperlink_238" tooltip="NX30SB" display="NX30SB"/>
    <hyperlink ref="B121" r:id="rId_hyperlink_239" tooltip="https://www.diodes.com/datasheet/download/NX31SA.pdf" display="https://www.diodes.com/datasheet/download/NX31SA.pdf"/>
    <hyperlink ref="C121" r:id="rId_hyperlink_240" tooltip="NX31SA" display="NX31SA"/>
    <hyperlink ref="B122" r:id="rId_hyperlink_241" tooltip="https://www.diodes.com/datasheet/download/NX31SB.pdf" display="https://www.diodes.com/datasheet/download/NX31SB.pdf"/>
    <hyperlink ref="C122" r:id="rId_hyperlink_242" tooltip="NX31SB" display="NX31SB"/>
    <hyperlink ref="B123" r:id="rId_hyperlink_243" tooltip="https://www.diodes.com/datasheet/download/NX321.pdf" display="https://www.diodes.com/datasheet/download/NX321.pdf"/>
    <hyperlink ref="C123" r:id="rId_hyperlink_244" tooltip="NX321" display="NX321"/>
    <hyperlink ref="B124" r:id="rId_hyperlink_245" tooltip="https://www.diodes.com/datasheet/download/NX322.pdf" display="https://www.diodes.com/datasheet/download/NX322.pdf"/>
    <hyperlink ref="C124" r:id="rId_hyperlink_246" tooltip="NX322" display="NX322"/>
    <hyperlink ref="B125" r:id="rId_hyperlink_247" tooltip="https://www.diodes.com/datasheet/download/NX323.pdf" display="https://www.diodes.com/datasheet/download/NX323.pdf"/>
    <hyperlink ref="C125" r:id="rId_hyperlink_248" tooltip="NX323" display="NX323"/>
    <hyperlink ref="B126" r:id="rId_hyperlink_249" tooltip="https://www.diodes.com/datasheet/download/NX324.pdf" display="https://www.diodes.com/datasheet/download/NX324.pdf"/>
    <hyperlink ref="C126" r:id="rId_hyperlink_250" tooltip="NX324" display="NX324"/>
    <hyperlink ref="B127" r:id="rId_hyperlink_251" tooltip="https://www.diodes.com/datasheet/download/NX326.pdf" display="https://www.diodes.com/datasheet/download/NX326.pdf"/>
    <hyperlink ref="C127" r:id="rId_hyperlink_252" tooltip="NX326" display="NX326"/>
    <hyperlink ref="B128" r:id="rId_hyperlink_253" tooltip="https://www.diodes.com/datasheet/download/NX32SA.pdf" display="https://www.diodes.com/datasheet/download/NX32SA.pdf"/>
    <hyperlink ref="C128" r:id="rId_hyperlink_254" tooltip="NX32SA" display="NX32SA"/>
    <hyperlink ref="B129" r:id="rId_hyperlink_255" tooltip="https://www.diodes.com/datasheet/download/NX32SB.pdf" display="https://www.diodes.com/datasheet/download/NX32SB.pdf"/>
    <hyperlink ref="C129" r:id="rId_hyperlink_256" tooltip="NX32SB" display="NX32SB"/>
    <hyperlink ref="B130" r:id="rId_hyperlink_257" tooltip="https://www.diodes.com/datasheet/download/NX33SA.pdf" display="https://www.diodes.com/datasheet/download/NX33SA.pdf"/>
    <hyperlink ref="C130" r:id="rId_hyperlink_258" tooltip="NX33SA" display="NX33SA"/>
    <hyperlink ref="B131" r:id="rId_hyperlink_259" tooltip="https://www.diodes.com/datasheet/download/NX33SB.pdf" display="https://www.diodes.com/datasheet/download/NX33SB.pdf"/>
    <hyperlink ref="C131" r:id="rId_hyperlink_260" tooltip="NX33SB" display="NX33SB"/>
    <hyperlink ref="B132" r:id="rId_hyperlink_261" tooltip="https://www.diodes.com/datasheet/download/NX34SA.pdf" display="https://www.diodes.com/datasheet/download/NX34SA.pdf"/>
    <hyperlink ref="C132" r:id="rId_hyperlink_262" tooltip="NX34SA" display="NX34SA"/>
    <hyperlink ref="B133" r:id="rId_hyperlink_263" tooltip="https://www.diodes.com/datasheet/download/NX34SB.pdf" display="https://www.diodes.com/datasheet/download/NX34SB.pdf"/>
    <hyperlink ref="C133" r:id="rId_hyperlink_264" tooltip="NX34SB" display="NX34SB"/>
    <hyperlink ref="B134" r:id="rId_hyperlink_265" tooltip="https://www.diodes.com/datasheet/download/NX36SA.pdf" display="https://www.diodes.com/datasheet/download/NX36SA.pdf"/>
    <hyperlink ref="C134" r:id="rId_hyperlink_266" tooltip="NX36SA" display="NX36SA"/>
    <hyperlink ref="B135" r:id="rId_hyperlink_267" tooltip="https://www.diodes.com/datasheet/download/NX36SB.pdf" display="https://www.diodes.com/datasheet/download/NX36SB.pdf"/>
    <hyperlink ref="C135" r:id="rId_hyperlink_268" tooltip="NX36SB" display="NX36SB"/>
    <hyperlink ref="B136" r:id="rId_hyperlink_269" tooltip="https://www.diodes.com/datasheet/download/NX501.pdf" display="https://www.diodes.com/datasheet/download/NX501.pdf"/>
    <hyperlink ref="C136" r:id="rId_hyperlink_270" tooltip="NX501" display="NX501"/>
    <hyperlink ref="B137" r:id="rId_hyperlink_271" tooltip="https://www.diodes.com/datasheet/download/NX502.pdf" display="https://www.diodes.com/datasheet/download/NX502.pdf"/>
    <hyperlink ref="C137" r:id="rId_hyperlink_272" tooltip="NX502" display="NX502"/>
    <hyperlink ref="B138" r:id="rId_hyperlink_273" tooltip="https://www.diodes.com/datasheet/download/NX503.pdf" display="https://www.diodes.com/datasheet/download/NX503.pdf"/>
    <hyperlink ref="C138" r:id="rId_hyperlink_274" tooltip="NX503" display="NX503"/>
    <hyperlink ref="B139" r:id="rId_hyperlink_275" tooltip="https://www.diodes.com/datasheet/download/NX504.pdf" display="https://www.diodes.com/datasheet/download/NX504.pdf"/>
    <hyperlink ref="C139" r:id="rId_hyperlink_276" tooltip="NX504" display="NX504"/>
    <hyperlink ref="B140" r:id="rId_hyperlink_277" tooltip="https://www.diodes.com/datasheet/download/NX506.pdf" display="https://www.diodes.com/datasheet/download/NX506.pdf"/>
    <hyperlink ref="C140" r:id="rId_hyperlink_278" tooltip="NX506" display="NX506"/>
    <hyperlink ref="B141" r:id="rId_hyperlink_279" tooltip="https://www.diodes.com/datasheet/download/NX50SA.pdf" display="https://www.diodes.com/datasheet/download/NX50SA.pdf"/>
    <hyperlink ref="C141" r:id="rId_hyperlink_280" tooltip="NX50SA" display="NX50SA"/>
    <hyperlink ref="B142" r:id="rId_hyperlink_281" tooltip="https://www.diodes.com/datasheet/download/NX50SB.pdf" display="https://www.diodes.com/datasheet/download/NX50SB.pdf"/>
    <hyperlink ref="C142" r:id="rId_hyperlink_282" tooltip="NX50SB" display="NX50SB"/>
    <hyperlink ref="B143" r:id="rId_hyperlink_283" tooltip="https://www.diodes.com/datasheet/download/NX51SA.pdf" display="https://www.diodes.com/datasheet/download/NX51SA.pdf"/>
    <hyperlink ref="C143" r:id="rId_hyperlink_284" tooltip="NX51SA" display="NX51SA"/>
    <hyperlink ref="B144" r:id="rId_hyperlink_285" tooltip="https://www.diodes.com/datasheet/download/NX51SB.pdf" display="https://www.diodes.com/datasheet/download/NX51SB.pdf"/>
    <hyperlink ref="C144" r:id="rId_hyperlink_286" tooltip="NX51SB" display="NX51SB"/>
    <hyperlink ref="B145" r:id="rId_hyperlink_287" tooltip="https://www.diodes.com/datasheet/download/NX52SA.pdf" display="https://www.diodes.com/datasheet/download/NX52SA.pdf"/>
    <hyperlink ref="C145" r:id="rId_hyperlink_288" tooltip="NX52SA" display="NX52SA"/>
    <hyperlink ref="B146" r:id="rId_hyperlink_289" tooltip="https://www.diodes.com/datasheet/download/NX52SB.pdf" display="https://www.diodes.com/datasheet/download/NX52SB.pdf"/>
    <hyperlink ref="C146" r:id="rId_hyperlink_290" tooltip="NX52SB" display="NX52SB"/>
    <hyperlink ref="B147" r:id="rId_hyperlink_291" tooltip="https://www.diodes.com/datasheet/download/NX53SA.pdf" display="https://www.diodes.com/datasheet/download/NX53SA.pdf"/>
    <hyperlink ref="C147" r:id="rId_hyperlink_292" tooltip="NX53SA" display="NX53SA"/>
    <hyperlink ref="B148" r:id="rId_hyperlink_293" tooltip="https://www.diodes.com/datasheet/download/NX53SB.pdf" display="https://www.diodes.com/datasheet/download/NX53SB.pdf"/>
    <hyperlink ref="C148" r:id="rId_hyperlink_294" tooltip="NX53SB" display="NX53SB"/>
    <hyperlink ref="B149" r:id="rId_hyperlink_295" tooltip="https://www.diodes.com/datasheet/download/NX54SA.pdf" display="https://www.diodes.com/datasheet/download/NX54SA.pdf"/>
    <hyperlink ref="C149" r:id="rId_hyperlink_296" tooltip="NX54SA" display="NX54SA"/>
    <hyperlink ref="B150" r:id="rId_hyperlink_297" tooltip="https://www.diodes.com/datasheet/download/NX54SB.pdf" display="https://www.diodes.com/datasheet/download/NX54SB.pdf"/>
    <hyperlink ref="C150" r:id="rId_hyperlink_298" tooltip="NX54SB" display="NX54SB"/>
    <hyperlink ref="B151" r:id="rId_hyperlink_299" tooltip="https://www.diodes.com/datasheet/download/NX56SA.pdf" display="https://www.diodes.com/datasheet/download/NX56SA.pdf"/>
    <hyperlink ref="C151" r:id="rId_hyperlink_300" tooltip="NX56SA" display="NX56SA"/>
    <hyperlink ref="B152" r:id="rId_hyperlink_301" tooltip="https://www.diodes.com/datasheet/download/NX56SB.pdf" display="https://www.diodes.com/datasheet/download/NX56SB.pdf"/>
    <hyperlink ref="C152" r:id="rId_hyperlink_302" tooltip="NX56SB" display="NX56SB"/>
    <hyperlink ref="B153" r:id="rId_hyperlink_303" tooltip="https://www.diodes.com/datasheet/download/NX701.pdf" display="https://www.diodes.com/datasheet/download/NX701.pdf"/>
    <hyperlink ref="C153" r:id="rId_hyperlink_304" tooltip="NX701" display="NX701"/>
    <hyperlink ref="B154" r:id="rId_hyperlink_305" tooltip="https://www.diodes.com/datasheet/download/NX702.pdf" display="https://www.diodes.com/datasheet/download/NX702.pdf"/>
    <hyperlink ref="C154" r:id="rId_hyperlink_306" tooltip="NX702" display="NX702"/>
    <hyperlink ref="B155" r:id="rId_hyperlink_307" tooltip="https://www.diodes.com/datasheet/download/NX703.pdf" display="https://www.diodes.com/datasheet/download/NX703.pdf"/>
    <hyperlink ref="C155" r:id="rId_hyperlink_308" tooltip="NX703" display="NX703"/>
    <hyperlink ref="B156" r:id="rId_hyperlink_309" tooltip="https://www.diodes.com/datasheet/download/NX704.pdf" display="https://www.diodes.com/datasheet/download/NX704.pdf"/>
    <hyperlink ref="C156" r:id="rId_hyperlink_310" tooltip="NX704" display="NX704"/>
    <hyperlink ref="B157" r:id="rId_hyperlink_311" tooltip="https://www.diodes.com/datasheet/download/NX706.pdf" display="https://www.diodes.com/datasheet/download/NX706.pdf"/>
    <hyperlink ref="C157" r:id="rId_hyperlink_312" tooltip="NX706" display="NX706"/>
    <hyperlink ref="B158" r:id="rId_hyperlink_313" tooltip="https://www.diodes.com/datasheet/download/NX70SA.pdf" display="https://www.diodes.com/datasheet/download/NX70SA.pdf"/>
    <hyperlink ref="C158" r:id="rId_hyperlink_314" tooltip="NX70SA" display="NX70SA"/>
    <hyperlink ref="B159" r:id="rId_hyperlink_315" tooltip="https://www.diodes.com/datasheet/download/NX70SB.pdf" display="https://www.diodes.com/datasheet/download/NX70SB.pdf"/>
    <hyperlink ref="C159" r:id="rId_hyperlink_316" tooltip="NX70SB" display="NX70SB"/>
    <hyperlink ref="B160" r:id="rId_hyperlink_317" tooltip="https://www.diodes.com/datasheet/download/NX71SA.pdf" display="https://www.diodes.com/datasheet/download/NX71SA.pdf"/>
    <hyperlink ref="C160" r:id="rId_hyperlink_318" tooltip="NX71SA" display="NX71SA"/>
    <hyperlink ref="B161" r:id="rId_hyperlink_319" tooltip="https://www.diodes.com/datasheet/download/NX71SB.pdf" display="https://www.diodes.com/datasheet/download/NX71SB.pdf"/>
    <hyperlink ref="C161" r:id="rId_hyperlink_320" tooltip="NX71SB" display="NX71SB"/>
    <hyperlink ref="B162" r:id="rId_hyperlink_321" tooltip="https://www.diodes.com/datasheet/download/NX72SA.pdf" display="https://www.diodes.com/datasheet/download/NX72SA.pdf"/>
    <hyperlink ref="C162" r:id="rId_hyperlink_322" tooltip="NX72SA" display="NX72SA"/>
    <hyperlink ref="B163" r:id="rId_hyperlink_323" tooltip="https://www.diodes.com/datasheet/download/NX72SB.pdf" display="https://www.diodes.com/datasheet/download/NX72SB.pdf"/>
    <hyperlink ref="C163" r:id="rId_hyperlink_324" tooltip="NX72SB" display="NX72SB"/>
    <hyperlink ref="B164" r:id="rId_hyperlink_325" tooltip="https://www.diodes.com/datasheet/download/NX73SA.pdf" display="https://www.diodes.com/datasheet/download/NX73SA.pdf"/>
    <hyperlink ref="C164" r:id="rId_hyperlink_326" tooltip="NX73SA" display="NX73SA"/>
    <hyperlink ref="B165" r:id="rId_hyperlink_327" tooltip="https://www.diodes.com/datasheet/download/NX73SB.pdf" display="https://www.diodes.com/datasheet/download/NX73SB.pdf"/>
    <hyperlink ref="C165" r:id="rId_hyperlink_328" tooltip="NX73SB" display="NX73SB"/>
    <hyperlink ref="B166" r:id="rId_hyperlink_329" tooltip="https://www.diodes.com/datasheet/download/NX74SA.pdf" display="https://www.diodes.com/datasheet/download/NX74SA.pdf"/>
    <hyperlink ref="C166" r:id="rId_hyperlink_330" tooltip="NX74SA" display="NX74SA"/>
    <hyperlink ref="B167" r:id="rId_hyperlink_331" tooltip="https://www.diodes.com/datasheet/download/NX74SB.pdf" display="https://www.diodes.com/datasheet/download/NX74SB.pdf"/>
    <hyperlink ref="C167" r:id="rId_hyperlink_332" tooltip="NX74SB" display="NX74SB"/>
    <hyperlink ref="B168" r:id="rId_hyperlink_333" tooltip="https://www.diodes.com/datasheet/download/NX76SA.pdf" display="https://www.diodes.com/datasheet/download/NX76SA.pdf"/>
    <hyperlink ref="C168" r:id="rId_hyperlink_334" tooltip="NX76SA" display="NX76SA"/>
    <hyperlink ref="B169" r:id="rId_hyperlink_335" tooltip="https://www.diodes.com/datasheet/download/NX76SB.pdf" display="https://www.diodes.com/datasheet/download/NX76SB.pdf"/>
    <hyperlink ref="C169" r:id="rId_hyperlink_336" tooltip="NX76SB" display="NX76SB"/>
    <hyperlink ref="B170" r:id="rId_hyperlink_337" tooltip="https://www.diodes.com/datasheet/download/PB_2.5V.pdf" display="https://www.diodes.com/datasheet/download/PB_2.5V.pdf"/>
    <hyperlink ref="C170" r:id="rId_hyperlink_338" tooltip="PB2.5V" display="PB2.5V"/>
    <hyperlink ref="B171" r:id="rId_hyperlink_339" tooltip="https://www.diodes.com/datasheet/download/PB_3.3V.pdf" display="https://www.diodes.com/datasheet/download/PB_3.3V.pdf"/>
    <hyperlink ref="C171" r:id="rId_hyperlink_340" tooltip="PB3.3V" display="PB3.3V"/>
    <hyperlink ref="B172" r:id="rId_hyperlink_341" tooltip="https://www.diodes.com/datasheet/download/PD_2.5V.pdf" display="https://www.diodes.com/datasheet/download/PD_2.5V.pdf"/>
    <hyperlink ref="C172" r:id="rId_hyperlink_342" tooltip="PD2.5V" display="PD2.5V"/>
    <hyperlink ref="B173" r:id="rId_hyperlink_343" tooltip="https://www.diodes.com/datasheet/download/PD_3.3V.pdf" display="https://www.diodes.com/datasheet/download/PD_3.3V.pdf"/>
    <hyperlink ref="C173" r:id="rId_hyperlink_344" tooltip="PD3.3V" display="PD3.3V"/>
    <hyperlink ref="C174" r:id="rId_hyperlink_345" tooltip="PF3.3V" display="PF3.3V"/>
    <hyperlink ref="B175" r:id="rId_hyperlink_346" tooltip="https://www.diodes.com/datasheet/download/PK-2.5V.pdf" display="https://www.diodes.com/datasheet/download/PK-2.5V.pdf"/>
    <hyperlink ref="C175" r:id="rId_hyperlink_347" tooltip="PK2.5V" display="PK2.5V"/>
    <hyperlink ref="B176" r:id="rId_hyperlink_348" tooltip="https://www.diodes.com/datasheet/download/PK-3-3V.pdf" display="https://www.diodes.com/datasheet/download/PK-3-3V.pdf"/>
    <hyperlink ref="C176" r:id="rId_hyperlink_349" tooltip="PK3.3V" display="PK3.3V"/>
    <hyperlink ref="B177" r:id="rId_hyperlink_350" tooltip="https://www.diodes.com/datasheet/download/PN_3-3V.pdf" display="https://www.diodes.com/datasheet/download/PN_3-3V.pdf"/>
    <hyperlink ref="C177" r:id="rId_hyperlink_351" tooltip="PN3.3V" display="PN3.3V"/>
    <hyperlink ref="B178" r:id="rId_hyperlink_352" tooltip="https://www.diodes.com/datasheet/download/PX_2-5V.pdf" display="https://www.diodes.com/datasheet/download/PX_2-5V.pdf"/>
    <hyperlink ref="C178" r:id="rId_hyperlink_353" tooltip="PX2.5V" display="PX2.5V"/>
    <hyperlink ref="B179" r:id="rId_hyperlink_354" tooltip="https://www.diodes.com/datasheet/download/PX_3-3V.pdf" display="https://www.diodes.com/datasheet/download/PX_3-3V.pdf"/>
    <hyperlink ref="C179" r:id="rId_hyperlink_355" tooltip="PX3.3V" display="PX3.3V"/>
    <hyperlink ref="B180" r:id="rId_hyperlink_356" tooltip="https://www.diodes.com/datasheet/download/SD_2-5V.pdf" display="https://www.diodes.com/datasheet/download/SD_2-5V.pdf"/>
    <hyperlink ref="C180" r:id="rId_hyperlink_357" tooltip="SD2.5V" display="SD2.5V"/>
    <hyperlink ref="B181" r:id="rId_hyperlink_358" tooltip="https://www.diodes.com/datasheet/download/SD_3-3V.pdf" display="https://www.diodes.com/datasheet/download/SD_3-3V.pdf"/>
    <hyperlink ref="C181" r:id="rId_hyperlink_359" tooltip="SD3.3V" display="SD3.3V"/>
    <hyperlink ref="B182" r:id="rId_hyperlink_360" tooltip="https://www.diodes.com/datasheet/download/SH_3-3V.pdf" display="https://www.diodes.com/datasheet/download/SH_3-3V.pdf"/>
    <hyperlink ref="C182" r:id="rId_hyperlink_361" tooltip="SH3.3V" display="SH3.3V"/>
    <hyperlink ref="B183" r:id="rId_hyperlink_362" tooltip="https://www.diodes.com/datasheet/download/SN_2-5V.pdf" display="https://www.diodes.com/datasheet/download/SN_2-5V.pdf"/>
    <hyperlink ref="C183" r:id="rId_hyperlink_363" tooltip="SN2.5V" display="SN2.5V"/>
    <hyperlink ref="B184" r:id="rId_hyperlink_364" tooltip="https://www.diodes.com/datasheet/download/SN_3-3V.pdf" display="https://www.diodes.com/datasheet/download/SN_3-3V.pdf"/>
    <hyperlink ref="C184" r:id="rId_hyperlink_365" tooltip="SN3.3V" display="SN3.3V"/>
    <hyperlink ref="B185" r:id="rId_hyperlink_366" tooltip="https://www.diodes.com/datasheet/download/SN_3-3V_RS.pdf" display="https://www.diodes.com/datasheet/download/SN_3-3V_RS.pdf"/>
    <hyperlink ref="C185" r:id="rId_hyperlink_367" tooltip="SN3.3VRS" display="SN3.3VRS"/>
    <hyperlink ref="C186" r:id="rId_hyperlink_368" tooltip="SQ2.5V" display="SQ2.5V"/>
    <hyperlink ref="B187" r:id="rId_hyperlink_369" tooltip="https://www.diodes.com/datasheet/download/SQ+3.3V+.pdf" display="https://www.diodes.com/datasheet/download/SQ+3.3V+.pdf"/>
    <hyperlink ref="C187" r:id="rId_hyperlink_370" tooltip="SQ3.3V" display="SQ3.3V"/>
    <hyperlink ref="B188" r:id="rId_hyperlink_371" tooltip="https://www.diodes.com/datasheet/download/SX_2-5V.pdf" display="https://www.diodes.com/datasheet/download/SX_2-5V.pdf"/>
    <hyperlink ref="C188" r:id="rId_hyperlink_372" tooltip="SX2.5V" display="SX2.5V"/>
    <hyperlink ref="B189" r:id="rId_hyperlink_373" tooltip="https://www.diodes.com/datasheet/download/SX_3-3V.pdf" display="https://www.diodes.com/datasheet/download/SX_3-3V.pdf"/>
    <hyperlink ref="C189" r:id="rId_hyperlink_374" tooltip="SX3.3V" display="SX3.3V"/>
    <hyperlink ref="B190" r:id="rId_hyperlink_375" tooltip="https://www.diodes.com/datasheet/download/UC.pdf" display="https://www.diodes.com/datasheet/download/UC.pdf"/>
    <hyperlink ref="C190" r:id="rId_hyperlink_376" tooltip="UC" display="UC"/>
    <hyperlink ref="B191" r:id="rId_hyperlink_377" tooltip="https://www.diodes.com/datasheet/download/UCQ.pdf" display="https://www.diodes.com/datasheet/download/UCQ.pdf"/>
    <hyperlink ref="C191" r:id="rId_hyperlink_378" tooltip="UCQ" display="UCQ"/>
    <hyperlink ref="B192" r:id="rId_hyperlink_379" tooltip="https://www.diodes.com/datasheet/download/UF252%2F22.pdf" display="https://www.diodes.com/datasheet/download/UF252%2F22.pdf"/>
    <hyperlink ref="C192" r:id="rId_hyperlink_380" tooltip="UF252/22" display="UF252/22"/>
    <hyperlink ref="B193" r:id="rId_hyperlink_381" tooltip="https://www.diodes.com/datasheet/download/UF253%2F23.pdf" display="https://www.diodes.com/datasheet/download/UF253%2F23.pdf"/>
    <hyperlink ref="C193" r:id="rId_hyperlink_382" tooltip="UF253/23" display="UF253/23"/>
    <hyperlink ref="B194" r:id="rId_hyperlink_383" tooltip="https://www.diodes.com/datasheet/download/UF254%2F24.pdf" display="https://www.diodes.com/datasheet/download/UF254%2F24.pdf"/>
    <hyperlink ref="C194" r:id="rId_hyperlink_384" tooltip="UF254/24" display="UF254/24"/>
    <hyperlink ref="B195" r:id="rId_hyperlink_385" tooltip="https://www.diodes.com/datasheet/download/UF322%2F32.pdf" display="https://www.diodes.com/datasheet/download/UF322%2F32.pdf"/>
    <hyperlink ref="C195" r:id="rId_hyperlink_386" tooltip="UF322/32" display="UF322/32"/>
    <hyperlink ref="B196" r:id="rId_hyperlink_387" tooltip="https://www.diodes.com/datasheet/download/UF323%2F33.pdf" display="https://www.diodes.com/datasheet/download/UF323%2F33.pdf"/>
    <hyperlink ref="C196" r:id="rId_hyperlink_388" tooltip="UF323/33" display="UF323/33"/>
    <hyperlink ref="B197" r:id="rId_hyperlink_389" tooltip="https://www.diodes.com/datasheet/download/UF324%2F34.pdf" display="https://www.diodes.com/datasheet/download/UF324%2F34.pdf"/>
    <hyperlink ref="C197" r:id="rId_hyperlink_390" tooltip="UF324/34" display="UF324/34"/>
    <hyperlink ref="B198" r:id="rId_hyperlink_391" tooltip="https://www.diodes.com/datasheet/download/UF502%2F52.pdf" display="https://www.diodes.com/datasheet/download/UF502%2F52.pdf"/>
    <hyperlink ref="C198" r:id="rId_hyperlink_392" tooltip="UF502/52" display="UF502/52"/>
    <hyperlink ref="B199" r:id="rId_hyperlink_393" tooltip="https://www.diodes.com/datasheet/download/UF503%2F53.pdf" display="https://www.diodes.com/datasheet/download/UF503%2F53.pdf"/>
    <hyperlink ref="C199" r:id="rId_hyperlink_394" tooltip="UF503/53" display="UF503/53"/>
    <hyperlink ref="B200" r:id="rId_hyperlink_395" tooltip="https://www.diodes.com/datasheet/download/UF504%2F54.pdf" display="https://www.diodes.com/datasheet/download/UF504%2F54.pdf"/>
    <hyperlink ref="C200" r:id="rId_hyperlink_396" tooltip="UF504/54" display="UF504/54"/>
    <hyperlink ref="B201" r:id="rId_hyperlink_397" tooltip="https://www.diodes.com/datasheet/download/UF702%2F72.pdf" display="https://www.diodes.com/datasheet/download/UF702%2F72.pdf"/>
    <hyperlink ref="C201" r:id="rId_hyperlink_398" tooltip="UF702/72" display="UF702/72"/>
    <hyperlink ref="B202" r:id="rId_hyperlink_399" tooltip="https://www.diodes.com/datasheet/download/UF703%2F73.pdf" display="https://www.diodes.com/datasheet/download/UF703%2F73.pdf"/>
    <hyperlink ref="C202" r:id="rId_hyperlink_400" tooltip="UF703/73" display="UF703/73"/>
    <hyperlink ref="B203" r:id="rId_hyperlink_401" tooltip="https://www.diodes.com/datasheet/download/UF704%2F74.pdf" display="https://www.diodes.com/datasheet/download/UF704%2F74.pdf"/>
    <hyperlink ref="C203" r:id="rId_hyperlink_402" tooltip="UF704/UF74" display="UF704/UF74"/>
    <hyperlink ref="B204" r:id="rId_hyperlink_403" tooltip="https://www.diodes.com/datasheet/download/UF252%2F22.pdf" display="https://www.diodes.com/datasheet/download/UF252%2F22.pdf"/>
    <hyperlink ref="C204" r:id="rId_hyperlink_404" tooltip="UFQ252/22" display="UFQ252/22"/>
    <hyperlink ref="B205" r:id="rId_hyperlink_405" tooltip="https://www.diodes.com/datasheet/download/UF253%2F23.pdf" display="https://www.diodes.com/datasheet/download/UF253%2F23.pdf"/>
    <hyperlink ref="C205" r:id="rId_hyperlink_406" tooltip="UFQ253/23" display="UFQ253/23"/>
    <hyperlink ref="B206" r:id="rId_hyperlink_407" tooltip="https://www.diodes.com/datasheet/download/UF254%2F24.pdf" display="https://www.diodes.com/datasheet/download/UF254%2F24.pdf"/>
    <hyperlink ref="C206" r:id="rId_hyperlink_408" tooltip="UFQ254/24" display="UFQ254/24"/>
    <hyperlink ref="B207" r:id="rId_hyperlink_409" tooltip="https://www.diodes.com/datasheet/download/UF322%2F32.pdf" display="https://www.diodes.com/datasheet/download/UF322%2F32.pdf"/>
    <hyperlink ref="C207" r:id="rId_hyperlink_410" tooltip="UFQ322/32" display="UFQ322/32"/>
    <hyperlink ref="B208" r:id="rId_hyperlink_411" tooltip="https://www.diodes.com/datasheet/download/UF323%2F33.pdf" display="https://www.diodes.com/datasheet/download/UF323%2F33.pdf"/>
    <hyperlink ref="C208" r:id="rId_hyperlink_412" tooltip="UFQ323/33" display="UFQ323/33"/>
    <hyperlink ref="B209" r:id="rId_hyperlink_413" tooltip="https://www.diodes.com/datasheet/download/UF324%2F34.pdf" display="https://www.diodes.com/datasheet/download/UF324%2F34.pdf"/>
    <hyperlink ref="C209" r:id="rId_hyperlink_414" tooltip="UFQ324/34" display="UFQ324/34"/>
    <hyperlink ref="B210" r:id="rId_hyperlink_415" tooltip="https://www.diodes.com/datasheet/download/UF502%2F52.pdf" display="https://www.diodes.com/datasheet/download/UF502%2F52.pdf"/>
    <hyperlink ref="C210" r:id="rId_hyperlink_416" tooltip="UFQ502/52" display="UFQ502/52"/>
    <hyperlink ref="B211" r:id="rId_hyperlink_417" tooltip="https://www.diodes.com/datasheet/download/UF503%2F53.pdf" display="https://www.diodes.com/datasheet/download/UF503%2F53.pdf"/>
    <hyperlink ref="C211" r:id="rId_hyperlink_418" tooltip="UFQ503/53" display="UFQ503/53"/>
    <hyperlink ref="B212" r:id="rId_hyperlink_419" tooltip="https://www.diodes.com/datasheet/download/UF504%2F54.pdf" display="https://www.diodes.com/datasheet/download/UF504%2F54.pdf"/>
    <hyperlink ref="C212" r:id="rId_hyperlink_420" tooltip="UFQ504/54" display="UFQ504/54"/>
    <hyperlink ref="B213" r:id="rId_hyperlink_421" tooltip="https://www.diodes.com/datasheet/download/UF702%2F72.pdf" display="https://www.diodes.com/datasheet/download/UF702%2F72.pdf"/>
    <hyperlink ref="C213" r:id="rId_hyperlink_422" tooltip="UFQ702/72" display="UFQ702/72"/>
    <hyperlink ref="B214" r:id="rId_hyperlink_423" tooltip="https://www.diodes.com/datasheet/download/UF703%2F73.pdf" display="https://www.diodes.com/datasheet/download/UF703%2F73.pdf"/>
    <hyperlink ref="C214" r:id="rId_hyperlink_424" tooltip="UFQ703/73" display="UFQ703/73"/>
    <hyperlink ref="B215" r:id="rId_hyperlink_425" tooltip="https://www.diodes.com/datasheet/download/UF704%2F74.pdf" display="https://www.diodes.com/datasheet/download/UF704%2F74.pdf"/>
    <hyperlink ref="C215" r:id="rId_hyperlink_426" tooltip="UFQ704/UFQ74" display="UFQ704/UFQ74"/>
    <hyperlink ref="B216" r:id="rId_hyperlink_427" tooltip="https://www.diodes.com/datasheet/download/UJ_1-8V.pdf" display="https://www.diodes.com/datasheet/download/UJ_1-8V.pdf"/>
    <hyperlink ref="C216" r:id="rId_hyperlink_428" tooltip="UJ1.8V" display="UJ1.8V"/>
    <hyperlink ref="B217" r:id="rId_hyperlink_429" tooltip="https://www.diodes.com/datasheet/download/UK_1-8V.pdf" display="https://www.diodes.com/datasheet/download/UK_1-8V.pdf"/>
    <hyperlink ref="C217" r:id="rId_hyperlink_430" tooltip="UK1.8V" display="UK1.8V"/>
    <hyperlink ref="B218" r:id="rId_hyperlink_431" tooltip="https://www.diodes.com/datasheet/download/UM_1-8V.pdf" display="https://www.diodes.com/datasheet/download/UM_1-8V.pdf"/>
    <hyperlink ref="C218" r:id="rId_hyperlink_432" tooltip="UM1.8V" display="UM1.8V"/>
    <hyperlink ref="B219" r:id="rId_hyperlink_433" tooltip="https://www.diodes.com/datasheet/download/UX22-252.pdf" display="https://www.diodes.com/datasheet/download/UX22-252.pdf"/>
    <hyperlink ref="C219" r:id="rId_hyperlink_434" tooltip="UX22/252" display="UX22/252"/>
    <hyperlink ref="B220" r:id="rId_hyperlink_435" tooltip="https://www.diodes.com/datasheet/download/UX31%2FUX321.pdf" display="https://www.diodes.com/datasheet/download/UX31%2FUX321.pdf"/>
    <hyperlink ref="C220" r:id="rId_hyperlink_436" tooltip="UX31/UX321" display="UX31/UX321"/>
    <hyperlink ref="B221" r:id="rId_hyperlink_437" tooltip="https://www.diodes.com/datasheet/download/UX51%2FUX501+.pdf" display="https://www.diodes.com/datasheet/download/UX51%2FUX501+.pdf"/>
    <hyperlink ref="C221" r:id="rId_hyperlink_438" tooltip="UX51/UX501" display="UX51/UX501"/>
    <hyperlink ref="B222" r:id="rId_hyperlink_439" tooltip="https://www.diodes.com/datasheet/download/UX52%2FUX502+.pdf" display="https://www.diodes.com/datasheet/download/UX52%2FUX502+.pdf"/>
    <hyperlink ref="C222" r:id="rId_hyperlink_440" tooltip="UX52/UX502" display="UX52/UX502"/>
    <hyperlink ref="B223" r:id="rId_hyperlink_441" tooltip="https://www.diodes.com/datasheet/download/UX53%2FUX503.pdf" display="https://www.diodes.com/datasheet/download/UX53%2FUX503.pdf"/>
    <hyperlink ref="C223" r:id="rId_hyperlink_442" tooltip="UX53/UX503" display="UX53/UX503"/>
    <hyperlink ref="B224" r:id="rId_hyperlink_443" tooltip="https://www.diodes.com/datasheet/download/UX71-701.pdf" display="https://www.diodes.com/datasheet/download/UX71-701.pdf"/>
    <hyperlink ref="C224" r:id="rId_hyperlink_444" tooltip="UX71/UX701" display="UX71/UX701"/>
    <hyperlink ref="B225" r:id="rId_hyperlink_445" tooltip="https://www.diodes.com/datasheet/download/UX72-702.pdf" display="https://www.diodes.com/datasheet/download/UX72-702.pdf"/>
    <hyperlink ref="C225" r:id="rId_hyperlink_446" tooltip="UX72/UX702" display="UX72/UX702"/>
    <hyperlink ref="B226" r:id="rId_hyperlink_447" tooltip="https://www.diodes.com/datasheet/download/UX73-703.pdf" display="https://www.diodes.com/datasheet/download/UX73-703.pdf"/>
    <hyperlink ref="C226" r:id="rId_hyperlink_448" tooltip="UX73/UX703" display="UX73/UX703"/>
    <hyperlink ref="B227" r:id="rId_hyperlink_449" tooltip="https://www.diodes.com/datasheet/download/VM_1-2V.pdf" display="https://www.diodes.com/datasheet/download/VM_1-2V.pdf"/>
    <hyperlink ref="C227" r:id="rId_hyperlink_450" tooltip="VM1.2V" display="VM1.2V"/>
    <hyperlink ref="B228" r:id="rId_hyperlink_451" tooltip="https://www.diodes.com/datasheet/download/VM_1-8V.pdf" display="https://www.diodes.com/datasheet/download/VM_1-8V.pdf"/>
    <hyperlink ref="C228" r:id="rId_hyperlink_452" tooltip="VM1.8V" display="VM1.8V"/>
    <hyperlink ref="B229" r:id="rId_hyperlink_453" tooltip="https://www.diodes.com/datasheet/download/VM_2-5V.pdf" display="https://www.diodes.com/datasheet/download/VM_2-5V.pdf"/>
    <hyperlink ref="C229" r:id="rId_hyperlink_454" tooltip="VM2.5V" display="VM2.5V"/>
    <hyperlink ref="B230" r:id="rId_hyperlink_455" tooltip="https://www.diodes.com/datasheet/download/VM_3-3V.pdf" display="https://www.diodes.com/datasheet/download/VM_3-3V.pdf"/>
    <hyperlink ref="C230" r:id="rId_hyperlink_456" tooltip="VM3.3V" display="VM3.3V"/>
    <hyperlink ref="B231" r:id="rId_hyperlink_457" tooltip="https://www.diodes.com/datasheet/download/WL251.pdf" display="https://www.diodes.com/datasheet/download/WL251.pdf"/>
    <hyperlink ref="C231" r:id="rId_hyperlink_458" tooltip="WL251" display="WL251"/>
    <hyperlink ref="B232" r:id="rId_hyperlink_459" tooltip="https://www.diodes.com/datasheet/download/WL321.pdf" display="https://www.diodes.com/datasheet/download/WL321.pdf"/>
    <hyperlink ref="C232" r:id="rId_hyperlink_460" tooltip="WL321" display="WL321"/>
    <hyperlink ref="B233" r:id="rId_hyperlink_461" tooltip="https://www.diodes.com/datasheet/download/WL501.pdf" display="https://www.diodes.com/datasheet/download/WL501.pdf"/>
    <hyperlink ref="C233" r:id="rId_hyperlink_462" tooltip="WL501" display="WL501"/>
    <hyperlink ref="B234" r:id="rId_hyperlink_463" tooltip="https://www.diodes.com/datasheet/download/WL701.pdf" display="https://www.diodes.com/datasheet/download/WL701.pdf"/>
    <hyperlink ref="C234" r:id="rId_hyperlink_464" tooltip="WL701" display="WL701"/>
    <hyperlink ref="B235" r:id="rId_hyperlink_465" tooltip="https://www.diodes.com/datasheet/download/WX501.pdf" display="https://www.diodes.com/datasheet/download/WX501.pdf"/>
    <hyperlink ref="C235" r:id="rId_hyperlink_466" tooltip="WX501" display="WX501"/>
    <hyperlink ref="B236" r:id="rId_hyperlink_467" tooltip="https://www.diodes.com/datasheet/download/WX502.pdf" display="https://www.diodes.com/datasheet/download/WX502.pdf"/>
    <hyperlink ref="C236" r:id="rId_hyperlink_468" tooltip="WX502" display="WX502"/>
    <hyperlink ref="B237" r:id="rId_hyperlink_469" tooltip="https://www.diodes.com/datasheet/download/WX503.pdf" display="https://www.diodes.com/datasheet/download/WX503.pdf"/>
    <hyperlink ref="C237" r:id="rId_hyperlink_470" tooltip="WX503" display="WX503"/>
    <hyperlink ref="B238" r:id="rId_hyperlink_471" tooltip="https://www.diodes.com/datasheet/download/WX701.pdf" display="https://www.diodes.com/datasheet/download/WX701.pdf"/>
    <hyperlink ref="C238" r:id="rId_hyperlink_472" tooltip="WX701" display="WX701"/>
    <hyperlink ref="B239" r:id="rId_hyperlink_473" tooltip="https://www.diodes.com/datasheet/download/WX702.pdf" display="https://www.diodes.com/datasheet/download/WX702.pdf"/>
    <hyperlink ref="C239" r:id="rId_hyperlink_47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2025-05-20T03:04:39-05:00</dcterms:created>
  <dcterms:modified xsi:type="dcterms:W3CDTF">2025-05-20T03:04:39-05:00</dcterms:modified>
  <dc:title>Untitled Spreadsheet</dc:title>
  <dc:description/>
  <dc:subject/>
  <cp:keywords/>
  <cp:category/>
</cp:coreProperties>
</file>