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<sst xmlns="http://schemas.openxmlformats.org/spreadsheetml/2006/main" uniqueCount="141">
  <si>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</si>
  <si>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</si>
  <si>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</si>
  <si>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</si>
  <si>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</si>
  <si>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Outputs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</si>
  <si>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</si>
  <si>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</si>
  <si>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</si>
  <si>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</si>
  <si>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</si>
  <si>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Skew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</si>
  <si>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</si>
  <si>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</si>
  <si>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1:4 Clock Driver for Intel PCI Express Chipsets</t>
  </si>
  <si>
    <t>Standard</t>
  </si>
  <si>
    <t>PCIe clock buffer</t>
  </si>
  <si>
    <t>HCSL</t>
  </si>
  <si>
    <t>0 to 70</t>
  </si>
  <si>
    <t>SSOP (H28) MSL1 Sn, TSSOP (L28) MSL1 Sn</t>
  </si>
  <si>
    <t>1:4 Clock Driver for Intel PCIe® Chipsets</t>
  </si>
  <si>
    <t>-40 to 85</t>
  </si>
  <si>
    <t>1:4 Clock Driver for Intel PCIe® 3.0 Chipsets</t>
  </si>
  <si>
    <t>PCI Express® 3.0 1:8 HCSL Clock Buffer</t>
  </si>
  <si>
    <t>TSSOP (A48) MSL1 Sn</t>
  </si>
  <si>
    <t>PCI Express® 1:8 HCSL Clock Buffer</t>
  </si>
  <si>
    <t>TSSOP (A48) MSL1 Sn, SSOP (V48) MSL1 Sn</t>
  </si>
  <si>
    <t>3.3V, 4 Outputs, LVTTL/LVCMOS to LVPECL Clock Buffer with Selectable Inputs</t>
  </si>
  <si>
    <t>Buffer</t>
  </si>
  <si>
    <t>LVPECL</t>
  </si>
  <si>
    <t>TTL, CMOS, LVPECL</t>
  </si>
  <si>
    <t>TSSOP (L20)  MSL1  Sn</t>
  </si>
  <si>
    <t>Low jitter 1 to 4 Crystal/ LVCMOS to LVPECL fanout buffer</t>
  </si>
  <si>
    <t>Crystal, LVTTL, LVCMOS</t>
  </si>
  <si>
    <t>4 output LVPECL fanout buffer</t>
  </si>
  <si>
    <t>2.5, 3.3</t>
  </si>
  <si>
    <t>High-Performance Differential Fanout Buffer</t>
  </si>
  <si>
    <t>LVPECL, LVDS, CML, HCSL</t>
  </si>
  <si>
    <t>TQFN (ZH16) MSL1 Sn</t>
  </si>
  <si>
    <t>1:4 High Perfomance LVPECL Fan out Buffer</t>
  </si>
  <si>
    <t>LVPECL, CML</t>
  </si>
  <si>
    <t>LVCMOS, Differential</t>
  </si>
  <si>
    <t>Low jitter 1 to 4 Crystal/ LVCMOS to LVPECL HPB fanout buffer</t>
  </si>
  <si>
    <t>LVPECL Clock Buffer with "divide by 2" feature</t>
  </si>
  <si>
    <t>1:5 LVPECL Buffer</t>
  </si>
  <si>
    <t>Crystal, LVTTL, LVCMOS, Differential</t>
  </si>
  <si>
    <t>5  LVPECL output High Performance Buffer</t>
  </si>
  <si>
    <t>Differential</t>
  </si>
  <si>
    <t>6 output High Performance LVPECL Fanout Buffer</t>
  </si>
  <si>
    <t>Low Skew 1 to 6 Crystal/ LVCMOS/ Differential Fanout buffer</t>
  </si>
  <si>
    <t>TSSOP (L24)  MSL1  Sn</t>
  </si>
  <si>
    <t>1 to 10 Differential to LVPECL Fanout HPB Buffer</t>
  </si>
  <si>
    <t>TQFP (FAE32)  MSL3  Sn, TQFP (FA32) MSL3 Sn, W-QFN5050-32 (ZH32) MSL1 PPF</t>
  </si>
  <si>
    <t>10 output LVPECL High Performance Buffer with Sync OE</t>
  </si>
  <si>
    <t>TQFP (FA32) MSL3 Sn</t>
  </si>
  <si>
    <t>Automotive LVDS Buffer 2 output</t>
  </si>
  <si>
    <t>Automotive</t>
  </si>
  <si>
    <t>LVDS</t>
  </si>
  <si>
    <t>&lt;0.03</t>
  </si>
  <si>
    <t>Crystal LVCMOS LVDS</t>
  </si>
  <si>
    <t>&lt;40</t>
  </si>
  <si>
    <t>-40 to 125</t>
  </si>
  <si>
    <t>W-QFN5050-32/SWP (ZHW32) MSL1 Sn</t>
  </si>
  <si>
    <t>Automotive LVDS Buffer 4 output</t>
  </si>
  <si>
    <t>1:6 LVDS Buffer</t>
  </si>
  <si>
    <t>1:2 HCSL Buffer</t>
  </si>
  <si>
    <t>LVTTL, LVCMOS, Differential</t>
  </si>
  <si>
    <t>TSSOP (L16)  MSL1  Sn</t>
  </si>
  <si>
    <t>1:4 HCSL Buffer</t>
  </si>
  <si>
    <t>1:4 Selectable Differential Buffer</t>
  </si>
  <si>
    <t>Selectable Differential</t>
  </si>
  <si>
    <t>TSSOP (L28) MSL1 Sn</t>
  </si>
  <si>
    <t>High Performance Selectable 1:4 Differential Fanout Buffer</t>
  </si>
  <si>
    <t>LVPECL, LVDS, HCSL</t>
  </si>
  <si>
    <t>Single Ended, Differential, Xtal</t>
  </si>
  <si>
    <t>W-QFN5050-32 (ZH32) MSL1 PPF</t>
  </si>
  <si>
    <t>1:6 Selectable Differential Buffer</t>
  </si>
  <si>
    <t>High Performance Differential Fanout Buffer</t>
  </si>
  <si>
    <t>-55 to 150</t>
  </si>
  <si>
    <t>TQFN (ZD48)  MSL1 PPF</t>
  </si>
  <si>
    <t>10 Output High Performance Differential Fanout Clock Buffer</t>
  </si>
  <si>
    <t>6 Output LVPECL Fanout Buffer</t>
  </si>
  <si>
    <t>12 Output LVPECL Fanout Buffer</t>
  </si>
  <si>
    <t>TQFN (ZD40)  MSL1 PPF</t>
  </si>
  <si>
    <t>16 Output LVPECL Fanout Buffer</t>
  </si>
  <si>
    <t>TQFP (FA48) MSL3 Sn</t>
  </si>
  <si>
    <t>3GHz 1:4 LVPECL Fanout Buffer</t>
  </si>
  <si>
    <t>6GHz 1:4 LVPECL Fanout Buffer with Internal Termination</t>
  </si>
  <si>
    <t>12 Output LVDS Fanout Buffer</t>
  </si>
  <si>
    <t>16 Output LVDS Fanout Buffer</t>
  </si>
  <si>
    <t>1:4 2.5GHz LVDS Clock/ Data Buffer</t>
  </si>
  <si>
    <t>1:2 6GHz/ 12Gbps CML Clock/ Data Buffer</t>
  </si>
  <si>
    <t>CML</t>
  </si>
  <si>
    <t>1:4 6GHz/ 12Gbps CML Clock/ Data Buffer</t>
  </si>
  <si>
    <t>6GHz Selectable Fanout Buffer with Internal Termination</t>
  </si>
  <si>
    <t>TQFN (ZD24)  MSL1 Sn</t>
  </si>
  <si>
    <t>Very Low Power 2-Output PCIe Gen 4 Clock Buffer</t>
  </si>
  <si>
    <t>LP-HCSL</t>
  </si>
  <si>
    <t>Very Low Power 4-Output PCIe Clock Buffer With On-chip Termination</t>
  </si>
  <si>
    <t>4-Output PCIe 4.0 Clock Buffer for Automotive Applications</t>
  </si>
  <si>
    <t>Zero-Delay Buffer</t>
  </si>
  <si>
    <t>-40 to 105</t>
  </si>
  <si>
    <t>TQFN (ZHQ32) MSL1</t>
  </si>
  <si>
    <t>Very Low Power 6-Output PCIe Gen 4 Clock Buffer with on chip termination</t>
  </si>
  <si>
    <t>TQFN (ZLA40) MSL1</t>
  </si>
  <si>
    <t>Very Low Power 8-Output PCIe Gen 4 Clock Buffer with on chip termination</t>
  </si>
  <si>
    <t>TQFN (ZL48) MSL1</t>
  </si>
  <si>
    <t>20-Output PCIe 4.0/5.0 Clock Buffer With On-Chip Termination</t>
  </si>
  <si>
    <t xml:space="preserve">TQFN (ZD72) </t>
  </si>
  <si>
    <t>20-Output PCIe Gen 4/Gen 5/Gen 6 Clock Buffer With On-Chip Termination</t>
  </si>
  <si>
    <t>AQFN (ZXB80) MSL3 PPF</t>
  </si>
  <si>
    <t>20-Output PCIe 4.0/5.0/6.0 Clock Buffer With On-chip Termination</t>
  </si>
  <si>
    <t>Low Power 2-Output PCIe 5.0 Clock Buffer With On-Chip Termination to support Zout=100 Ohm</t>
  </si>
  <si>
    <t>100, 125, 133.33, 156.25</t>
  </si>
  <si>
    <t>Very Low Power 2-Output PCIe Clock Buffer With On-Chip Termination</t>
  </si>
  <si>
    <t>Very Low Power 4-Output PCIe Clock Buffer With On-Chip Termination</t>
  </si>
  <si>
    <t>Very Low Power 6-Output PCIe Clock Buffer With On-Chip Termination</t>
  </si>
  <si>
    <t>W-QFN6040-40 (ZLB40) MSL1 Sn, TQFN (ZLA40) MSL1</t>
  </si>
  <si>
    <t>Very Low Power 8-Output PCIe Clock Buffer With On-Chip Termination</t>
  </si>
  <si>
    <t>Low-Power 4-Output ZDB / Fanout Clock Buffer for PCIe 6.0 and UPI</t>
  </si>
  <si>
    <t>FOB mode up to 400MHz</t>
  </si>
  <si>
    <t>FOB mode 0.0074</t>
  </si>
  <si>
    <t>6-Output PCIe 5.0/6.0 Clock Buffer with 33ohm Output Impedance</t>
  </si>
  <si>
    <t>FOB mode 400MHz</t>
  </si>
  <si>
    <t>FOB mode typ 17fs</t>
  </si>
  <si>
    <t>TQFN (ZL40) MSL1 , TQFN (ZLA40) MSL1</t>
  </si>
  <si>
    <t>Low-Power 6-Output ZDB / Fanout Clock Buffer for PCIe 6.0 and UPI</t>
  </si>
  <si>
    <t>8-Output PCIe 5.0/6.0 Clock Buffer with 33ohm Output Impedance</t>
  </si>
  <si>
    <t>Low-Power 8-Output ZDB / Fanout Clock Buffer for PCIe 6.0 and UPI</t>
  </si>
  <si>
    <t>12-Output PCIe 5.0/6.0 Clock Buffer with 33ohm Output Impedance</t>
  </si>
  <si>
    <t>TQFN (ZD64)</t>
  </si>
  <si>
    <t>Low-Power 12-Output ZDB / Fanout Clock Buffer for PCIe 6.0 and UPI</t>
  </si>
  <si>
    <t>FOB mode 0.012</t>
  </si>
  <si>
    <t>Very Low Power 5-Output PCIe Fanout Buffer With On-chip Termination</t>
  </si>
  <si>
    <t>4-Output Low Power PCIE GEN1-2-3 Buffer</t>
  </si>
  <si>
    <t xml:space="preserve">3.3	</t>
  </si>
  <si>
    <t>4-Output Low Power PCIE GEN 1-2-3 Buffer</t>
  </si>
  <si>
    <t xml:space="preserve">3.3				</t>
  </si>
  <si>
    <t>PCIe Gen 2/Gen3 Buffer</t>
  </si>
  <si>
    <t>1:4 PCI Express® Clock Driver</t>
  </si>
  <si>
    <t>TQFN (ZD20)  MSL1 PPF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</si>
</sst>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20400" TargetMode="External"/><Relationship Id="rId_hyperlink_2" Type="http://schemas.openxmlformats.org/officeDocument/2006/relationships/hyperlink" Target="https://www.diodes.com/assets/Datasheets/PI6C20400.pdf" TargetMode="External"/><Relationship Id="rId_hyperlink_3" Type="http://schemas.openxmlformats.org/officeDocument/2006/relationships/hyperlink" Target="https://www.diodes.com/part/view/PI6C20400A" TargetMode="External"/><Relationship Id="rId_hyperlink_4" Type="http://schemas.openxmlformats.org/officeDocument/2006/relationships/hyperlink" Target="https://www.diodes.com/assets/Datasheets/PI6C20400A.pdf" TargetMode="External"/><Relationship Id="rId_hyperlink_5" Type="http://schemas.openxmlformats.org/officeDocument/2006/relationships/hyperlink" Target="https://www.diodes.com/part/view/PI6C20400B" TargetMode="External"/><Relationship Id="rId_hyperlink_6" Type="http://schemas.openxmlformats.org/officeDocument/2006/relationships/hyperlink" Target="https://www.diodes.com/assets/Datasheets/PI6C20400B.pdf" TargetMode="External"/><Relationship Id="rId_hyperlink_7" Type="http://schemas.openxmlformats.org/officeDocument/2006/relationships/hyperlink" Target="https://www.diodes.com/part/view/PI6C20800B" TargetMode="External"/><Relationship Id="rId_hyperlink_8" Type="http://schemas.openxmlformats.org/officeDocument/2006/relationships/hyperlink" Target="https://www.diodes.com/assets/Datasheets/PI6C20800B.pdf" TargetMode="External"/><Relationship Id="rId_hyperlink_9" Type="http://schemas.openxmlformats.org/officeDocument/2006/relationships/hyperlink" Target="https://www.diodes.com/part/view/PI6C20800S" TargetMode="External"/><Relationship Id="rId_hyperlink_10" Type="http://schemas.openxmlformats.org/officeDocument/2006/relationships/hyperlink" Target="https://www.diodes.com/assets/Datasheets/PI6C20800S.pdf" TargetMode="External"/><Relationship Id="rId_hyperlink_11" Type="http://schemas.openxmlformats.org/officeDocument/2006/relationships/hyperlink" Target="https://www.diodes.com/part/view/PI6C48535-01B" TargetMode="External"/><Relationship Id="rId_hyperlink_12" Type="http://schemas.openxmlformats.org/officeDocument/2006/relationships/hyperlink" Target="https://www.diodes.com/assets/Datasheets/PI6C48535-01B.pdf" TargetMode="External"/><Relationship Id="rId_hyperlink_13" Type="http://schemas.openxmlformats.org/officeDocument/2006/relationships/hyperlink" Target="https://www.diodes.com/part/view/PI6C48535-11B" TargetMode="External"/><Relationship Id="rId_hyperlink_14" Type="http://schemas.openxmlformats.org/officeDocument/2006/relationships/hyperlink" Target="https://www.diodes.com/assets/Datasheets/PI6C48535-11B.pdf" TargetMode="External"/><Relationship Id="rId_hyperlink_15" Type="http://schemas.openxmlformats.org/officeDocument/2006/relationships/hyperlink" Target="https://www.diodes.com/part/view/PI6C48535-11C" TargetMode="External"/><Relationship Id="rId_hyperlink_16" Type="http://schemas.openxmlformats.org/officeDocument/2006/relationships/hyperlink" Target="https://www.diodes.com/assets/Datasheets/PI6C48535-11C.pdf" TargetMode="External"/><Relationship Id="rId_hyperlink_17" Type="http://schemas.openxmlformats.org/officeDocument/2006/relationships/hyperlink" Target="https://www.diodes.com/part/view/PI6C4911502D" TargetMode="External"/><Relationship Id="rId_hyperlink_18" Type="http://schemas.openxmlformats.org/officeDocument/2006/relationships/hyperlink" Target="https://www.diodes.com/assets/Datasheets/PI6C4911502D.pdf" TargetMode="External"/><Relationship Id="rId_hyperlink_19" Type="http://schemas.openxmlformats.org/officeDocument/2006/relationships/hyperlink" Target="https://www.diodes.com/part/view/PI6C4911504-01" TargetMode="External"/><Relationship Id="rId_hyperlink_20" Type="http://schemas.openxmlformats.org/officeDocument/2006/relationships/hyperlink" Target="https://www.diodes.com/assets/Datasheets/PI6C4911504-01.pdf" TargetMode="External"/><Relationship Id="rId_hyperlink_21" Type="http://schemas.openxmlformats.org/officeDocument/2006/relationships/hyperlink" Target="https://www.diodes.com/part/view/PI6C4911504-03" TargetMode="External"/><Relationship Id="rId_hyperlink_22" Type="http://schemas.openxmlformats.org/officeDocument/2006/relationships/hyperlink" Target="https://www.diodes.com/assets/Datasheets/PI6C4911504-03.pdf" TargetMode="External"/><Relationship Id="rId_hyperlink_23" Type="http://schemas.openxmlformats.org/officeDocument/2006/relationships/hyperlink" Target="https://www.diodes.com/part/view/PI6C4911504D2" TargetMode="External"/><Relationship Id="rId_hyperlink_24" Type="http://schemas.openxmlformats.org/officeDocument/2006/relationships/hyperlink" Target="https://www.diodes.com/assets/Datasheets/PI6C4911504D2.pdf" TargetMode="External"/><Relationship Id="rId_hyperlink_25" Type="http://schemas.openxmlformats.org/officeDocument/2006/relationships/hyperlink" Target="https://www.diodes.com/part/view/PI6C4911505" TargetMode="External"/><Relationship Id="rId_hyperlink_26" Type="http://schemas.openxmlformats.org/officeDocument/2006/relationships/hyperlink" Target="https://www.diodes.com/assets/Datasheets/PI6C4911505.pdf" TargetMode="External"/><Relationship Id="rId_hyperlink_27" Type="http://schemas.openxmlformats.org/officeDocument/2006/relationships/hyperlink" Target="https://www.diodes.com/part/view/PI6C4911505-04" TargetMode="External"/><Relationship Id="rId_hyperlink_28" Type="http://schemas.openxmlformats.org/officeDocument/2006/relationships/hyperlink" Target="https://www.diodes.com/assets/Datasheets/PI6C4911505-04.pdf" TargetMode="External"/><Relationship Id="rId_hyperlink_29" Type="http://schemas.openxmlformats.org/officeDocument/2006/relationships/hyperlink" Target="https://www.diodes.com/part/view/PI6C4911505-07" TargetMode="External"/><Relationship Id="rId_hyperlink_30" Type="http://schemas.openxmlformats.org/officeDocument/2006/relationships/hyperlink" Target="https://www.diodes.com/assets/Datasheets/PI6C4911505-07.pdf" TargetMode="External"/><Relationship Id="rId_hyperlink_31" Type="http://schemas.openxmlformats.org/officeDocument/2006/relationships/hyperlink" Target="https://www.diodes.com/part/view/PI6C4911506" TargetMode="External"/><Relationship Id="rId_hyperlink_32" Type="http://schemas.openxmlformats.org/officeDocument/2006/relationships/hyperlink" Target="https://www.diodes.com/assets/Datasheets/PI6C4911506.pdf" TargetMode="External"/><Relationship Id="rId_hyperlink_33" Type="http://schemas.openxmlformats.org/officeDocument/2006/relationships/hyperlink" Target="https://www.diodes.com/part/view/PI6C4911506-06" TargetMode="External"/><Relationship Id="rId_hyperlink_34" Type="http://schemas.openxmlformats.org/officeDocument/2006/relationships/hyperlink" Target="https://www.diodes.com/assets/Datasheets/PI6C4911506-06.pdf" TargetMode="External"/><Relationship Id="rId_hyperlink_35" Type="http://schemas.openxmlformats.org/officeDocument/2006/relationships/hyperlink" Target="https://www.diodes.com/part/view/PI6C4911510" TargetMode="External"/><Relationship Id="rId_hyperlink_36" Type="http://schemas.openxmlformats.org/officeDocument/2006/relationships/hyperlink" Target="https://www.diodes.com/assets/Datasheets/PI6C4911510.pdf" TargetMode="External"/><Relationship Id="rId_hyperlink_37" Type="http://schemas.openxmlformats.org/officeDocument/2006/relationships/hyperlink" Target="https://www.diodes.com/part/view/PI6C4911510-05" TargetMode="External"/><Relationship Id="rId_hyperlink_38" Type="http://schemas.openxmlformats.org/officeDocument/2006/relationships/hyperlink" Target="https://www.diodes.com/assets/Datasheets/PI6C4911510-05.pdf" TargetMode="External"/><Relationship Id="rId_hyperlink_39" Type="http://schemas.openxmlformats.org/officeDocument/2006/relationships/hyperlink" Target="https://www.diodes.com/part/view/PI6C4921502TQ" TargetMode="External"/><Relationship Id="rId_hyperlink_40" Type="http://schemas.openxmlformats.org/officeDocument/2006/relationships/hyperlink" Target="https://www.diodes.com/assets/Datasheets/PI6C492150xTQ.pdf" TargetMode="External"/><Relationship Id="rId_hyperlink_41" Type="http://schemas.openxmlformats.org/officeDocument/2006/relationships/hyperlink" Target="https://www.diodes.com/part/view/PI6C4921504TQ" TargetMode="External"/><Relationship Id="rId_hyperlink_42" Type="http://schemas.openxmlformats.org/officeDocument/2006/relationships/hyperlink" Target="https://www.diodes.com/assets/Datasheets/PI6C492150xTQ.pdf" TargetMode="External"/><Relationship Id="rId_hyperlink_43" Type="http://schemas.openxmlformats.org/officeDocument/2006/relationships/hyperlink" Target="https://www.diodes.com/part/view/PI6C4921506" TargetMode="External"/><Relationship Id="rId_hyperlink_44" Type="http://schemas.openxmlformats.org/officeDocument/2006/relationships/hyperlink" Target="https://www.diodes.com/assets/Datasheets/PI6C4921506.pdf" TargetMode="External"/><Relationship Id="rId_hyperlink_45" Type="http://schemas.openxmlformats.org/officeDocument/2006/relationships/hyperlink" Target="https://www.diodes.com/part/view/PI6C4931502-04" TargetMode="External"/><Relationship Id="rId_hyperlink_46" Type="http://schemas.openxmlformats.org/officeDocument/2006/relationships/hyperlink" Target="https://www.diodes.com/assets/Datasheets/PI6C4931502-04.pdf" TargetMode="External"/><Relationship Id="rId_hyperlink_47" Type="http://schemas.openxmlformats.org/officeDocument/2006/relationships/hyperlink" Target="https://www.diodes.com/part/view/PI6C4931504-04" TargetMode="External"/><Relationship Id="rId_hyperlink_48" Type="http://schemas.openxmlformats.org/officeDocument/2006/relationships/hyperlink" Target="https://www.diodes.com/assets/Datasheets/PI6C4931504-04.pdf" TargetMode="External"/><Relationship Id="rId_hyperlink_49" Type="http://schemas.openxmlformats.org/officeDocument/2006/relationships/hyperlink" Target="https://www.diodes.com/part/view/PI6C49S1504" TargetMode="External"/><Relationship Id="rId_hyperlink_50" Type="http://schemas.openxmlformats.org/officeDocument/2006/relationships/hyperlink" Target="https://www.diodes.com/assets/Datasheets/PI6C49S1504.pdf" TargetMode="External"/><Relationship Id="rId_hyperlink_51" Type="http://schemas.openxmlformats.org/officeDocument/2006/relationships/hyperlink" Target="https://www.diodes.com/part/view/PI6C49S1504T" TargetMode="External"/><Relationship Id="rId_hyperlink_52" Type="http://schemas.openxmlformats.org/officeDocument/2006/relationships/hyperlink" Target="https://www.diodes.com/assets/Datasheets/PI6C49S1504T.pdf" TargetMode="External"/><Relationship Id="rId_hyperlink_53" Type="http://schemas.openxmlformats.org/officeDocument/2006/relationships/hyperlink" Target="https://www.diodes.com/part/view/PI6C49S1506" TargetMode="External"/><Relationship Id="rId_hyperlink_54" Type="http://schemas.openxmlformats.org/officeDocument/2006/relationships/hyperlink" Target="https://www.diodes.com/assets/Datasheets/PI6C49S1506.pdf" TargetMode="External"/><Relationship Id="rId_hyperlink_55" Type="http://schemas.openxmlformats.org/officeDocument/2006/relationships/hyperlink" Target="https://www.diodes.com/part/view/PI6C49S1510A" TargetMode="External"/><Relationship Id="rId_hyperlink_56" Type="http://schemas.openxmlformats.org/officeDocument/2006/relationships/hyperlink" Target="https://www.diodes.com/assets/Datasheets/PI6C49S1510A.pdf" TargetMode="External"/><Relationship Id="rId_hyperlink_57" Type="http://schemas.openxmlformats.org/officeDocument/2006/relationships/hyperlink" Target="https://www.diodes.com/part/view/PI6C49S1510B" TargetMode="External"/><Relationship Id="rId_hyperlink_58" Type="http://schemas.openxmlformats.org/officeDocument/2006/relationships/hyperlink" Target="https://www.diodes.com/assets/Datasheets/PI6C49S1510B.pdf" TargetMode="External"/><Relationship Id="rId_hyperlink_59" Type="http://schemas.openxmlformats.org/officeDocument/2006/relationships/hyperlink" Target="https://www.diodes.com/part/view/PI6C5912006" TargetMode="External"/><Relationship Id="rId_hyperlink_60" Type="http://schemas.openxmlformats.org/officeDocument/2006/relationships/hyperlink" Target="https://www.diodes.com/assets/Datasheets/PI6C5912006.pdf" TargetMode="External"/><Relationship Id="rId_hyperlink_61" Type="http://schemas.openxmlformats.org/officeDocument/2006/relationships/hyperlink" Target="https://www.diodes.com/part/view/PI6C5912012" TargetMode="External"/><Relationship Id="rId_hyperlink_62" Type="http://schemas.openxmlformats.org/officeDocument/2006/relationships/hyperlink" Target="https://www.diodes.com/assets/Datasheets/PI6C5912012.pdf" TargetMode="External"/><Relationship Id="rId_hyperlink_63" Type="http://schemas.openxmlformats.org/officeDocument/2006/relationships/hyperlink" Target="https://www.diodes.com/part/view/PI6C5912016" TargetMode="External"/><Relationship Id="rId_hyperlink_64" Type="http://schemas.openxmlformats.org/officeDocument/2006/relationships/hyperlink" Target="https://www.diodes.com/assets/Datasheets/PI6C5912016.pdf" TargetMode="External"/><Relationship Id="rId_hyperlink_65" Type="http://schemas.openxmlformats.org/officeDocument/2006/relationships/hyperlink" Target="https://www.diodes.com/part/view/PI6C5912016-01" TargetMode="External"/><Relationship Id="rId_hyperlink_66" Type="http://schemas.openxmlformats.org/officeDocument/2006/relationships/hyperlink" Target="https://www.diodes.com/assets/Datasheets/PI6C5912016-01.pdf" TargetMode="External"/><Relationship Id="rId_hyperlink_67" Type="http://schemas.openxmlformats.org/officeDocument/2006/relationships/hyperlink" Target="https://www.diodes.com/part/view/PI6C5913004" TargetMode="External"/><Relationship Id="rId_hyperlink_68" Type="http://schemas.openxmlformats.org/officeDocument/2006/relationships/hyperlink" Target="https://www.diodes.com/assets/Datasheets/PI6C5913004.pdf" TargetMode="External"/><Relationship Id="rId_hyperlink_69" Type="http://schemas.openxmlformats.org/officeDocument/2006/relationships/hyperlink" Target="https://www.diodes.com/part/view/PI6C5913004-01" TargetMode="External"/><Relationship Id="rId_hyperlink_70" Type="http://schemas.openxmlformats.org/officeDocument/2006/relationships/hyperlink" Target="https://www.diodes.com/assets/Datasheets/PI6C5913004-01.pdf" TargetMode="External"/><Relationship Id="rId_hyperlink_71" Type="http://schemas.openxmlformats.org/officeDocument/2006/relationships/hyperlink" Target="https://www.diodes.com/part/view/PI6C5916004" TargetMode="External"/><Relationship Id="rId_hyperlink_72" Type="http://schemas.openxmlformats.org/officeDocument/2006/relationships/hyperlink" Target="https://www.diodes.com/assets/Datasheets/PI6C5916004.pdf" TargetMode="External"/><Relationship Id="rId_hyperlink_73" Type="http://schemas.openxmlformats.org/officeDocument/2006/relationships/hyperlink" Target="https://www.diodes.com/part/view/PI6C5921512" TargetMode="External"/><Relationship Id="rId_hyperlink_74" Type="http://schemas.openxmlformats.org/officeDocument/2006/relationships/hyperlink" Target="https://www.diodes.com/assets/Datasheets/PI6C5921512.pdf" TargetMode="External"/><Relationship Id="rId_hyperlink_75" Type="http://schemas.openxmlformats.org/officeDocument/2006/relationships/hyperlink" Target="https://www.diodes.com/part/view/PI6C5921516" TargetMode="External"/><Relationship Id="rId_hyperlink_76" Type="http://schemas.openxmlformats.org/officeDocument/2006/relationships/hyperlink" Target="https://www.diodes.com/assets/Datasheets/PI6C5921516.pdf" TargetMode="External"/><Relationship Id="rId_hyperlink_77" Type="http://schemas.openxmlformats.org/officeDocument/2006/relationships/hyperlink" Target="https://www.diodes.com/part/view/PI6C5922504" TargetMode="External"/><Relationship Id="rId_hyperlink_78" Type="http://schemas.openxmlformats.org/officeDocument/2006/relationships/hyperlink" Target="https://www.diodes.com/assets/Datasheets/PI6C5922504.pdf" TargetMode="External"/><Relationship Id="rId_hyperlink_79" Type="http://schemas.openxmlformats.org/officeDocument/2006/relationships/hyperlink" Target="https://www.diodes.com/part/view/PI6C5946002" TargetMode="External"/><Relationship Id="rId_hyperlink_80" Type="http://schemas.openxmlformats.org/officeDocument/2006/relationships/hyperlink" Target="https://www.diodes.com/assets/Datasheets/PI6C5946002.pdf" TargetMode="External"/><Relationship Id="rId_hyperlink_81" Type="http://schemas.openxmlformats.org/officeDocument/2006/relationships/hyperlink" Target="https://www.diodes.com/part/view/PI6C5946004" TargetMode="External"/><Relationship Id="rId_hyperlink_82" Type="http://schemas.openxmlformats.org/officeDocument/2006/relationships/hyperlink" Target="https://www.diodes.com/assets/Datasheets/PI6C5946004.pdf" TargetMode="External"/><Relationship Id="rId_hyperlink_83" Type="http://schemas.openxmlformats.org/officeDocument/2006/relationships/hyperlink" Target="https://www.diodes.com/part/view/PI6C59S6005" TargetMode="External"/><Relationship Id="rId_hyperlink_84" Type="http://schemas.openxmlformats.org/officeDocument/2006/relationships/hyperlink" Target="https://www.diodes.com/assets/Datasheets/PI6C59S6005.pdf" TargetMode="External"/><Relationship Id="rId_hyperlink_85" Type="http://schemas.openxmlformats.org/officeDocument/2006/relationships/hyperlink" Target="https://www.diodes.com/part/view/PI6CB18200" TargetMode="External"/><Relationship Id="rId_hyperlink_86" Type="http://schemas.openxmlformats.org/officeDocument/2006/relationships/hyperlink" Target="https://www.diodes.com/assets/Datasheets/PI6CB18200.pdf" TargetMode="External"/><Relationship Id="rId_hyperlink_87" Type="http://schemas.openxmlformats.org/officeDocument/2006/relationships/hyperlink" Target="https://www.diodes.com/part/view/PI6CB18401" TargetMode="External"/><Relationship Id="rId_hyperlink_88" Type="http://schemas.openxmlformats.org/officeDocument/2006/relationships/hyperlink" Target="https://www.diodes.com/assets/Datasheets/PI6CB18401.pdf" TargetMode="External"/><Relationship Id="rId_hyperlink_89" Type="http://schemas.openxmlformats.org/officeDocument/2006/relationships/hyperlink" Target="https://www.diodes.com/part/view/PI6CB184Q" TargetMode="External"/><Relationship Id="rId_hyperlink_90" Type="http://schemas.openxmlformats.org/officeDocument/2006/relationships/hyperlink" Target="https://www.diodes.com/assets/Datasheets/PI6CB184Q.pdf" TargetMode="External"/><Relationship Id="rId_hyperlink_91" Type="http://schemas.openxmlformats.org/officeDocument/2006/relationships/hyperlink" Target="https://www.diodes.com/part/view/PI6CB18601" TargetMode="External"/><Relationship Id="rId_hyperlink_92" Type="http://schemas.openxmlformats.org/officeDocument/2006/relationships/hyperlink" Target="https://www.diodes.com/assets/Datasheets/PI6CB18601.pdf" TargetMode="External"/><Relationship Id="rId_hyperlink_93" Type="http://schemas.openxmlformats.org/officeDocument/2006/relationships/hyperlink" Target="https://www.diodes.com/part/view/PI6CB18801" TargetMode="External"/><Relationship Id="rId_hyperlink_94" Type="http://schemas.openxmlformats.org/officeDocument/2006/relationships/hyperlink" Target="https://www.diodes.com/assets/Datasheets/PI6CB18801.pdf" TargetMode="External"/><Relationship Id="rId_hyperlink_95" Type="http://schemas.openxmlformats.org/officeDocument/2006/relationships/hyperlink" Target="https://www.diodes.com/part/view/PI6CB332000" TargetMode="External"/><Relationship Id="rId_hyperlink_96" Type="http://schemas.openxmlformats.org/officeDocument/2006/relationships/hyperlink" Target="https://www.diodes.com/assets/Datasheets/PI6CB332000.pdf" TargetMode="External"/><Relationship Id="rId_hyperlink_97" Type="http://schemas.openxmlformats.org/officeDocument/2006/relationships/hyperlink" Target="https://www.diodes.com/part/view/PI6CB332001" TargetMode="External"/><Relationship Id="rId_hyperlink_98" Type="http://schemas.openxmlformats.org/officeDocument/2006/relationships/hyperlink" Target="https://www.diodes.com/assets/Datasheets/PI6CB332001.pdf" TargetMode="External"/><Relationship Id="rId_hyperlink_99" Type="http://schemas.openxmlformats.org/officeDocument/2006/relationships/hyperlink" Target="https://www.diodes.com/part/view/PI6CB332001A" TargetMode="External"/><Relationship Id="rId_hyperlink_100" Type="http://schemas.openxmlformats.org/officeDocument/2006/relationships/hyperlink" Target="https://www.diodes.com/assets/Datasheets/PI6CB332001A.pdf" TargetMode="External"/><Relationship Id="rId_hyperlink_101" Type="http://schemas.openxmlformats.org/officeDocument/2006/relationships/hyperlink" Target="https://www.diodes.com/part/view/PI6CB33201" TargetMode="External"/><Relationship Id="rId_hyperlink_102" Type="http://schemas.openxmlformats.org/officeDocument/2006/relationships/hyperlink" Target="https://www.diodes.com/assets/Datasheets/PI6CB33201.pdf" TargetMode="External"/><Relationship Id="rId_hyperlink_103" Type="http://schemas.openxmlformats.org/officeDocument/2006/relationships/hyperlink" Target="https://www.diodes.com/part/view/PI6CB33202" TargetMode="External"/><Relationship Id="rId_hyperlink_104" Type="http://schemas.openxmlformats.org/officeDocument/2006/relationships/hyperlink" Target="https://www.diodes.com/assets/Datasheets/PI6CB33202.pdf" TargetMode="External"/><Relationship Id="rId_hyperlink_105" Type="http://schemas.openxmlformats.org/officeDocument/2006/relationships/hyperlink" Target="https://www.diodes.com/part/view/PI6CB33401" TargetMode="External"/><Relationship Id="rId_hyperlink_106" Type="http://schemas.openxmlformats.org/officeDocument/2006/relationships/hyperlink" Target="https://www.diodes.com/assets/Datasheets/PI6CB33401.pdf" TargetMode="External"/><Relationship Id="rId_hyperlink_107" Type="http://schemas.openxmlformats.org/officeDocument/2006/relationships/hyperlink" Target="https://www.diodes.com/part/view/PI6CB33402" TargetMode="External"/><Relationship Id="rId_hyperlink_108" Type="http://schemas.openxmlformats.org/officeDocument/2006/relationships/hyperlink" Target="https://www.diodes.com/assets/Datasheets/PI6CB33402.pdf" TargetMode="External"/><Relationship Id="rId_hyperlink_109" Type="http://schemas.openxmlformats.org/officeDocument/2006/relationships/hyperlink" Target="https://www.diodes.com/part/view/PI6CB33601" TargetMode="External"/><Relationship Id="rId_hyperlink_110" Type="http://schemas.openxmlformats.org/officeDocument/2006/relationships/hyperlink" Target="https://www.diodes.com/assets/Datasheets/PI6CB33601.pdf" TargetMode="External"/><Relationship Id="rId_hyperlink_111" Type="http://schemas.openxmlformats.org/officeDocument/2006/relationships/hyperlink" Target="https://www.diodes.com/part/view/PI6CB33602" TargetMode="External"/><Relationship Id="rId_hyperlink_112" Type="http://schemas.openxmlformats.org/officeDocument/2006/relationships/hyperlink" Target="https://www.diodes.com/assets/Datasheets/PI6CB33602.pdf" TargetMode="External"/><Relationship Id="rId_hyperlink_113" Type="http://schemas.openxmlformats.org/officeDocument/2006/relationships/hyperlink" Target="https://www.diodes.com/part/view/PI6CB33801" TargetMode="External"/><Relationship Id="rId_hyperlink_114" Type="http://schemas.openxmlformats.org/officeDocument/2006/relationships/hyperlink" Target="https://www.diodes.com/assets/Datasheets/PI6CB33801.pdf" TargetMode="External"/><Relationship Id="rId_hyperlink_115" Type="http://schemas.openxmlformats.org/officeDocument/2006/relationships/hyperlink" Target="https://www.diodes.com/part/view/PI6CB33802" TargetMode="External"/><Relationship Id="rId_hyperlink_116" Type="http://schemas.openxmlformats.org/officeDocument/2006/relationships/hyperlink" Target="https://www.diodes.com/assets/Datasheets/PI6CB33802.pdf" TargetMode="External"/><Relationship Id="rId_hyperlink_117" Type="http://schemas.openxmlformats.org/officeDocument/2006/relationships/hyperlink" Target="https://www.diodes.com/part/view/PI6CBE33045" TargetMode="External"/><Relationship Id="rId_hyperlink_118" Type="http://schemas.openxmlformats.org/officeDocument/2006/relationships/hyperlink" Target="https://www.diodes.com/assets/Datasheets/PI6CBE33045.pdf" TargetMode="External"/><Relationship Id="rId_hyperlink_119" Type="http://schemas.openxmlformats.org/officeDocument/2006/relationships/hyperlink" Target="https://www.diodes.com/part/view/PI6CBE33063" TargetMode="External"/><Relationship Id="rId_hyperlink_120" Type="http://schemas.openxmlformats.org/officeDocument/2006/relationships/hyperlink" Target="https://www.diodes.com/assets/Datasheets/PI6CBE33063.pdf" TargetMode="External"/><Relationship Id="rId_hyperlink_121" Type="http://schemas.openxmlformats.org/officeDocument/2006/relationships/hyperlink" Target="https://www.diodes.com/part/view/PI6CBE33065" TargetMode="External"/><Relationship Id="rId_hyperlink_122" Type="http://schemas.openxmlformats.org/officeDocument/2006/relationships/hyperlink" Target="https://www.diodes.com/assets/Datasheets/PI6CBE33065.pdf" TargetMode="External"/><Relationship Id="rId_hyperlink_123" Type="http://schemas.openxmlformats.org/officeDocument/2006/relationships/hyperlink" Target="https://www.diodes.com/part/view/PI6CBE33083" TargetMode="External"/><Relationship Id="rId_hyperlink_124" Type="http://schemas.openxmlformats.org/officeDocument/2006/relationships/hyperlink" Target="https://www.diodes.com/assets/Datasheets/PI6CBE33083.pdf" TargetMode="External"/><Relationship Id="rId_hyperlink_125" Type="http://schemas.openxmlformats.org/officeDocument/2006/relationships/hyperlink" Target="https://www.diodes.com/part/view/PI6CBE33085" TargetMode="External"/><Relationship Id="rId_hyperlink_126" Type="http://schemas.openxmlformats.org/officeDocument/2006/relationships/hyperlink" Target="https://www.diodes.com/assets/Datasheets/PI6CBE33085.pdf" TargetMode="External"/><Relationship Id="rId_hyperlink_127" Type="http://schemas.openxmlformats.org/officeDocument/2006/relationships/hyperlink" Target="https://www.diodes.com/part/view/PI6CBE33123" TargetMode="External"/><Relationship Id="rId_hyperlink_128" Type="http://schemas.openxmlformats.org/officeDocument/2006/relationships/hyperlink" Target="https://www.diodes.com/assets/Datasheets/PI6CBE33123.pdf" TargetMode="External"/><Relationship Id="rId_hyperlink_129" Type="http://schemas.openxmlformats.org/officeDocument/2006/relationships/hyperlink" Target="https://www.diodes.com/part/view/PI6CBE33125" TargetMode="External"/><Relationship Id="rId_hyperlink_130" Type="http://schemas.openxmlformats.org/officeDocument/2006/relationships/hyperlink" Target="https://www.diodes.com/assets/Datasheets/PI6CBE33125.pdf" TargetMode="External"/><Relationship Id="rId_hyperlink_131" Type="http://schemas.openxmlformats.org/officeDocument/2006/relationships/hyperlink" Target="https://www.diodes.com/part/view/PI6CBF18501" TargetMode="External"/><Relationship Id="rId_hyperlink_132" Type="http://schemas.openxmlformats.org/officeDocument/2006/relationships/hyperlink" Target="https://www.diodes.com/assets/Datasheets/PI6CBF18501.pdf" TargetMode="External"/><Relationship Id="rId_hyperlink_133" Type="http://schemas.openxmlformats.org/officeDocument/2006/relationships/hyperlink" Target="https://www.diodes.com/part/view/PI6CDBL401B" TargetMode="External"/><Relationship Id="rId_hyperlink_134" Type="http://schemas.openxmlformats.org/officeDocument/2006/relationships/hyperlink" Target="https://www.diodes.com/assets/Datasheets/PI6CDBL401B.pdf" TargetMode="External"/><Relationship Id="rId_hyperlink_135" Type="http://schemas.openxmlformats.org/officeDocument/2006/relationships/hyperlink" Target="https://www.diodes.com/part/view/PI6CDBL402B" TargetMode="External"/><Relationship Id="rId_hyperlink_136" Type="http://schemas.openxmlformats.org/officeDocument/2006/relationships/hyperlink" Target="https://www.diodes.com/assets/Datasheets/PI6CDBL402B.pdf" TargetMode="External"/><Relationship Id="rId_hyperlink_137" Type="http://schemas.openxmlformats.org/officeDocument/2006/relationships/hyperlink" Target="https://www.diodes.com/part/view/PI6CEQ20200" TargetMode="External"/><Relationship Id="rId_hyperlink_138" Type="http://schemas.openxmlformats.org/officeDocument/2006/relationships/hyperlink" Target="https://www.diodes.com/assets/Datasheets/PI6CEQ20200.pdf" TargetMode="External"/><Relationship Id="rId_hyperlink_139" Type="http://schemas.openxmlformats.org/officeDocument/2006/relationships/hyperlink" Target="https://www.diodes.com/part/view/PI6PCIEB24" TargetMode="External"/><Relationship Id="rId_hyperlink_140" Type="http://schemas.openxmlformats.org/officeDocument/2006/relationships/hyperlink" Target="https://www.diodes.com/assets/Datasheets/PI6PCIEB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7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7.567" bestFit="true" customWidth="true" style="0"/>
    <col min="2" max="2" width="31.707" bestFit="true" customWidth="true" style="0"/>
    <col min="3" max="3" width="106.117" bestFit="true" customWidth="true" style="0"/>
    <col min="4" max="4" width="54.13" bestFit="true" customWidth="true" style="0"/>
    <col min="5" max="5" width="21.138" bestFit="true" customWidth="true" style="0"/>
    <col min="6" max="6" width="21.138" bestFit="true" customWidth="true" style="0"/>
    <col min="7" max="7" width="28.136" bestFit="true" customWidth="true" style="0"/>
    <col min="8" max="8" width="36.42" bestFit="true" customWidth="true" style="0"/>
    <col min="9" max="9" width="24.708" bestFit="true" customWidth="true" style="0"/>
    <col min="10" max="10" width="22.28" bestFit="true" customWidth="true" style="0"/>
    <col min="11" max="11" width="43.561" bestFit="true" customWidth="true" style="0"/>
    <col min="12" max="12" width="11.711" bestFit="true" customWidth="true" style="0"/>
    <col min="13" max="13" width="43.561" bestFit="true" customWidth="true" style="0"/>
    <col min="14" max="14" width="87.122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N1" s="1" t="s">
        <v>13</v>
      </c>
    </row>
    <row r="2" spans="1:14">
      <c r="A2" t="str">
        <f>Hyperlink("https://www.diodes.com/part/view/PI6C20400","PI6C20400")</f>
        <v>PI6C20400</v>
      </c>
      <c r="B2" t="str">
        <f>Hyperlink("https://www.diodes.com/assets/Datasheets/PI6C20400.pdf","PI6C20400 Datasheet")</f>
        <v>PI6C20400 Datasheet</v>
      </c>
      <c r="C2" t="s">
        <v>14</v>
      </c>
      <c r="D2" t="s">
        <v>15</v>
      </c>
      <c r="E2" t="s">
        <v>16</v>
      </c>
      <c r="F2">
        <v>4</v>
      </c>
      <c r="G2" t="s">
        <v>17</v>
      </c>
      <c r="H2">
        <v>100</v>
      </c>
      <c r="I2">
        <v>50</v>
      </c>
      <c r="J2">
        <v>3.3</v>
      </c>
      <c r="K2" t="s">
        <v>17</v>
      </c>
      <c r="L2">
        <v>50</v>
      </c>
      <c r="M2" t="s">
        <v>18</v>
      </c>
      <c r="N2" t="s">
        <v>19</v>
      </c>
    </row>
    <row r="3" spans="1:14">
      <c r="A3" t="str">
        <f>Hyperlink("https://www.diodes.com/part/view/PI6C20400A","PI6C20400A")</f>
        <v>PI6C20400A</v>
      </c>
      <c r="B3" t="str">
        <f>Hyperlink("https://www.diodes.com/assets/Datasheets/PI6C20400A.pdf","PI6C20400A Datasheet")</f>
        <v>PI6C20400A Datasheet</v>
      </c>
      <c r="C3" t="s">
        <v>20</v>
      </c>
      <c r="D3" t="s">
        <v>15</v>
      </c>
      <c r="E3" t="s">
        <v>16</v>
      </c>
      <c r="F3">
        <v>4</v>
      </c>
      <c r="G3" t="s">
        <v>17</v>
      </c>
      <c r="H3">
        <v>100</v>
      </c>
      <c r="I3">
        <v>50</v>
      </c>
      <c r="J3">
        <v>3.3</v>
      </c>
      <c r="K3" t="s">
        <v>17</v>
      </c>
      <c r="L3">
        <v>50</v>
      </c>
      <c r="M3" t="s">
        <v>21</v>
      </c>
      <c r="N3" t="s">
        <v>19</v>
      </c>
    </row>
    <row r="4" spans="1:14">
      <c r="A4" t="str">
        <f>Hyperlink("https://www.diodes.com/part/view/PI6C20400B","PI6C20400B")</f>
        <v>PI6C20400B</v>
      </c>
      <c r="B4" t="str">
        <f>Hyperlink("https://www.diodes.com/assets/Datasheets/PI6C20400B.pdf","PI6C20400B Datasheet")</f>
        <v>PI6C20400B Datasheet</v>
      </c>
      <c r="C4" t="s">
        <v>22</v>
      </c>
      <c r="D4" t="s">
        <v>15</v>
      </c>
      <c r="E4" t="s">
        <v>16</v>
      </c>
      <c r="F4">
        <v>4</v>
      </c>
      <c r="G4" t="s">
        <v>17</v>
      </c>
      <c r="H4">
        <v>100</v>
      </c>
      <c r="I4">
        <v>50</v>
      </c>
      <c r="J4">
        <v>3.3</v>
      </c>
      <c r="K4" t="s">
        <v>17</v>
      </c>
      <c r="L4">
        <v>50</v>
      </c>
      <c r="M4" t="s">
        <v>21</v>
      </c>
      <c r="N4" t="s">
        <v>19</v>
      </c>
    </row>
    <row r="5" spans="1:14">
      <c r="A5" t="str">
        <f>Hyperlink("https://www.diodes.com/part/view/PI6C20800B","PI6C20800B")</f>
        <v>PI6C20800B</v>
      </c>
      <c r="B5" t="str">
        <f>Hyperlink("https://www.diodes.com/assets/Datasheets/PI6C20800B.pdf","PI6C20800B Datasheet")</f>
        <v>PI6C20800B Datasheet</v>
      </c>
      <c r="C5" t="s">
        <v>23</v>
      </c>
      <c r="D5" t="s">
        <v>15</v>
      </c>
      <c r="E5" t="s">
        <v>16</v>
      </c>
      <c r="F5">
        <v>8</v>
      </c>
      <c r="G5" t="s">
        <v>17</v>
      </c>
      <c r="H5">
        <v>100</v>
      </c>
      <c r="I5">
        <v>60</v>
      </c>
      <c r="J5">
        <v>3.3</v>
      </c>
      <c r="K5" t="s">
        <v>17</v>
      </c>
      <c r="L5">
        <v>50</v>
      </c>
      <c r="M5" t="s">
        <v>21</v>
      </c>
      <c r="N5" t="s">
        <v>24</v>
      </c>
    </row>
    <row r="6" spans="1:14">
      <c r="A6" t="str">
        <f>Hyperlink("https://www.diodes.com/part/view/PI6C20800S","PI6C20800S")</f>
        <v>PI6C20800S</v>
      </c>
      <c r="B6" t="str">
        <f>Hyperlink("https://www.diodes.com/assets/Datasheets/PI6C20800S.pdf","PI6C20800S Datasheet")</f>
        <v>PI6C20800S Datasheet</v>
      </c>
      <c r="C6" t="s">
        <v>25</v>
      </c>
      <c r="D6" t="s">
        <v>15</v>
      </c>
      <c r="E6" t="s">
        <v>16</v>
      </c>
      <c r="F6">
        <v>8</v>
      </c>
      <c r="G6" t="s">
        <v>17</v>
      </c>
      <c r="H6">
        <v>100</v>
      </c>
      <c r="I6">
        <v>70</v>
      </c>
      <c r="J6">
        <v>3.3</v>
      </c>
      <c r="K6" t="s">
        <v>17</v>
      </c>
      <c r="L6">
        <v>50</v>
      </c>
      <c r="M6" t="s">
        <v>21</v>
      </c>
      <c r="N6" t="s">
        <v>26</v>
      </c>
    </row>
    <row r="7" spans="1:14">
      <c r="A7" t="str">
        <f>Hyperlink("https://www.diodes.com/part/view/PI6C48535-01B","PI6C48535-01B")</f>
        <v>PI6C48535-01B</v>
      </c>
      <c r="B7" t="str">
        <f>Hyperlink("https://www.diodes.com/assets/Datasheets/PI6C48535-01B.pdf","PI6C48535-01B Datasheet")</f>
        <v>PI6C48535-01B Datasheet</v>
      </c>
      <c r="C7" t="s">
        <v>27</v>
      </c>
      <c r="D7" t="s">
        <v>15</v>
      </c>
      <c r="E7" t="s">
        <v>28</v>
      </c>
      <c r="F7">
        <v>4</v>
      </c>
      <c r="G7" t="s">
        <v>29</v>
      </c>
      <c r="H7">
        <v>500</v>
      </c>
      <c r="I7">
        <v>0.03</v>
      </c>
      <c r="J7">
        <v>3.3</v>
      </c>
      <c r="K7" t="s">
        <v>30</v>
      </c>
      <c r="L7">
        <v>30</v>
      </c>
      <c r="M7" t="s">
        <v>21</v>
      </c>
      <c r="N7" t="s">
        <v>31</v>
      </c>
    </row>
    <row r="8" spans="1:14">
      <c r="A8" t="str">
        <f>Hyperlink("https://www.diodes.com/part/view/PI6C48535-11B","PI6C48535-11B")</f>
        <v>PI6C48535-11B</v>
      </c>
      <c r="B8" t="str">
        <f>Hyperlink("https://www.diodes.com/assets/Datasheets/PI6C48535-11B.pdf","PI6C48535-11B Datasheet")</f>
        <v>PI6C48535-11B Datasheet</v>
      </c>
      <c r="C8" t="s">
        <v>32</v>
      </c>
      <c r="D8" t="s">
        <v>15</v>
      </c>
      <c r="E8" t="s">
        <v>28</v>
      </c>
      <c r="F8">
        <v>4</v>
      </c>
      <c r="G8" t="s">
        <v>29</v>
      </c>
      <c r="H8">
        <v>500</v>
      </c>
      <c r="I8">
        <v>0.05</v>
      </c>
      <c r="J8">
        <v>3.3</v>
      </c>
      <c r="K8" t="s">
        <v>33</v>
      </c>
      <c r="L8">
        <v>30</v>
      </c>
      <c r="M8" t="s">
        <v>21</v>
      </c>
      <c r="N8" t="s">
        <v>31</v>
      </c>
    </row>
    <row r="9" spans="1:14">
      <c r="A9" t="str">
        <f>Hyperlink("https://www.diodes.com/part/view/PI6C48535-11C","PI6C48535-11C")</f>
        <v>PI6C48535-11C</v>
      </c>
      <c r="B9" t="str">
        <f>Hyperlink("https://www.diodes.com/assets/Datasheets/PI6C48535-11C.pdf","PI6C48535-11C Datasheet")</f>
        <v>PI6C48535-11C Datasheet</v>
      </c>
      <c r="C9" t="s">
        <v>34</v>
      </c>
      <c r="D9" t="s">
        <v>15</v>
      </c>
      <c r="E9" t="s">
        <v>28</v>
      </c>
      <c r="F9">
        <v>4</v>
      </c>
      <c r="G9" t="s">
        <v>29</v>
      </c>
      <c r="H9">
        <v>266</v>
      </c>
      <c r="I9">
        <v>0.03</v>
      </c>
      <c r="J9" t="s">
        <v>35</v>
      </c>
      <c r="K9" t="s">
        <v>33</v>
      </c>
      <c r="L9">
        <v>30</v>
      </c>
      <c r="M9" t="s">
        <v>21</v>
      </c>
      <c r="N9" t="s">
        <v>31</v>
      </c>
    </row>
    <row r="10" spans="1:14">
      <c r="A10" t="str">
        <f>Hyperlink("https://www.diodes.com/part/view/PI6C4911502D","PI6C4911502D")</f>
        <v>PI6C4911502D</v>
      </c>
      <c r="B10" t="str">
        <f>Hyperlink("https://www.diodes.com/assets/Datasheets/PI6C4911502D.pdf","PI6C4911502D Datasheet")</f>
        <v>PI6C4911502D Datasheet</v>
      </c>
      <c r="C10" t="s">
        <v>36</v>
      </c>
      <c r="D10" t="s">
        <v>15</v>
      </c>
      <c r="E10" t="s">
        <v>28</v>
      </c>
      <c r="F10">
        <v>2</v>
      </c>
      <c r="G10" t="s">
        <v>29</v>
      </c>
      <c r="H10">
        <v>1500</v>
      </c>
      <c r="I10">
        <v>0.03</v>
      </c>
      <c r="J10" t="s">
        <v>35</v>
      </c>
      <c r="K10" t="s">
        <v>37</v>
      </c>
      <c r="M10" t="s">
        <v>21</v>
      </c>
      <c r="N10" t="s">
        <v>38</v>
      </c>
    </row>
    <row r="11" spans="1:14">
      <c r="A11" t="str">
        <f>Hyperlink("https://www.diodes.com/part/view/PI6C4911504-01","PI6C4911504-01")</f>
        <v>PI6C4911504-01</v>
      </c>
      <c r="B11" t="str">
        <f>Hyperlink("https://www.diodes.com/assets/Datasheets/PI6C4911504-01.pdf","PI6C4911504-01 Datasheet")</f>
        <v>PI6C4911504-01 Datasheet</v>
      </c>
      <c r="C11" t="s">
        <v>39</v>
      </c>
      <c r="D11" t="s">
        <v>15</v>
      </c>
      <c r="E11" t="s">
        <v>28</v>
      </c>
      <c r="F11">
        <v>4</v>
      </c>
      <c r="G11" t="s">
        <v>40</v>
      </c>
      <c r="H11">
        <v>1500</v>
      </c>
      <c r="I11">
        <v>0.04</v>
      </c>
      <c r="J11" t="s">
        <v>35</v>
      </c>
      <c r="K11" t="s">
        <v>41</v>
      </c>
      <c r="L11">
        <v>40</v>
      </c>
      <c r="M11" t="s">
        <v>21</v>
      </c>
      <c r="N11" t="s">
        <v>31</v>
      </c>
    </row>
    <row r="12" spans="1:14">
      <c r="A12" t="str">
        <f>Hyperlink("https://www.diodes.com/part/view/PI6C4911504-03","PI6C4911504-03")</f>
        <v>PI6C4911504-03</v>
      </c>
      <c r="B12" t="str">
        <f>Hyperlink("https://www.diodes.com/assets/Datasheets/PI6C4911504-03.pdf","PI6C4911504-03 Datasheet")</f>
        <v>PI6C4911504-03 Datasheet</v>
      </c>
      <c r="C12" t="s">
        <v>42</v>
      </c>
      <c r="D12" t="s">
        <v>15</v>
      </c>
      <c r="E12" t="s">
        <v>28</v>
      </c>
      <c r="F12">
        <v>4</v>
      </c>
      <c r="G12" t="s">
        <v>29</v>
      </c>
      <c r="H12">
        <v>1500</v>
      </c>
      <c r="I12">
        <v>0.03</v>
      </c>
      <c r="J12" t="s">
        <v>35</v>
      </c>
      <c r="K12" t="s">
        <v>33</v>
      </c>
      <c r="L12">
        <v>40</v>
      </c>
      <c r="M12" t="s">
        <v>21</v>
      </c>
      <c r="N12" t="s">
        <v>31</v>
      </c>
    </row>
    <row r="13" spans="1:14">
      <c r="A13" t="str">
        <f>Hyperlink("https://www.diodes.com/part/view/PI6C4911504D2","PI6C4911504D2")</f>
        <v>PI6C4911504D2</v>
      </c>
      <c r="B13" t="str">
        <f>Hyperlink("https://www.diodes.com/assets/Datasheets/PI6C4911504D2.pdf","PI6C4911504D2 Datasheet")</f>
        <v>PI6C4911504D2 Datasheet</v>
      </c>
      <c r="C13" t="s">
        <v>43</v>
      </c>
      <c r="D13" t="s">
        <v>15</v>
      </c>
      <c r="E13" t="s">
        <v>28</v>
      </c>
      <c r="F13">
        <v>4</v>
      </c>
      <c r="G13" t="s">
        <v>29</v>
      </c>
      <c r="H13">
        <v>650</v>
      </c>
      <c r="I13">
        <v>0.03</v>
      </c>
      <c r="J13" t="s">
        <v>35</v>
      </c>
      <c r="K13" t="s">
        <v>41</v>
      </c>
      <c r="L13">
        <v>65</v>
      </c>
      <c r="M13" t="s">
        <v>21</v>
      </c>
      <c r="N13" t="s">
        <v>31</v>
      </c>
    </row>
    <row r="14" spans="1:14">
      <c r="A14" t="str">
        <f>Hyperlink("https://www.diodes.com/part/view/PI6C4911505","PI6C4911505")</f>
        <v>PI6C4911505</v>
      </c>
      <c r="B14" t="str">
        <f>Hyperlink("https://www.diodes.com/assets/Datasheets/PI6C4911505.pdf","PI6C4911505 Datasheet")</f>
        <v>PI6C4911505 Datasheet</v>
      </c>
      <c r="C14" t="s">
        <v>44</v>
      </c>
      <c r="D14" t="s">
        <v>15</v>
      </c>
      <c r="E14" t="s">
        <v>28</v>
      </c>
      <c r="F14">
        <v>5</v>
      </c>
      <c r="G14" t="s">
        <v>29</v>
      </c>
      <c r="H14">
        <v>1500</v>
      </c>
      <c r="I14">
        <v>0.03</v>
      </c>
      <c r="J14" t="s">
        <v>35</v>
      </c>
      <c r="K14" t="s">
        <v>45</v>
      </c>
      <c r="L14">
        <v>40</v>
      </c>
      <c r="M14" t="s">
        <v>21</v>
      </c>
      <c r="N14" t="s">
        <v>31</v>
      </c>
    </row>
    <row r="15" spans="1:14">
      <c r="A15" t="str">
        <f>Hyperlink("https://www.diodes.com/part/view/PI6C4911505-04","PI6C4911505-04")</f>
        <v>PI6C4911505-04</v>
      </c>
      <c r="B15" t="str">
        <f>Hyperlink("https://www.diodes.com/assets/Datasheets/PI6C4911505-04.pdf","PI6C4911505-04 Datasheet")</f>
        <v>PI6C4911505-04 Datasheet</v>
      </c>
      <c r="C15" t="s">
        <v>46</v>
      </c>
      <c r="D15" t="s">
        <v>15</v>
      </c>
      <c r="E15" t="s">
        <v>28</v>
      </c>
      <c r="F15">
        <v>5</v>
      </c>
      <c r="G15" t="s">
        <v>29</v>
      </c>
      <c r="H15">
        <v>1500</v>
      </c>
      <c r="I15">
        <v>0.03</v>
      </c>
      <c r="J15" t="s">
        <v>35</v>
      </c>
      <c r="K15" t="s">
        <v>41</v>
      </c>
      <c r="L15">
        <v>35</v>
      </c>
      <c r="M15" t="s">
        <v>21</v>
      </c>
      <c r="N15" t="s">
        <v>31</v>
      </c>
    </row>
    <row r="16" spans="1:14">
      <c r="A16" t="str">
        <f>Hyperlink("https://www.diodes.com/part/view/PI6C4911505-07","PI6C4911505-07")</f>
        <v>PI6C4911505-07</v>
      </c>
      <c r="B16" t="str">
        <f>Hyperlink("https://www.diodes.com/assets/Datasheets/PI6C4911505-07.pdf","PI6C4911505-07 Datasheet")</f>
        <v>PI6C4911505-07 Datasheet</v>
      </c>
      <c r="C16" t="s">
        <v>46</v>
      </c>
      <c r="D16" t="s">
        <v>15</v>
      </c>
      <c r="E16" t="s">
        <v>28</v>
      </c>
      <c r="F16">
        <v>5</v>
      </c>
      <c r="G16" t="s">
        <v>29</v>
      </c>
      <c r="H16">
        <v>1500</v>
      </c>
      <c r="I16">
        <v>0.03</v>
      </c>
      <c r="J16" t="s">
        <v>35</v>
      </c>
      <c r="K16" t="s">
        <v>47</v>
      </c>
      <c r="L16">
        <v>35</v>
      </c>
      <c r="M16" t="s">
        <v>21</v>
      </c>
      <c r="N16" t="s">
        <v>31</v>
      </c>
    </row>
    <row r="17" spans="1:14">
      <c r="A17" t="str">
        <f>Hyperlink("https://www.diodes.com/part/view/PI6C4911506","PI6C4911506")</f>
        <v>PI6C4911506</v>
      </c>
      <c r="B17" t="str">
        <f>Hyperlink("https://www.diodes.com/assets/Datasheets/PI6C4911506.pdf","PI6C4911506 Datasheet")</f>
        <v>PI6C4911506 Datasheet</v>
      </c>
      <c r="C17" t="s">
        <v>48</v>
      </c>
      <c r="D17" t="s">
        <v>15</v>
      </c>
      <c r="E17" t="s">
        <v>28</v>
      </c>
      <c r="F17">
        <v>6</v>
      </c>
      <c r="G17" t="s">
        <v>29</v>
      </c>
      <c r="H17">
        <v>1500</v>
      </c>
      <c r="I17">
        <v>0.03</v>
      </c>
      <c r="J17" t="s">
        <v>35</v>
      </c>
      <c r="K17" t="s">
        <v>41</v>
      </c>
      <c r="L17">
        <v>50</v>
      </c>
      <c r="M17" t="s">
        <v>21</v>
      </c>
      <c r="N17" t="s">
        <v>31</v>
      </c>
    </row>
    <row r="18" spans="1:14">
      <c r="A18" t="str">
        <f>Hyperlink("https://www.diodes.com/part/view/PI6C4911506-06","PI6C4911506-06")</f>
        <v>PI6C4911506-06</v>
      </c>
      <c r="B18" t="str">
        <f>Hyperlink("https://www.diodes.com/assets/Datasheets/PI6C4911506-06.pdf","PI6C4911506-06 Datasheet")</f>
        <v>PI6C4911506-06 Datasheet</v>
      </c>
      <c r="C18" t="s">
        <v>49</v>
      </c>
      <c r="D18" t="s">
        <v>15</v>
      </c>
      <c r="E18" t="s">
        <v>28</v>
      </c>
      <c r="F18">
        <v>6</v>
      </c>
      <c r="G18" t="s">
        <v>29</v>
      </c>
      <c r="H18">
        <v>1500</v>
      </c>
      <c r="I18">
        <v>0.03</v>
      </c>
      <c r="J18" t="s">
        <v>35</v>
      </c>
      <c r="K18" t="s">
        <v>45</v>
      </c>
      <c r="L18">
        <v>40</v>
      </c>
      <c r="M18" t="s">
        <v>21</v>
      </c>
      <c r="N18" t="s">
        <v>50</v>
      </c>
    </row>
    <row r="19" spans="1:14">
      <c r="A19" t="str">
        <f>Hyperlink("https://www.diodes.com/part/view/PI6C4911510","PI6C4911510")</f>
        <v>PI6C4911510</v>
      </c>
      <c r="B19" t="str">
        <f>Hyperlink("https://www.diodes.com/assets/Datasheets/PI6C4911510.pdf","PI6C4911510 Datasheet")</f>
        <v>PI6C4911510 Datasheet</v>
      </c>
      <c r="C19" t="s">
        <v>51</v>
      </c>
      <c r="D19" t="s">
        <v>15</v>
      </c>
      <c r="E19" t="s">
        <v>28</v>
      </c>
      <c r="F19">
        <v>10</v>
      </c>
      <c r="G19" t="s">
        <v>29</v>
      </c>
      <c r="H19">
        <v>1500</v>
      </c>
      <c r="I19">
        <v>0.03</v>
      </c>
      <c r="J19" t="s">
        <v>35</v>
      </c>
      <c r="K19" t="s">
        <v>45</v>
      </c>
      <c r="L19">
        <v>40</v>
      </c>
      <c r="M19" t="s">
        <v>21</v>
      </c>
      <c r="N19" t="s">
        <v>52</v>
      </c>
    </row>
    <row r="20" spans="1:14">
      <c r="A20" t="str">
        <f>Hyperlink("https://www.diodes.com/part/view/PI6C4911510-05","PI6C4911510-05")</f>
        <v>PI6C4911510-05</v>
      </c>
      <c r="B20" t="str">
        <f>Hyperlink("https://www.diodes.com/assets/Datasheets/PI6C4911510-05.pdf","PI6C4911510-05 Datasheet")</f>
        <v>PI6C4911510-05 Datasheet</v>
      </c>
      <c r="C20" t="s">
        <v>53</v>
      </c>
      <c r="D20" t="s">
        <v>15</v>
      </c>
      <c r="E20" t="s">
        <v>28</v>
      </c>
      <c r="F20">
        <v>10</v>
      </c>
      <c r="G20" t="s">
        <v>29</v>
      </c>
      <c r="H20">
        <v>1500</v>
      </c>
      <c r="I20">
        <v>0.03</v>
      </c>
      <c r="J20" t="s">
        <v>35</v>
      </c>
      <c r="K20" t="s">
        <v>47</v>
      </c>
      <c r="L20">
        <v>40</v>
      </c>
      <c r="M20" t="s">
        <v>21</v>
      </c>
      <c r="N20" t="s">
        <v>54</v>
      </c>
    </row>
    <row r="21" spans="1:14">
      <c r="A21" t="str">
        <f>Hyperlink("https://www.diodes.com/part/view/PI6C4921502TQ","PI6C4921502TQ")</f>
        <v>PI6C4921502TQ</v>
      </c>
      <c r="B21" t="str">
        <f>Hyperlink("https://www.diodes.com/assets/Datasheets/PI6C492150xTQ.pdf","PI6C492150xTQ Datasheet")</f>
        <v>PI6C492150xTQ Datasheet</v>
      </c>
      <c r="C21" t="s">
        <v>55</v>
      </c>
      <c r="D21" t="s">
        <v>56</v>
      </c>
      <c r="E21" t="s">
        <v>28</v>
      </c>
      <c r="F21">
        <v>2</v>
      </c>
      <c r="G21" t="s">
        <v>57</v>
      </c>
      <c r="H21">
        <v>1500</v>
      </c>
      <c r="I21" t="s">
        <v>58</v>
      </c>
      <c r="J21" t="s">
        <v>35</v>
      </c>
      <c r="K21" t="s">
        <v>59</v>
      </c>
      <c r="L21" t="s">
        <v>60</v>
      </c>
      <c r="M21" t="s">
        <v>61</v>
      </c>
      <c r="N21" t="s">
        <v>62</v>
      </c>
    </row>
    <row r="22" spans="1:14">
      <c r="A22" t="str">
        <f>Hyperlink("https://www.diodes.com/part/view/PI6C4921504TQ","PI6C4921504TQ")</f>
        <v>PI6C4921504TQ</v>
      </c>
      <c r="B22" t="str">
        <f>Hyperlink("https://www.diodes.com/assets/Datasheets/PI6C492150xTQ.pdf","PI6C492150xTQ Datasheet")</f>
        <v>PI6C492150xTQ Datasheet</v>
      </c>
      <c r="C22" t="s">
        <v>63</v>
      </c>
      <c r="D22" t="s">
        <v>56</v>
      </c>
      <c r="E22" t="s">
        <v>28</v>
      </c>
      <c r="F22">
        <v>4</v>
      </c>
      <c r="G22" t="s">
        <v>57</v>
      </c>
      <c r="H22">
        <v>1500</v>
      </c>
      <c r="I22" t="s">
        <v>58</v>
      </c>
      <c r="J22" t="s">
        <v>35</v>
      </c>
      <c r="K22" t="s">
        <v>59</v>
      </c>
      <c r="L22" t="s">
        <v>60</v>
      </c>
      <c r="M22" t="s">
        <v>61</v>
      </c>
      <c r="N22" t="s">
        <v>62</v>
      </c>
    </row>
    <row r="23" spans="1:14">
      <c r="A23" t="str">
        <f>Hyperlink("https://www.diodes.com/part/view/PI6C4921506","PI6C4921506")</f>
        <v>PI6C4921506</v>
      </c>
      <c r="B23" t="str">
        <f>Hyperlink("https://www.diodes.com/assets/Datasheets/PI6C4921506.pdf","PI6C4921506 Datasheet")</f>
        <v>PI6C4921506 Datasheet</v>
      </c>
      <c r="C23" t="s">
        <v>64</v>
      </c>
      <c r="D23" t="s">
        <v>15</v>
      </c>
      <c r="E23" t="s">
        <v>28</v>
      </c>
      <c r="F23">
        <v>6</v>
      </c>
      <c r="G23" t="s">
        <v>57</v>
      </c>
      <c r="H23">
        <v>1500</v>
      </c>
      <c r="I23">
        <v>0.03</v>
      </c>
      <c r="J23" t="s">
        <v>35</v>
      </c>
      <c r="K23" t="s">
        <v>45</v>
      </c>
      <c r="L23">
        <v>40</v>
      </c>
      <c r="M23" t="s">
        <v>21</v>
      </c>
      <c r="N23" t="s">
        <v>50</v>
      </c>
    </row>
    <row r="24" spans="1:14">
      <c r="A24" t="str">
        <f>Hyperlink("https://www.diodes.com/part/view/PI6C4931502-04","PI6C4931502-04")</f>
        <v>PI6C4931502-04</v>
      </c>
      <c r="B24" t="str">
        <f>Hyperlink("https://www.diodes.com/assets/Datasheets/PI6C4931502-04.pdf","PI6C4931502-04 Datasheet")</f>
        <v>PI6C4931502-04 Datasheet</v>
      </c>
      <c r="C24" t="s">
        <v>65</v>
      </c>
      <c r="D24" t="s">
        <v>15</v>
      </c>
      <c r="E24" t="s">
        <v>28</v>
      </c>
      <c r="F24">
        <v>2</v>
      </c>
      <c r="G24" t="s">
        <v>17</v>
      </c>
      <c r="H24">
        <v>250</v>
      </c>
      <c r="I24">
        <v>0.1</v>
      </c>
      <c r="J24" t="s">
        <v>35</v>
      </c>
      <c r="K24" t="s">
        <v>66</v>
      </c>
      <c r="L24">
        <v>40</v>
      </c>
      <c r="M24" t="s">
        <v>21</v>
      </c>
      <c r="N24" t="s">
        <v>67</v>
      </c>
    </row>
    <row r="25" spans="1:14">
      <c r="A25" t="str">
        <f>Hyperlink("https://www.diodes.com/part/view/PI6C4931504-04","PI6C4931504-04")</f>
        <v>PI6C4931504-04</v>
      </c>
      <c r="B25" t="str">
        <f>Hyperlink("https://www.diodes.com/assets/Datasheets/PI6C4931504-04.pdf","PI6C4931504-04 Datasheet")</f>
        <v>PI6C4931504-04 Datasheet</v>
      </c>
      <c r="C25" t="s">
        <v>68</v>
      </c>
      <c r="D25" t="s">
        <v>15</v>
      </c>
      <c r="E25" t="s">
        <v>28</v>
      </c>
      <c r="F25">
        <v>4</v>
      </c>
      <c r="G25" t="s">
        <v>17</v>
      </c>
      <c r="H25">
        <v>250</v>
      </c>
      <c r="I25">
        <v>0.1</v>
      </c>
      <c r="J25" t="s">
        <v>35</v>
      </c>
      <c r="K25" t="s">
        <v>66</v>
      </c>
      <c r="L25">
        <v>40</v>
      </c>
      <c r="M25" t="s">
        <v>21</v>
      </c>
      <c r="N25" t="s">
        <v>31</v>
      </c>
    </row>
    <row r="26" spans="1:14">
      <c r="A26" t="str">
        <f>Hyperlink("https://www.diodes.com/part/view/PI6C49S1504","PI6C49S1504")</f>
        <v>PI6C49S1504</v>
      </c>
      <c r="B26" t="str">
        <f>Hyperlink("https://www.diodes.com/assets/Datasheets/PI6C49S1504.pdf","PI6C49S1504 Datasheet")</f>
        <v>PI6C49S1504 Datasheet</v>
      </c>
      <c r="C26" t="s">
        <v>69</v>
      </c>
      <c r="D26" t="s">
        <v>15</v>
      </c>
      <c r="E26" t="s">
        <v>28</v>
      </c>
      <c r="F26">
        <v>4</v>
      </c>
      <c r="G26" t="s">
        <v>70</v>
      </c>
      <c r="H26">
        <v>1500</v>
      </c>
      <c r="I26">
        <v>0.03</v>
      </c>
      <c r="J26" t="s">
        <v>35</v>
      </c>
      <c r="K26" t="s">
        <v>45</v>
      </c>
      <c r="L26">
        <v>40</v>
      </c>
      <c r="M26" t="s">
        <v>21</v>
      </c>
      <c r="N26" t="s">
        <v>71</v>
      </c>
    </row>
    <row r="27" spans="1:14">
      <c r="A27" t="str">
        <f>Hyperlink("https://www.diodes.com/part/view/PI6C49S1504T","PI6C49S1504T")</f>
        <v>PI6C49S1504T</v>
      </c>
      <c r="B27" t="str">
        <f>Hyperlink("https://www.diodes.com/assets/Datasheets/PI6C49S1504T.pdf","PI6C49S1504T Datasheet")</f>
        <v>PI6C49S1504T Datasheet</v>
      </c>
      <c r="C27" t="s">
        <v>72</v>
      </c>
      <c r="D27" t="s">
        <v>15</v>
      </c>
      <c r="E27" t="s">
        <v>28</v>
      </c>
      <c r="F27">
        <v>4</v>
      </c>
      <c r="G27" t="s">
        <v>73</v>
      </c>
      <c r="H27">
        <v>1500</v>
      </c>
      <c r="I27">
        <v>0.03</v>
      </c>
      <c r="J27" t="s">
        <v>35</v>
      </c>
      <c r="K27" t="s">
        <v>74</v>
      </c>
      <c r="L27">
        <v>40</v>
      </c>
      <c r="M27" t="s">
        <v>21</v>
      </c>
      <c r="N27" t="s">
        <v>75</v>
      </c>
    </row>
    <row r="28" spans="1:14">
      <c r="A28" t="str">
        <f>Hyperlink("https://www.diodes.com/part/view/PI6C49S1506","PI6C49S1506")</f>
        <v>PI6C49S1506</v>
      </c>
      <c r="B28" t="str">
        <f>Hyperlink("https://www.diodes.com/assets/Datasheets/PI6C49S1506.pdf","PI6C49S1506 Datasheet")</f>
        <v>PI6C49S1506 Datasheet</v>
      </c>
      <c r="C28" t="s">
        <v>76</v>
      </c>
      <c r="D28" t="s">
        <v>15</v>
      </c>
      <c r="E28" t="s">
        <v>28</v>
      </c>
      <c r="F28">
        <v>6</v>
      </c>
      <c r="G28" t="s">
        <v>70</v>
      </c>
      <c r="H28">
        <v>1500</v>
      </c>
      <c r="I28">
        <v>0.03</v>
      </c>
      <c r="J28" t="s">
        <v>35</v>
      </c>
      <c r="K28" t="s">
        <v>45</v>
      </c>
      <c r="L28">
        <v>40</v>
      </c>
      <c r="M28" t="s">
        <v>21</v>
      </c>
      <c r="N28" t="s">
        <v>54</v>
      </c>
    </row>
    <row r="29" spans="1:14">
      <c r="A29" t="str">
        <f>Hyperlink("https://www.diodes.com/part/view/PI6C49S1510A","PI6C49S1510A")</f>
        <v>PI6C49S1510A</v>
      </c>
      <c r="B29" t="str">
        <f>Hyperlink("https://www.diodes.com/assets/Datasheets/PI6C49S1510A.pdf","PI6C49S1510A Datasheet")</f>
        <v>PI6C49S1510A Datasheet</v>
      </c>
      <c r="C29" t="s">
        <v>77</v>
      </c>
      <c r="D29" t="s">
        <v>15</v>
      </c>
      <c r="E29" t="s">
        <v>28</v>
      </c>
      <c r="F29">
        <v>10</v>
      </c>
      <c r="G29" t="s">
        <v>70</v>
      </c>
      <c r="H29">
        <v>1500</v>
      </c>
      <c r="I29">
        <v>0.02</v>
      </c>
      <c r="J29" t="s">
        <v>35</v>
      </c>
      <c r="K29" t="s">
        <v>45</v>
      </c>
      <c r="L29">
        <v>40</v>
      </c>
      <c r="M29" t="s">
        <v>78</v>
      </c>
      <c r="N29" t="s">
        <v>79</v>
      </c>
    </row>
    <row r="30" spans="1:14">
      <c r="A30" t="str">
        <f>Hyperlink("https://www.diodes.com/part/view/PI6C49S1510B","PI6C49S1510B")</f>
        <v>PI6C49S1510B</v>
      </c>
      <c r="B30" t="str">
        <f>Hyperlink("https://www.diodes.com/assets/Datasheets/PI6C49S1510B.pdf","PI6C49S1510B Datasheet")</f>
        <v>PI6C49S1510B Datasheet</v>
      </c>
      <c r="C30" t="s">
        <v>80</v>
      </c>
      <c r="D30" t="s">
        <v>15</v>
      </c>
      <c r="E30" t="s">
        <v>28</v>
      </c>
      <c r="F30">
        <v>10</v>
      </c>
      <c r="G30" t="s">
        <v>70</v>
      </c>
      <c r="H30">
        <v>1500</v>
      </c>
      <c r="I30">
        <v>0.02</v>
      </c>
      <c r="J30" t="s">
        <v>35</v>
      </c>
      <c r="K30" t="s">
        <v>45</v>
      </c>
      <c r="L30">
        <v>40</v>
      </c>
      <c r="M30" t="s">
        <v>21</v>
      </c>
      <c r="N30" t="s">
        <v>79</v>
      </c>
    </row>
    <row r="31" spans="1:14">
      <c r="A31" t="str">
        <f>Hyperlink("https://www.diodes.com/part/view/PI6C5912006","PI6C5912006")</f>
        <v>PI6C5912006</v>
      </c>
      <c r="B31" t="str">
        <f>Hyperlink("https://www.diodes.com/assets/Datasheets/PI6C5912006.pdf","PI6C5912006 Datasheet")</f>
        <v>PI6C5912006 Datasheet</v>
      </c>
      <c r="C31" t="s">
        <v>81</v>
      </c>
      <c r="D31" t="s">
        <v>15</v>
      </c>
      <c r="E31" t="s">
        <v>28</v>
      </c>
      <c r="F31">
        <v>6</v>
      </c>
      <c r="G31" t="s">
        <v>29</v>
      </c>
      <c r="H31">
        <v>2000</v>
      </c>
      <c r="I31">
        <v>0.01</v>
      </c>
      <c r="J31" t="s">
        <v>35</v>
      </c>
      <c r="K31" t="s">
        <v>47</v>
      </c>
      <c r="L31">
        <v>30</v>
      </c>
      <c r="M31" t="s">
        <v>21</v>
      </c>
      <c r="N31" t="s">
        <v>75</v>
      </c>
    </row>
    <row r="32" spans="1:14">
      <c r="A32" t="str">
        <f>Hyperlink("https://www.diodes.com/part/view/PI6C5912012","PI6C5912012")</f>
        <v>PI6C5912012</v>
      </c>
      <c r="B32" t="str">
        <f>Hyperlink("https://www.diodes.com/assets/Datasheets/PI6C5912012.pdf","PI6C5912012 Datasheet")</f>
        <v>PI6C5912012 Datasheet</v>
      </c>
      <c r="C32" t="s">
        <v>82</v>
      </c>
      <c r="D32" t="s">
        <v>15</v>
      </c>
      <c r="E32" t="s">
        <v>28</v>
      </c>
      <c r="F32">
        <v>12</v>
      </c>
      <c r="G32" t="s">
        <v>29</v>
      </c>
      <c r="H32">
        <v>2000</v>
      </c>
      <c r="I32">
        <v>0.01</v>
      </c>
      <c r="J32" t="s">
        <v>35</v>
      </c>
      <c r="K32" t="s">
        <v>47</v>
      </c>
      <c r="L32">
        <v>30</v>
      </c>
      <c r="M32" t="s">
        <v>21</v>
      </c>
      <c r="N32" t="s">
        <v>83</v>
      </c>
    </row>
    <row r="33" spans="1:14">
      <c r="A33" t="str">
        <f>Hyperlink("https://www.diodes.com/part/view/PI6C5912016","PI6C5912016")</f>
        <v>PI6C5912016</v>
      </c>
      <c r="B33" t="str">
        <f>Hyperlink("https://www.diodes.com/assets/Datasheets/PI6C5912016.pdf","PI6C5912016 Datasheet")</f>
        <v>PI6C5912016 Datasheet</v>
      </c>
      <c r="C33" t="s">
        <v>84</v>
      </c>
      <c r="D33" t="s">
        <v>15</v>
      </c>
      <c r="E33" t="s">
        <v>28</v>
      </c>
      <c r="F33">
        <v>16</v>
      </c>
      <c r="G33" t="s">
        <v>29</v>
      </c>
      <c r="H33">
        <v>2000</v>
      </c>
      <c r="I33">
        <v>0.01</v>
      </c>
      <c r="J33" t="s">
        <v>35</v>
      </c>
      <c r="K33" t="s">
        <v>47</v>
      </c>
      <c r="L33">
        <v>30</v>
      </c>
      <c r="M33" t="s">
        <v>21</v>
      </c>
      <c r="N33" t="s">
        <v>79</v>
      </c>
    </row>
    <row r="34" spans="1:14">
      <c r="A34" t="str">
        <f>Hyperlink("https://www.diodes.com/part/view/PI6C5912016-01","PI6C5912016-01")</f>
        <v>PI6C5912016-01</v>
      </c>
      <c r="B34" t="str">
        <f>Hyperlink("https://www.diodes.com/assets/Datasheets/PI6C5912016-01.pdf","PI6C5912016-01 Datasheet")</f>
        <v>PI6C5912016-01 Datasheet</v>
      </c>
      <c r="C34" t="s">
        <v>84</v>
      </c>
      <c r="D34" t="s">
        <v>15</v>
      </c>
      <c r="E34" t="s">
        <v>28</v>
      </c>
      <c r="F34">
        <v>16</v>
      </c>
      <c r="G34" t="s">
        <v>29</v>
      </c>
      <c r="H34">
        <v>2000</v>
      </c>
      <c r="I34">
        <v>0.01</v>
      </c>
      <c r="J34" t="s">
        <v>35</v>
      </c>
      <c r="K34" t="s">
        <v>47</v>
      </c>
      <c r="L34">
        <v>30</v>
      </c>
      <c r="M34" t="s">
        <v>21</v>
      </c>
      <c r="N34" t="s">
        <v>85</v>
      </c>
    </row>
    <row r="35" spans="1:14">
      <c r="A35" t="str">
        <f>Hyperlink("https://www.diodes.com/part/view/PI6C5913004","PI6C5913004")</f>
        <v>PI6C5913004</v>
      </c>
      <c r="B35" t="str">
        <f>Hyperlink("https://www.diodes.com/assets/Datasheets/PI6C5913004.pdf","PI6C5913004 Datasheet")</f>
        <v>PI6C5913004 Datasheet</v>
      </c>
      <c r="C35" t="s">
        <v>86</v>
      </c>
      <c r="D35" t="s">
        <v>15</v>
      </c>
      <c r="E35" t="s">
        <v>28</v>
      </c>
      <c r="F35">
        <v>4</v>
      </c>
      <c r="G35" t="s">
        <v>29</v>
      </c>
      <c r="H35">
        <v>3000</v>
      </c>
      <c r="I35">
        <v>0.02</v>
      </c>
      <c r="J35" t="s">
        <v>35</v>
      </c>
      <c r="K35" t="s">
        <v>41</v>
      </c>
      <c r="L35">
        <v>20</v>
      </c>
      <c r="M35" t="s">
        <v>21</v>
      </c>
      <c r="N35" t="s">
        <v>38</v>
      </c>
    </row>
    <row r="36" spans="1:14">
      <c r="A36" t="str">
        <f>Hyperlink("https://www.diodes.com/part/view/PI6C5913004-01","PI6C5913004-01")</f>
        <v>PI6C5913004-01</v>
      </c>
      <c r="B36" t="str">
        <f>Hyperlink("https://www.diodes.com/assets/Datasheets/PI6C5913004-01.pdf","PI6C5913004-01 Datasheet")</f>
        <v>PI6C5913004-01 Datasheet</v>
      </c>
      <c r="C36" t="s">
        <v>86</v>
      </c>
      <c r="D36" t="s">
        <v>15</v>
      </c>
      <c r="E36" t="s">
        <v>28</v>
      </c>
      <c r="F36">
        <v>4</v>
      </c>
      <c r="G36" t="s">
        <v>29</v>
      </c>
      <c r="H36">
        <v>3000</v>
      </c>
      <c r="I36">
        <v>0.02</v>
      </c>
      <c r="J36" t="s">
        <v>35</v>
      </c>
      <c r="K36" t="s">
        <v>41</v>
      </c>
      <c r="L36">
        <v>20</v>
      </c>
      <c r="M36" t="s">
        <v>21</v>
      </c>
      <c r="N36" t="s">
        <v>38</v>
      </c>
    </row>
    <row r="37" spans="1:14">
      <c r="A37" t="str">
        <f>Hyperlink("https://www.diodes.com/part/view/PI6C5916004","PI6C5916004")</f>
        <v>PI6C5916004</v>
      </c>
      <c r="B37" t="str">
        <f>Hyperlink("https://www.diodes.com/assets/Datasheets/PI6C5916004.pdf","PI6C5916004 Datasheet")</f>
        <v>PI6C5916004 Datasheet</v>
      </c>
      <c r="C37" t="s">
        <v>87</v>
      </c>
      <c r="D37" t="s">
        <v>15</v>
      </c>
      <c r="E37" t="s">
        <v>28</v>
      </c>
      <c r="F37">
        <v>4</v>
      </c>
      <c r="G37" t="s">
        <v>29</v>
      </c>
      <c r="H37">
        <v>6000</v>
      </c>
      <c r="I37">
        <v>0.01</v>
      </c>
      <c r="J37" t="s">
        <v>35</v>
      </c>
      <c r="K37" t="s">
        <v>41</v>
      </c>
      <c r="L37">
        <v>30</v>
      </c>
      <c r="M37" t="s">
        <v>21</v>
      </c>
      <c r="N37" t="s">
        <v>38</v>
      </c>
    </row>
    <row r="38" spans="1:14">
      <c r="A38" t="str">
        <f>Hyperlink("https://www.diodes.com/part/view/PI6C5921512","PI6C5921512")</f>
        <v>PI6C5921512</v>
      </c>
      <c r="B38" t="str">
        <f>Hyperlink("https://www.diodes.com/assets/Datasheets/PI6C5921512.pdf","PI6C5921512 Datasheet")</f>
        <v>PI6C5921512 Datasheet</v>
      </c>
      <c r="C38" t="s">
        <v>88</v>
      </c>
      <c r="D38" t="s">
        <v>15</v>
      </c>
      <c r="E38" t="s">
        <v>28</v>
      </c>
      <c r="F38">
        <v>12</v>
      </c>
      <c r="G38" t="s">
        <v>57</v>
      </c>
      <c r="H38">
        <v>1500</v>
      </c>
      <c r="I38">
        <v>0.01</v>
      </c>
      <c r="J38" t="s">
        <v>35</v>
      </c>
      <c r="K38" t="s">
        <v>47</v>
      </c>
      <c r="L38">
        <v>40</v>
      </c>
      <c r="M38" t="s">
        <v>21</v>
      </c>
      <c r="N38" t="s">
        <v>83</v>
      </c>
    </row>
    <row r="39" spans="1:14">
      <c r="A39" t="str">
        <f>Hyperlink("https://www.diodes.com/part/view/PI6C5921516","PI6C5921516")</f>
        <v>PI6C5921516</v>
      </c>
      <c r="B39" t="str">
        <f>Hyperlink("https://www.diodes.com/assets/Datasheets/PI6C5921516.pdf","PI6C5921516 Datasheet")</f>
        <v>PI6C5921516 Datasheet</v>
      </c>
      <c r="C39" t="s">
        <v>89</v>
      </c>
      <c r="D39" t="s">
        <v>15</v>
      </c>
      <c r="E39" t="s">
        <v>28</v>
      </c>
      <c r="F39">
        <v>16</v>
      </c>
      <c r="G39" t="s">
        <v>57</v>
      </c>
      <c r="H39">
        <v>1500</v>
      </c>
      <c r="I39">
        <v>0.01</v>
      </c>
      <c r="J39" t="s">
        <v>35</v>
      </c>
      <c r="K39" t="s">
        <v>47</v>
      </c>
      <c r="L39">
        <v>40</v>
      </c>
      <c r="M39" t="s">
        <v>21</v>
      </c>
      <c r="N39" t="s">
        <v>79</v>
      </c>
    </row>
    <row r="40" spans="1:14">
      <c r="A40" t="str">
        <f>Hyperlink("https://www.diodes.com/part/view/PI6C5922504","PI6C5922504")</f>
        <v>PI6C5922504</v>
      </c>
      <c r="B40" t="str">
        <f>Hyperlink("https://www.diodes.com/assets/Datasheets/PI6C5922504.pdf","PI6C5922504 Datasheet")</f>
        <v>PI6C5922504 Datasheet</v>
      </c>
      <c r="C40" t="s">
        <v>90</v>
      </c>
      <c r="D40" t="s">
        <v>15</v>
      </c>
      <c r="E40" t="s">
        <v>28</v>
      </c>
      <c r="F40">
        <v>4</v>
      </c>
      <c r="G40" t="s">
        <v>57</v>
      </c>
      <c r="H40">
        <v>2500</v>
      </c>
      <c r="I40">
        <v>0.05</v>
      </c>
      <c r="J40" t="s">
        <v>35</v>
      </c>
      <c r="K40" t="s">
        <v>41</v>
      </c>
      <c r="L40">
        <v>20</v>
      </c>
      <c r="M40" t="s">
        <v>21</v>
      </c>
      <c r="N40" t="s">
        <v>38</v>
      </c>
    </row>
    <row r="41" spans="1:14">
      <c r="A41" t="str">
        <f>Hyperlink("https://www.diodes.com/part/view/PI6C5946002","PI6C5946002")</f>
        <v>PI6C5946002</v>
      </c>
      <c r="B41" t="str">
        <f>Hyperlink("https://www.diodes.com/assets/Datasheets/PI6C5946002.pdf","PI6C5946002 Datasheet")</f>
        <v>PI6C5946002 Datasheet</v>
      </c>
      <c r="C41" t="s">
        <v>91</v>
      </c>
      <c r="D41" t="s">
        <v>15</v>
      </c>
      <c r="E41" t="s">
        <v>28</v>
      </c>
      <c r="F41">
        <v>2</v>
      </c>
      <c r="G41" t="s">
        <v>92</v>
      </c>
      <c r="H41">
        <v>6000</v>
      </c>
      <c r="I41">
        <v>0.04</v>
      </c>
      <c r="J41" t="s">
        <v>35</v>
      </c>
      <c r="K41" t="s">
        <v>41</v>
      </c>
      <c r="L41">
        <v>20</v>
      </c>
      <c r="M41" t="s">
        <v>21</v>
      </c>
      <c r="N41" t="s">
        <v>38</v>
      </c>
    </row>
    <row r="42" spans="1:14">
      <c r="A42" t="str">
        <f>Hyperlink("https://www.diodes.com/part/view/PI6C5946004","PI6C5946004")</f>
        <v>PI6C5946004</v>
      </c>
      <c r="B42" t="str">
        <f>Hyperlink("https://www.diodes.com/assets/Datasheets/PI6C5946004.pdf","PI6C5946004 Datasheet")</f>
        <v>PI6C5946004 Datasheet</v>
      </c>
      <c r="C42" t="s">
        <v>93</v>
      </c>
      <c r="D42" t="s">
        <v>15</v>
      </c>
      <c r="E42" t="s">
        <v>28</v>
      </c>
      <c r="F42">
        <v>4</v>
      </c>
      <c r="G42" t="s">
        <v>92</v>
      </c>
      <c r="H42">
        <v>6000</v>
      </c>
      <c r="I42">
        <v>0.04</v>
      </c>
      <c r="J42" t="s">
        <v>35</v>
      </c>
      <c r="K42" t="s">
        <v>41</v>
      </c>
      <c r="L42">
        <v>20</v>
      </c>
      <c r="M42" t="s">
        <v>21</v>
      </c>
      <c r="N42" t="s">
        <v>38</v>
      </c>
    </row>
    <row r="43" spans="1:14">
      <c r="A43" t="str">
        <f>Hyperlink("https://www.diodes.com/part/view/PI6C59S6005","PI6C59S6005")</f>
        <v>PI6C59S6005</v>
      </c>
      <c r="B43" t="str">
        <f>Hyperlink("https://www.diodes.com/assets/Datasheets/PI6C59S6005.pdf","PI6C59S6005 Datasheet")</f>
        <v>PI6C59S6005 Datasheet</v>
      </c>
      <c r="C43" t="s">
        <v>94</v>
      </c>
      <c r="D43" t="s">
        <v>15</v>
      </c>
      <c r="E43" t="s">
        <v>28</v>
      </c>
      <c r="F43">
        <v>5</v>
      </c>
      <c r="G43" t="s">
        <v>40</v>
      </c>
      <c r="H43">
        <v>6000</v>
      </c>
      <c r="I43">
        <v>0.01</v>
      </c>
      <c r="J43" t="s">
        <v>35</v>
      </c>
      <c r="K43" t="s">
        <v>41</v>
      </c>
      <c r="L43">
        <v>30</v>
      </c>
      <c r="M43" t="s">
        <v>21</v>
      </c>
      <c r="N43" t="s">
        <v>95</v>
      </c>
    </row>
    <row r="44" spans="1:14">
      <c r="A44" t="str">
        <f>Hyperlink("https://www.diodes.com/part/view/PI6CB18200","PI6CB18200")</f>
        <v>PI6CB18200</v>
      </c>
      <c r="B44" t="str">
        <f>Hyperlink("https://www.diodes.com/assets/Datasheets/PI6CB18200.pdf","PI6CB18200 Datasheet")</f>
        <v>PI6CB18200 Datasheet</v>
      </c>
      <c r="C44" t="s">
        <v>96</v>
      </c>
      <c r="D44" t="s">
        <v>15</v>
      </c>
      <c r="E44" t="s">
        <v>16</v>
      </c>
      <c r="F44">
        <v>2</v>
      </c>
      <c r="G44" t="s">
        <v>97</v>
      </c>
      <c r="H44">
        <v>125</v>
      </c>
      <c r="I44">
        <v>0.1</v>
      </c>
      <c r="J44">
        <v>1.8</v>
      </c>
      <c r="K44" t="s">
        <v>17</v>
      </c>
      <c r="L44">
        <v>50</v>
      </c>
      <c r="M44" t="s">
        <v>21</v>
      </c>
      <c r="N44" t="s">
        <v>95</v>
      </c>
    </row>
    <row r="45" spans="1:14">
      <c r="A45" t="str">
        <f>Hyperlink("https://www.diodes.com/part/view/PI6CB18401","PI6CB18401")</f>
        <v>PI6CB18401</v>
      </c>
      <c r="B45" t="str">
        <f>Hyperlink("https://www.diodes.com/assets/Datasheets/PI6CB18401.pdf","PI6CB18401 Datasheet")</f>
        <v>PI6CB18401 Datasheet</v>
      </c>
      <c r="C45" t="s">
        <v>98</v>
      </c>
      <c r="D45" t="s">
        <v>15</v>
      </c>
      <c r="E45" t="s">
        <v>16</v>
      </c>
      <c r="F45">
        <v>4</v>
      </c>
      <c r="G45" t="s">
        <v>97</v>
      </c>
      <c r="H45">
        <v>100</v>
      </c>
      <c r="I45">
        <v>0.1</v>
      </c>
      <c r="J45">
        <v>1.8</v>
      </c>
      <c r="K45" t="s">
        <v>17</v>
      </c>
      <c r="L45">
        <v>50</v>
      </c>
      <c r="M45" t="s">
        <v>21</v>
      </c>
      <c r="N45" t="s">
        <v>75</v>
      </c>
    </row>
    <row r="46" spans="1:14">
      <c r="A46" t="str">
        <f>Hyperlink("https://www.diodes.com/part/view/PI6CB184Q","PI6CB184Q")</f>
        <v>PI6CB184Q</v>
      </c>
      <c r="B46" t="str">
        <f>Hyperlink("https://www.diodes.com/assets/Datasheets/PI6CB184Q.pdf","PI6CB184Q Datasheet")</f>
        <v>PI6CB184Q Datasheet</v>
      </c>
      <c r="C46" t="s">
        <v>99</v>
      </c>
      <c r="D46" t="s">
        <v>56</v>
      </c>
      <c r="E46" t="s">
        <v>100</v>
      </c>
      <c r="F46">
        <v>4</v>
      </c>
      <c r="G46" t="s">
        <v>97</v>
      </c>
      <c r="H46">
        <v>100</v>
      </c>
      <c r="I46">
        <v>0.1</v>
      </c>
      <c r="K46" t="s">
        <v>17</v>
      </c>
      <c r="M46" t="s">
        <v>101</v>
      </c>
      <c r="N46" t="s">
        <v>102</v>
      </c>
    </row>
    <row r="47" spans="1:14">
      <c r="A47" t="str">
        <f>Hyperlink("https://www.diodes.com/part/view/PI6CB18601","PI6CB18601")</f>
        <v>PI6CB18601</v>
      </c>
      <c r="B47" t="str">
        <f>Hyperlink("https://www.diodes.com/assets/Datasheets/PI6CB18601.pdf","PI6CB18601 Datasheet")</f>
        <v>PI6CB18601 Datasheet</v>
      </c>
      <c r="C47" t="s">
        <v>103</v>
      </c>
      <c r="D47" t="s">
        <v>15</v>
      </c>
      <c r="E47" t="s">
        <v>16</v>
      </c>
      <c r="F47">
        <v>6</v>
      </c>
      <c r="G47" t="s">
        <v>97</v>
      </c>
      <c r="H47">
        <v>100</v>
      </c>
      <c r="I47">
        <v>0.1</v>
      </c>
      <c r="J47">
        <v>1.8</v>
      </c>
      <c r="K47" t="s">
        <v>17</v>
      </c>
      <c r="L47">
        <v>50</v>
      </c>
      <c r="M47" t="s">
        <v>21</v>
      </c>
      <c r="N47" t="s">
        <v>104</v>
      </c>
    </row>
    <row r="48" spans="1:14">
      <c r="A48" t="str">
        <f>Hyperlink("https://www.diodes.com/part/view/PI6CB18801","PI6CB18801")</f>
        <v>PI6CB18801</v>
      </c>
      <c r="B48" t="str">
        <f>Hyperlink("https://www.diodes.com/assets/Datasheets/PI6CB18801.pdf","PI6CB18801 Datasheet")</f>
        <v>PI6CB18801 Datasheet</v>
      </c>
      <c r="C48" t="s">
        <v>105</v>
      </c>
      <c r="D48" t="s">
        <v>15</v>
      </c>
      <c r="E48" t="s">
        <v>16</v>
      </c>
      <c r="F48">
        <v>8</v>
      </c>
      <c r="G48" t="s">
        <v>97</v>
      </c>
      <c r="H48">
        <v>100</v>
      </c>
      <c r="I48">
        <v>0.1</v>
      </c>
      <c r="J48">
        <v>1.8</v>
      </c>
      <c r="K48" t="s">
        <v>17</v>
      </c>
      <c r="L48">
        <v>50</v>
      </c>
      <c r="M48" t="s">
        <v>21</v>
      </c>
      <c r="N48" t="s">
        <v>106</v>
      </c>
    </row>
    <row r="49" spans="1:14">
      <c r="A49" t="str">
        <f>Hyperlink("https://www.diodes.com/part/view/PI6CB332000","PI6CB332000")</f>
        <v>PI6CB332000</v>
      </c>
      <c r="B49" t="str">
        <f>Hyperlink("https://www.diodes.com/assets/Datasheets/PI6CB332000.pdf","PI6CB332000 Datasheet")</f>
        <v>PI6CB332000 Datasheet</v>
      </c>
      <c r="C49" t="s">
        <v>107</v>
      </c>
      <c r="D49" t="s">
        <v>15</v>
      </c>
      <c r="E49" t="s">
        <v>28</v>
      </c>
      <c r="F49">
        <v>20</v>
      </c>
      <c r="G49" t="s">
        <v>17</v>
      </c>
      <c r="H49">
        <v>100</v>
      </c>
      <c r="I49">
        <v>0.03</v>
      </c>
      <c r="K49" t="s">
        <v>17</v>
      </c>
      <c r="M49" t="s">
        <v>21</v>
      </c>
      <c r="N49" t="s">
        <v>108</v>
      </c>
    </row>
    <row r="50" spans="1:14">
      <c r="A50" t="str">
        <f>Hyperlink("https://www.diodes.com/part/view/PI6CB332001","PI6CB332001")</f>
        <v>PI6CB332001</v>
      </c>
      <c r="B50" t="str">
        <f>Hyperlink("https://www.diodes.com/assets/Datasheets/PI6CB332001.pdf","PI6CB332001 Datasheet")</f>
        <v>PI6CB332001 Datasheet</v>
      </c>
      <c r="C50" t="s">
        <v>109</v>
      </c>
      <c r="D50" t="s">
        <v>15</v>
      </c>
      <c r="E50" t="s">
        <v>28</v>
      </c>
      <c r="F50">
        <v>20</v>
      </c>
      <c r="G50" t="s">
        <v>17</v>
      </c>
      <c r="H50">
        <v>100</v>
      </c>
      <c r="I50">
        <v>0.05</v>
      </c>
      <c r="K50" t="s">
        <v>17</v>
      </c>
      <c r="M50" t="s">
        <v>21</v>
      </c>
      <c r="N50" t="s">
        <v>110</v>
      </c>
    </row>
    <row r="51" spans="1:14">
      <c r="A51" t="str">
        <f>Hyperlink("https://www.diodes.com/part/view/PI6CB332001A","PI6CB332001A")</f>
        <v>PI6CB332001A</v>
      </c>
      <c r="B51" t="str">
        <f>Hyperlink("https://www.diodes.com/assets/Datasheets/PI6CB332001A.pdf","PI6CB332001A Datasheet")</f>
        <v>PI6CB332001A Datasheet</v>
      </c>
      <c r="C51" t="s">
        <v>111</v>
      </c>
      <c r="D51" t="s">
        <v>15</v>
      </c>
      <c r="E51" t="s">
        <v>28</v>
      </c>
      <c r="F51">
        <v>20</v>
      </c>
      <c r="G51" t="s">
        <v>17</v>
      </c>
      <c r="H51">
        <v>100</v>
      </c>
      <c r="I51">
        <v>0.05</v>
      </c>
      <c r="K51" t="s">
        <v>17</v>
      </c>
      <c r="M51" t="s">
        <v>21</v>
      </c>
      <c r="N51" t="s">
        <v>110</v>
      </c>
    </row>
    <row r="52" spans="1:14">
      <c r="A52" t="str">
        <f>Hyperlink("https://www.diodes.com/part/view/PI6CB33201","PI6CB33201")</f>
        <v>PI6CB33201</v>
      </c>
      <c r="B52" t="str">
        <f>Hyperlink("https://www.diodes.com/assets/Datasheets/PI6CB33201.pdf","PI6CB33201 Datasheet")</f>
        <v>PI6CB33201 Datasheet</v>
      </c>
      <c r="C52" t="s">
        <v>112</v>
      </c>
      <c r="D52" t="s">
        <v>15</v>
      </c>
      <c r="E52" t="s">
        <v>28</v>
      </c>
      <c r="F52">
        <v>2</v>
      </c>
      <c r="G52" t="s">
        <v>17</v>
      </c>
      <c r="H52" t="s">
        <v>113</v>
      </c>
      <c r="I52">
        <v>0.05</v>
      </c>
      <c r="K52" t="s">
        <v>17</v>
      </c>
      <c r="M52" t="s">
        <v>21</v>
      </c>
      <c r="N52" t="s">
        <v>95</v>
      </c>
    </row>
    <row r="53" spans="1:14">
      <c r="A53" t="str">
        <f>Hyperlink("https://www.diodes.com/part/view/PI6CB33202","PI6CB33202")</f>
        <v>PI6CB33202</v>
      </c>
      <c r="B53" t="str">
        <f>Hyperlink("https://www.diodes.com/assets/Datasheets/PI6CB33202.pdf","PI6CB33202 Datasheet")</f>
        <v>PI6CB33202 Datasheet</v>
      </c>
      <c r="C53" t="s">
        <v>114</v>
      </c>
      <c r="D53" t="s">
        <v>15</v>
      </c>
      <c r="E53" t="s">
        <v>28</v>
      </c>
      <c r="F53">
        <v>2</v>
      </c>
      <c r="G53" t="s">
        <v>17</v>
      </c>
      <c r="H53" t="s">
        <v>113</v>
      </c>
      <c r="I53">
        <v>0.05</v>
      </c>
      <c r="K53" t="s">
        <v>17</v>
      </c>
      <c r="M53" t="s">
        <v>21</v>
      </c>
      <c r="N53" t="s">
        <v>95</v>
      </c>
    </row>
    <row r="54" spans="1:14">
      <c r="A54" t="str">
        <f>Hyperlink("https://www.diodes.com/part/view/PI6CB33401","PI6CB33401")</f>
        <v>PI6CB33401</v>
      </c>
      <c r="B54" t="str">
        <f>Hyperlink("https://www.diodes.com/assets/Datasheets/PI6CB33401.pdf","PI6CB33401 Datasheet")</f>
        <v>PI6CB33401 Datasheet</v>
      </c>
      <c r="C54" t="s">
        <v>115</v>
      </c>
      <c r="D54" t="s">
        <v>15</v>
      </c>
      <c r="E54" t="s">
        <v>28</v>
      </c>
      <c r="F54">
        <v>4</v>
      </c>
      <c r="G54" t="s">
        <v>17</v>
      </c>
      <c r="H54" t="s">
        <v>113</v>
      </c>
      <c r="I54">
        <v>0.05</v>
      </c>
      <c r="K54" t="s">
        <v>17</v>
      </c>
      <c r="M54" t="s">
        <v>21</v>
      </c>
      <c r="N54" t="s">
        <v>75</v>
      </c>
    </row>
    <row r="55" spans="1:14">
      <c r="A55" t="str">
        <f>Hyperlink("https://www.diodes.com/part/view/PI6CB33402","PI6CB33402")</f>
        <v>PI6CB33402</v>
      </c>
      <c r="B55" t="str">
        <f>Hyperlink("https://www.diodes.com/assets/Datasheets/PI6CB33402.pdf","PI6CB33402 Datasheet")</f>
        <v>PI6CB33402 Datasheet</v>
      </c>
      <c r="C55" t="s">
        <v>115</v>
      </c>
      <c r="D55" t="s">
        <v>15</v>
      </c>
      <c r="E55" t="s">
        <v>28</v>
      </c>
      <c r="F55">
        <v>4</v>
      </c>
      <c r="G55" t="s">
        <v>17</v>
      </c>
      <c r="H55" t="s">
        <v>113</v>
      </c>
      <c r="I55">
        <v>0.05</v>
      </c>
      <c r="K55" t="s">
        <v>17</v>
      </c>
      <c r="M55" t="s">
        <v>21</v>
      </c>
      <c r="N55" t="s">
        <v>75</v>
      </c>
    </row>
    <row r="56" spans="1:14">
      <c r="A56" t="str">
        <f>Hyperlink("https://www.diodes.com/part/view/PI6CB33601","PI6CB33601")</f>
        <v>PI6CB33601</v>
      </c>
      <c r="B56" t="str">
        <f>Hyperlink("https://www.diodes.com/assets/Datasheets/PI6CB33601.pdf","PI6CB33601 Datasheet")</f>
        <v>PI6CB33601 Datasheet</v>
      </c>
      <c r="C56" t="s">
        <v>116</v>
      </c>
      <c r="D56" t="s">
        <v>15</v>
      </c>
      <c r="E56" t="s">
        <v>28</v>
      </c>
      <c r="F56">
        <v>6</v>
      </c>
      <c r="G56" t="s">
        <v>17</v>
      </c>
      <c r="H56" t="s">
        <v>113</v>
      </c>
      <c r="I56">
        <v>0.05</v>
      </c>
      <c r="K56" t="s">
        <v>17</v>
      </c>
      <c r="M56" t="s">
        <v>21</v>
      </c>
      <c r="N56" t="s">
        <v>104</v>
      </c>
    </row>
    <row r="57" spans="1:14">
      <c r="A57" t="str">
        <f>Hyperlink("https://www.diodes.com/part/view/PI6CB33602","PI6CB33602")</f>
        <v>PI6CB33602</v>
      </c>
      <c r="B57" t="str">
        <f>Hyperlink("https://www.diodes.com/assets/Datasheets/PI6CB33602.pdf","PI6CB33602 Datasheet")</f>
        <v>PI6CB33602 Datasheet</v>
      </c>
      <c r="C57" t="s">
        <v>116</v>
      </c>
      <c r="D57" t="s">
        <v>15</v>
      </c>
      <c r="E57" t="s">
        <v>28</v>
      </c>
      <c r="F57">
        <v>6</v>
      </c>
      <c r="G57" t="s">
        <v>17</v>
      </c>
      <c r="H57" t="s">
        <v>113</v>
      </c>
      <c r="I57">
        <v>0.05</v>
      </c>
      <c r="K57" t="s">
        <v>17</v>
      </c>
      <c r="M57" t="s">
        <v>21</v>
      </c>
      <c r="N57" t="s">
        <v>117</v>
      </c>
    </row>
    <row r="58" spans="1:14">
      <c r="A58" t="str">
        <f>Hyperlink("https://www.diodes.com/part/view/PI6CB33801","PI6CB33801")</f>
        <v>PI6CB33801</v>
      </c>
      <c r="B58" t="str">
        <f>Hyperlink("https://www.diodes.com/assets/Datasheets/PI6CB33801.pdf","PI6CB33801 Datasheet")</f>
        <v>PI6CB33801 Datasheet</v>
      </c>
      <c r="C58" t="s">
        <v>118</v>
      </c>
      <c r="D58" t="s">
        <v>15</v>
      </c>
      <c r="E58" t="s">
        <v>28</v>
      </c>
      <c r="F58">
        <v>8</v>
      </c>
      <c r="G58" t="s">
        <v>17</v>
      </c>
      <c r="H58" t="s">
        <v>113</v>
      </c>
      <c r="I58">
        <v>0.05</v>
      </c>
      <c r="K58" t="s">
        <v>17</v>
      </c>
      <c r="M58" t="s">
        <v>21</v>
      </c>
      <c r="N58" t="s">
        <v>106</v>
      </c>
    </row>
    <row r="59" spans="1:14">
      <c r="A59" t="str">
        <f>Hyperlink("https://www.diodes.com/part/view/PI6CB33802","PI6CB33802")</f>
        <v>PI6CB33802</v>
      </c>
      <c r="B59" t="str">
        <f>Hyperlink("https://www.diodes.com/assets/Datasheets/PI6CB33802.pdf","PI6CB33802 Datasheet")</f>
        <v>PI6CB33802 Datasheet</v>
      </c>
      <c r="C59" t="s">
        <v>118</v>
      </c>
      <c r="D59" t="s">
        <v>15</v>
      </c>
      <c r="E59" t="s">
        <v>28</v>
      </c>
      <c r="F59">
        <v>8</v>
      </c>
      <c r="G59" t="s">
        <v>17</v>
      </c>
      <c r="H59" t="s">
        <v>113</v>
      </c>
      <c r="I59">
        <v>0.05</v>
      </c>
      <c r="K59" t="s">
        <v>17</v>
      </c>
      <c r="M59" t="s">
        <v>21</v>
      </c>
      <c r="N59" t="s">
        <v>106</v>
      </c>
    </row>
    <row r="60" spans="1:14">
      <c r="A60" t="str">
        <f>Hyperlink("https://www.diodes.com/part/view/PI6CBE33045","PI6CBE33045")</f>
        <v>PI6CBE33045</v>
      </c>
      <c r="B60" t="str">
        <f>Hyperlink("https://www.diodes.com/assets/Datasheets/PI6CBE33045.pdf","PI6CBE33045 Datasheet")</f>
        <v>PI6CBE33045 Datasheet</v>
      </c>
      <c r="C60" t="s">
        <v>119</v>
      </c>
      <c r="D60" t="s">
        <v>15</v>
      </c>
      <c r="E60" t="s">
        <v>16</v>
      </c>
      <c r="F60">
        <v>4</v>
      </c>
      <c r="G60" t="s">
        <v>17</v>
      </c>
      <c r="H60" t="s">
        <v>120</v>
      </c>
      <c r="I60" t="s">
        <v>121</v>
      </c>
      <c r="K60" t="s">
        <v>17</v>
      </c>
      <c r="M60" t="s">
        <v>21</v>
      </c>
      <c r="N60" t="s">
        <v>75</v>
      </c>
    </row>
    <row r="61" spans="1:14">
      <c r="A61" t="str">
        <f>Hyperlink("https://www.diodes.com/part/view/PI6CBE33063","PI6CBE33063")</f>
        <v>PI6CBE33063</v>
      </c>
      <c r="B61" t="str">
        <f>Hyperlink("https://www.diodes.com/assets/Datasheets/PI6CBE33063.pdf","PI6CBE33063 Datasheet")</f>
        <v>PI6CBE33063 Datasheet</v>
      </c>
      <c r="C61" t="s">
        <v>122</v>
      </c>
      <c r="D61" t="s">
        <v>15</v>
      </c>
      <c r="E61" t="s">
        <v>16</v>
      </c>
      <c r="F61">
        <v>6</v>
      </c>
      <c r="G61" t="s">
        <v>17</v>
      </c>
      <c r="H61" t="s">
        <v>123</v>
      </c>
      <c r="I61" t="s">
        <v>124</v>
      </c>
      <c r="K61" t="s">
        <v>17</v>
      </c>
      <c r="M61" t="s">
        <v>21</v>
      </c>
      <c r="N61" t="s">
        <v>125</v>
      </c>
    </row>
    <row r="62" spans="1:14">
      <c r="A62" t="str">
        <f>Hyperlink("https://www.diodes.com/part/view/PI6CBE33065","PI6CBE33065")</f>
        <v>PI6CBE33065</v>
      </c>
      <c r="B62" t="str">
        <f>Hyperlink("https://www.diodes.com/assets/Datasheets/PI6CBE33065.pdf","PI6CBE33065 Datasheet")</f>
        <v>PI6CBE33065 Datasheet</v>
      </c>
      <c r="C62" t="s">
        <v>126</v>
      </c>
      <c r="D62" t="s">
        <v>15</v>
      </c>
      <c r="E62" t="s">
        <v>16</v>
      </c>
      <c r="F62">
        <v>6</v>
      </c>
      <c r="G62" t="s">
        <v>17</v>
      </c>
      <c r="H62" t="s">
        <v>120</v>
      </c>
      <c r="I62" t="s">
        <v>121</v>
      </c>
      <c r="K62" t="s">
        <v>17</v>
      </c>
      <c r="M62" t="s">
        <v>21</v>
      </c>
      <c r="N62" t="s">
        <v>104</v>
      </c>
    </row>
    <row r="63" spans="1:14">
      <c r="A63" t="str">
        <f>Hyperlink("https://www.diodes.com/part/view/PI6CBE33083","PI6CBE33083")</f>
        <v>PI6CBE33083</v>
      </c>
      <c r="B63" t="str">
        <f>Hyperlink("https://www.diodes.com/assets/Datasheets/PI6CBE33083.pdf","PI6CBE33083 Datasheet")</f>
        <v>PI6CBE33083 Datasheet</v>
      </c>
      <c r="C63" t="s">
        <v>127</v>
      </c>
      <c r="D63" t="s">
        <v>15</v>
      </c>
      <c r="E63" t="s">
        <v>16</v>
      </c>
      <c r="F63">
        <v>8</v>
      </c>
      <c r="G63" t="s">
        <v>17</v>
      </c>
      <c r="H63" t="s">
        <v>123</v>
      </c>
      <c r="I63" t="s">
        <v>124</v>
      </c>
      <c r="K63" t="s">
        <v>17</v>
      </c>
      <c r="M63" t="s">
        <v>21</v>
      </c>
      <c r="N63" t="s">
        <v>106</v>
      </c>
    </row>
    <row r="64" spans="1:14">
      <c r="A64" t="str">
        <f>Hyperlink("https://www.diodes.com/part/view/PI6CBE33085","PI6CBE33085")</f>
        <v>PI6CBE33085</v>
      </c>
      <c r="B64" t="str">
        <f>Hyperlink("https://www.diodes.com/assets/Datasheets/PI6CBE33085.pdf","PI6CBE33085 Datasheet")</f>
        <v>PI6CBE33085 Datasheet</v>
      </c>
      <c r="C64" t="s">
        <v>128</v>
      </c>
      <c r="D64" t="s">
        <v>15</v>
      </c>
      <c r="E64" t="s">
        <v>16</v>
      </c>
      <c r="F64">
        <v>8</v>
      </c>
      <c r="G64" t="s">
        <v>17</v>
      </c>
      <c r="H64" t="s">
        <v>120</v>
      </c>
      <c r="I64" t="s">
        <v>121</v>
      </c>
      <c r="K64" t="s">
        <v>17</v>
      </c>
      <c r="M64" t="s">
        <v>21</v>
      </c>
      <c r="N64" t="s">
        <v>106</v>
      </c>
    </row>
    <row r="65" spans="1:14">
      <c r="A65" t="str">
        <f>Hyperlink("https://www.diodes.com/part/view/PI6CBE33123","PI6CBE33123")</f>
        <v>PI6CBE33123</v>
      </c>
      <c r="B65" t="str">
        <f>Hyperlink("https://www.diodes.com/assets/Datasheets/PI6CBE33123.pdf","PI6CBE33123 Datasheet")</f>
        <v>PI6CBE33123 Datasheet</v>
      </c>
      <c r="C65" t="s">
        <v>129</v>
      </c>
      <c r="D65" t="s">
        <v>15</v>
      </c>
      <c r="E65" t="s">
        <v>16</v>
      </c>
      <c r="F65">
        <v>12</v>
      </c>
      <c r="G65" t="s">
        <v>17</v>
      </c>
      <c r="H65" t="s">
        <v>123</v>
      </c>
      <c r="I65" t="s">
        <v>124</v>
      </c>
      <c r="K65" t="s">
        <v>17</v>
      </c>
      <c r="M65" t="s">
        <v>21</v>
      </c>
      <c r="N65" t="s">
        <v>130</v>
      </c>
    </row>
    <row r="66" spans="1:14">
      <c r="A66" t="str">
        <f>Hyperlink("https://www.diodes.com/part/view/PI6CBE33125","PI6CBE33125")</f>
        <v>PI6CBE33125</v>
      </c>
      <c r="B66" t="str">
        <f>Hyperlink("https://www.diodes.com/assets/Datasheets/PI6CBE33125.pdf","PI6CBE33125 Datasheet")</f>
        <v>PI6CBE33125 Datasheet</v>
      </c>
      <c r="C66" t="s">
        <v>131</v>
      </c>
      <c r="D66" t="s">
        <v>15</v>
      </c>
      <c r="E66" t="s">
        <v>16</v>
      </c>
      <c r="F66">
        <v>12</v>
      </c>
      <c r="G66" t="s">
        <v>17</v>
      </c>
      <c r="H66" t="s">
        <v>120</v>
      </c>
      <c r="I66" t="s">
        <v>132</v>
      </c>
      <c r="K66" t="s">
        <v>17</v>
      </c>
      <c r="M66" t="s">
        <v>21</v>
      </c>
      <c r="N66" t="s">
        <v>130</v>
      </c>
    </row>
    <row r="67" spans="1:14">
      <c r="A67" t="str">
        <f>Hyperlink("https://www.diodes.com/part/view/PI6CBF18501","PI6CBF18501")</f>
        <v>PI6CBF18501</v>
      </c>
      <c r="B67" t="str">
        <f>Hyperlink("https://www.diodes.com/assets/Datasheets/PI6CBF18501.pdf","PI6CBF18501 Datasheet")</f>
        <v>PI6CBF18501 Datasheet</v>
      </c>
      <c r="C67" t="s">
        <v>133</v>
      </c>
      <c r="D67" t="s">
        <v>15</v>
      </c>
      <c r="E67" t="s">
        <v>28</v>
      </c>
      <c r="F67">
        <v>5</v>
      </c>
      <c r="G67" t="s">
        <v>17</v>
      </c>
      <c r="J67">
        <v>1.8</v>
      </c>
      <c r="K67" t="s">
        <v>17</v>
      </c>
      <c r="L67">
        <v>50</v>
      </c>
      <c r="M67" t="s">
        <v>21</v>
      </c>
      <c r="N67" t="s">
        <v>104</v>
      </c>
    </row>
    <row r="68" spans="1:14">
      <c r="A68" t="str">
        <f>Hyperlink("https://www.diodes.com/part/view/PI6CDBL401B","PI6CDBL401B")</f>
        <v>PI6CDBL401B</v>
      </c>
      <c r="B68" t="str">
        <f>Hyperlink("https://www.diodes.com/assets/Datasheets/PI6CDBL401B.pdf","PI6CDBL401B Datasheet")</f>
        <v>PI6CDBL401B Datasheet</v>
      </c>
      <c r="C68" t="s">
        <v>134</v>
      </c>
      <c r="D68" t="s">
        <v>15</v>
      </c>
      <c r="E68" t="s">
        <v>16</v>
      </c>
      <c r="F68">
        <v>4</v>
      </c>
      <c r="G68" t="s">
        <v>17</v>
      </c>
      <c r="H68">
        <v>100</v>
      </c>
      <c r="I68">
        <v>50</v>
      </c>
      <c r="J68" t="s">
        <v>135</v>
      </c>
      <c r="K68" t="s">
        <v>17</v>
      </c>
      <c r="L68">
        <v>50</v>
      </c>
      <c r="M68" t="s">
        <v>21</v>
      </c>
      <c r="N68" t="s">
        <v>75</v>
      </c>
    </row>
    <row r="69" spans="1:14">
      <c r="A69" t="str">
        <f>Hyperlink("https://www.diodes.com/part/view/PI6CDBL402B","PI6CDBL402B")</f>
        <v>PI6CDBL402B</v>
      </c>
      <c r="B69" t="str">
        <f>Hyperlink("https://www.diodes.com/assets/Datasheets/PI6CDBL402B.pdf","PI6CDBL402B Datasheet")</f>
        <v>PI6CDBL402B Datasheet</v>
      </c>
      <c r="C69" t="s">
        <v>136</v>
      </c>
      <c r="D69" t="s">
        <v>15</v>
      </c>
      <c r="E69" t="s">
        <v>16</v>
      </c>
      <c r="F69">
        <v>4</v>
      </c>
      <c r="G69" t="s">
        <v>17</v>
      </c>
      <c r="H69">
        <v>100</v>
      </c>
      <c r="I69">
        <v>50</v>
      </c>
      <c r="J69" t="s">
        <v>137</v>
      </c>
      <c r="K69" t="s">
        <v>17</v>
      </c>
      <c r="L69">
        <v>50</v>
      </c>
      <c r="M69" t="s">
        <v>21</v>
      </c>
      <c r="N69" t="s">
        <v>71</v>
      </c>
    </row>
    <row r="70" spans="1:14">
      <c r="A70" t="str">
        <f>Hyperlink("https://www.diodes.com/part/view/PI6CEQ20200","PI6CEQ20200")</f>
        <v>PI6CEQ20200</v>
      </c>
      <c r="B70" t="str">
        <f>Hyperlink("https://www.diodes.com/assets/Datasheets/PI6CEQ20200.pdf","PI6CEQ20200 Datasheet")</f>
        <v>PI6CEQ20200 Datasheet</v>
      </c>
      <c r="C70" t="s">
        <v>138</v>
      </c>
      <c r="D70" t="s">
        <v>15</v>
      </c>
      <c r="E70" t="s">
        <v>16</v>
      </c>
      <c r="F70">
        <v>2</v>
      </c>
      <c r="G70" t="s">
        <v>17</v>
      </c>
      <c r="H70">
        <v>100</v>
      </c>
      <c r="I70">
        <v>0.6</v>
      </c>
      <c r="J70">
        <v>3.3</v>
      </c>
      <c r="K70" t="s">
        <v>17</v>
      </c>
      <c r="L70">
        <v>10</v>
      </c>
      <c r="M70" t="s">
        <v>21</v>
      </c>
      <c r="N70" t="s">
        <v>31</v>
      </c>
    </row>
    <row r="71" spans="1:14">
      <c r="A71" t="str">
        <f>Hyperlink("https://www.diodes.com/part/view/PI6PCIEB24","PI6PCIEB24")</f>
        <v>PI6PCIEB24</v>
      </c>
      <c r="B71" t="str">
        <f>Hyperlink("https://www.diodes.com/assets/Datasheets/PI6PCIEB24.pdf","PI6PCIEB24 Datasheet")</f>
        <v>PI6PCIEB24 Datasheet</v>
      </c>
      <c r="C71" t="s">
        <v>139</v>
      </c>
      <c r="D71" t="s">
        <v>15</v>
      </c>
      <c r="E71" t="s">
        <v>16</v>
      </c>
      <c r="F71">
        <v>4</v>
      </c>
      <c r="G71" t="s">
        <v>17</v>
      </c>
      <c r="H71">
        <v>100</v>
      </c>
      <c r="I71">
        <v>50</v>
      </c>
      <c r="J71">
        <v>3.3</v>
      </c>
      <c r="K71" t="s">
        <v>17</v>
      </c>
      <c r="L71">
        <v>50</v>
      </c>
      <c r="M71" t="s">
        <v>21</v>
      </c>
      <c r="N71" t="s">
        <v>140</v>
      </c>
    </row>
  </sheetData>
  <hyperlinks>
    <hyperlink ref="A2" r:id="rId_hyperlink_1" tooltip="PI6C20400" display="PI6C20400"/>
    <hyperlink ref="B2" r:id="rId_hyperlink_2" tooltip="PI6C20400 Datasheet" display="PI6C20400 Datasheet"/>
    <hyperlink ref="A3" r:id="rId_hyperlink_3" tooltip="PI6C20400A" display="PI6C20400A"/>
    <hyperlink ref="B3" r:id="rId_hyperlink_4" tooltip="PI6C20400A Datasheet" display="PI6C20400A Datasheet"/>
    <hyperlink ref="A4" r:id="rId_hyperlink_5" tooltip="PI6C20400B" display="PI6C20400B"/>
    <hyperlink ref="B4" r:id="rId_hyperlink_6" tooltip="PI6C20400B Datasheet" display="PI6C20400B Datasheet"/>
    <hyperlink ref="A5" r:id="rId_hyperlink_7" tooltip="PI6C20800B" display="PI6C20800B"/>
    <hyperlink ref="B5" r:id="rId_hyperlink_8" tooltip="PI6C20800B Datasheet" display="PI6C20800B Datasheet"/>
    <hyperlink ref="A6" r:id="rId_hyperlink_9" tooltip="PI6C20800S" display="PI6C20800S"/>
    <hyperlink ref="B6" r:id="rId_hyperlink_10" tooltip="PI6C20800S Datasheet" display="PI6C20800S Datasheet"/>
    <hyperlink ref="A7" r:id="rId_hyperlink_11" tooltip="PI6C48535-01B" display="PI6C48535-01B"/>
    <hyperlink ref="B7" r:id="rId_hyperlink_12" tooltip="PI6C48535-01B Datasheet" display="PI6C48535-01B Datasheet"/>
    <hyperlink ref="A8" r:id="rId_hyperlink_13" tooltip="PI6C48535-11B" display="PI6C48535-11B"/>
    <hyperlink ref="B8" r:id="rId_hyperlink_14" tooltip="PI6C48535-11B Datasheet" display="PI6C48535-11B Datasheet"/>
    <hyperlink ref="A9" r:id="rId_hyperlink_15" tooltip="PI6C48535-11C" display="PI6C48535-11C"/>
    <hyperlink ref="B9" r:id="rId_hyperlink_16" tooltip="PI6C48535-11C Datasheet" display="PI6C48535-11C Datasheet"/>
    <hyperlink ref="A10" r:id="rId_hyperlink_17" tooltip="PI6C4911502D" display="PI6C4911502D"/>
    <hyperlink ref="B10" r:id="rId_hyperlink_18" tooltip="PI6C4911502D Datasheet" display="PI6C4911502D Datasheet"/>
    <hyperlink ref="A11" r:id="rId_hyperlink_19" tooltip="PI6C4911504-01" display="PI6C4911504-01"/>
    <hyperlink ref="B11" r:id="rId_hyperlink_20" tooltip="PI6C4911504-01 Datasheet" display="PI6C4911504-01 Datasheet"/>
    <hyperlink ref="A12" r:id="rId_hyperlink_21" tooltip="PI6C4911504-03" display="PI6C4911504-03"/>
    <hyperlink ref="B12" r:id="rId_hyperlink_22" tooltip="PI6C4911504-03 Datasheet" display="PI6C4911504-03 Datasheet"/>
    <hyperlink ref="A13" r:id="rId_hyperlink_23" tooltip="PI6C4911504D2" display="PI6C4911504D2"/>
    <hyperlink ref="B13" r:id="rId_hyperlink_24" tooltip="PI6C4911504D2 Datasheet" display="PI6C4911504D2 Datasheet"/>
    <hyperlink ref="A14" r:id="rId_hyperlink_25" tooltip="PI6C4911505" display="PI6C4911505"/>
    <hyperlink ref="B14" r:id="rId_hyperlink_26" tooltip="PI6C4911505 Datasheet" display="PI6C4911505 Datasheet"/>
    <hyperlink ref="A15" r:id="rId_hyperlink_27" tooltip="PI6C4911505-04" display="PI6C4911505-04"/>
    <hyperlink ref="B15" r:id="rId_hyperlink_28" tooltip="PI6C4911505-04 Datasheet" display="PI6C4911505-04 Datasheet"/>
    <hyperlink ref="A16" r:id="rId_hyperlink_29" tooltip="PI6C4911505-07" display="PI6C4911505-07"/>
    <hyperlink ref="B16" r:id="rId_hyperlink_30" tooltip="PI6C4911505-07 Datasheet" display="PI6C4911505-07 Datasheet"/>
    <hyperlink ref="A17" r:id="rId_hyperlink_31" tooltip="PI6C4911506" display="PI6C4911506"/>
    <hyperlink ref="B17" r:id="rId_hyperlink_32" tooltip="PI6C4911506 Datasheet" display="PI6C4911506 Datasheet"/>
    <hyperlink ref="A18" r:id="rId_hyperlink_33" tooltip="PI6C4911506-06" display="PI6C4911506-06"/>
    <hyperlink ref="B18" r:id="rId_hyperlink_34" tooltip="PI6C4911506-06 Datasheet" display="PI6C4911506-06 Datasheet"/>
    <hyperlink ref="A19" r:id="rId_hyperlink_35" tooltip="PI6C4911510" display="PI6C4911510"/>
    <hyperlink ref="B19" r:id="rId_hyperlink_36" tooltip="PI6C4911510 Datasheet" display="PI6C4911510 Datasheet"/>
    <hyperlink ref="A20" r:id="rId_hyperlink_37" tooltip="PI6C4911510-05" display="PI6C4911510-05"/>
    <hyperlink ref="B20" r:id="rId_hyperlink_38" tooltip="PI6C4911510-05 Datasheet" display="PI6C4911510-05 Datasheet"/>
    <hyperlink ref="A21" r:id="rId_hyperlink_39" tooltip="PI6C4921502TQ" display="PI6C4921502TQ"/>
    <hyperlink ref="B21" r:id="rId_hyperlink_40" tooltip="PI6C492150xTQ Datasheet" display="PI6C492150xTQ Datasheet"/>
    <hyperlink ref="A22" r:id="rId_hyperlink_41" tooltip="PI6C4921504TQ" display="PI6C4921504TQ"/>
    <hyperlink ref="B22" r:id="rId_hyperlink_42" tooltip="PI6C492150xTQ Datasheet" display="PI6C492150xTQ Datasheet"/>
    <hyperlink ref="A23" r:id="rId_hyperlink_43" tooltip="PI6C4921506" display="PI6C4921506"/>
    <hyperlink ref="B23" r:id="rId_hyperlink_44" tooltip="PI6C4921506 Datasheet" display="PI6C4921506 Datasheet"/>
    <hyperlink ref="A24" r:id="rId_hyperlink_45" tooltip="PI6C4931502-04" display="PI6C4931502-04"/>
    <hyperlink ref="B24" r:id="rId_hyperlink_46" tooltip="PI6C4931502-04 Datasheet" display="PI6C4931502-04 Datasheet"/>
    <hyperlink ref="A25" r:id="rId_hyperlink_47" tooltip="PI6C4931504-04" display="PI6C4931504-04"/>
    <hyperlink ref="B25" r:id="rId_hyperlink_48" tooltip="PI6C4931504-04 Datasheet" display="PI6C4931504-04 Datasheet"/>
    <hyperlink ref="A26" r:id="rId_hyperlink_49" tooltip="PI6C49S1504" display="PI6C49S1504"/>
    <hyperlink ref="B26" r:id="rId_hyperlink_50" tooltip="PI6C49S1504 Datasheet" display="PI6C49S1504 Datasheet"/>
    <hyperlink ref="A27" r:id="rId_hyperlink_51" tooltip="PI6C49S1504T" display="PI6C49S1504T"/>
    <hyperlink ref="B27" r:id="rId_hyperlink_52" tooltip="PI6C49S1504T Datasheet" display="PI6C49S1504T Datasheet"/>
    <hyperlink ref="A28" r:id="rId_hyperlink_53" tooltip="PI6C49S1506" display="PI6C49S1506"/>
    <hyperlink ref="B28" r:id="rId_hyperlink_54" tooltip="PI6C49S1506 Datasheet" display="PI6C49S1506 Datasheet"/>
    <hyperlink ref="A29" r:id="rId_hyperlink_55" tooltip="PI6C49S1510A" display="PI6C49S1510A"/>
    <hyperlink ref="B29" r:id="rId_hyperlink_56" tooltip="PI6C49S1510A Datasheet" display="PI6C49S1510A Datasheet"/>
    <hyperlink ref="A30" r:id="rId_hyperlink_57" tooltip="PI6C49S1510B" display="PI6C49S1510B"/>
    <hyperlink ref="B30" r:id="rId_hyperlink_58" tooltip="PI6C49S1510B Datasheet" display="PI6C49S1510B Datasheet"/>
    <hyperlink ref="A31" r:id="rId_hyperlink_59" tooltip="PI6C5912006" display="PI6C5912006"/>
    <hyperlink ref="B31" r:id="rId_hyperlink_60" tooltip="PI6C5912006 Datasheet" display="PI6C5912006 Datasheet"/>
    <hyperlink ref="A32" r:id="rId_hyperlink_61" tooltip="PI6C5912012" display="PI6C5912012"/>
    <hyperlink ref="B32" r:id="rId_hyperlink_62" tooltip="PI6C5912012 Datasheet" display="PI6C5912012 Datasheet"/>
    <hyperlink ref="A33" r:id="rId_hyperlink_63" tooltip="PI6C5912016" display="PI6C5912016"/>
    <hyperlink ref="B33" r:id="rId_hyperlink_64" tooltip="PI6C5912016 Datasheet" display="PI6C5912016 Datasheet"/>
    <hyperlink ref="A34" r:id="rId_hyperlink_65" tooltip="PI6C5912016-01" display="PI6C5912016-01"/>
    <hyperlink ref="B34" r:id="rId_hyperlink_66" tooltip="PI6C5912016-01 Datasheet" display="PI6C5912016-01 Datasheet"/>
    <hyperlink ref="A35" r:id="rId_hyperlink_67" tooltip="PI6C5913004" display="PI6C5913004"/>
    <hyperlink ref="B35" r:id="rId_hyperlink_68" tooltip="PI6C5913004 Datasheet" display="PI6C5913004 Datasheet"/>
    <hyperlink ref="A36" r:id="rId_hyperlink_69" tooltip="PI6C5913004-01" display="PI6C5913004-01"/>
    <hyperlink ref="B36" r:id="rId_hyperlink_70" tooltip="PI6C5913004-01 Datasheet" display="PI6C5913004-01 Datasheet"/>
    <hyperlink ref="A37" r:id="rId_hyperlink_71" tooltip="PI6C5916004" display="PI6C5916004"/>
    <hyperlink ref="B37" r:id="rId_hyperlink_72" tooltip="PI6C5916004 Datasheet" display="PI6C5916004 Datasheet"/>
    <hyperlink ref="A38" r:id="rId_hyperlink_73" tooltip="PI6C5921512" display="PI6C5921512"/>
    <hyperlink ref="B38" r:id="rId_hyperlink_74" tooltip="PI6C5921512 Datasheet" display="PI6C5921512 Datasheet"/>
    <hyperlink ref="A39" r:id="rId_hyperlink_75" tooltip="PI6C5921516" display="PI6C5921516"/>
    <hyperlink ref="B39" r:id="rId_hyperlink_76" tooltip="PI6C5921516 Datasheet" display="PI6C5921516 Datasheet"/>
    <hyperlink ref="A40" r:id="rId_hyperlink_77" tooltip="PI6C5922504" display="PI6C5922504"/>
    <hyperlink ref="B40" r:id="rId_hyperlink_78" tooltip="PI6C5922504 Datasheet" display="PI6C5922504 Datasheet"/>
    <hyperlink ref="A41" r:id="rId_hyperlink_79" tooltip="PI6C5946002" display="PI6C5946002"/>
    <hyperlink ref="B41" r:id="rId_hyperlink_80" tooltip="PI6C5946002 Datasheet" display="PI6C5946002 Datasheet"/>
    <hyperlink ref="A42" r:id="rId_hyperlink_81" tooltip="PI6C5946004" display="PI6C5946004"/>
    <hyperlink ref="B42" r:id="rId_hyperlink_82" tooltip="PI6C5946004 Datasheet" display="PI6C5946004 Datasheet"/>
    <hyperlink ref="A43" r:id="rId_hyperlink_83" tooltip="PI6C59S6005" display="PI6C59S6005"/>
    <hyperlink ref="B43" r:id="rId_hyperlink_84" tooltip="PI6C59S6005 Datasheet" display="PI6C59S6005 Datasheet"/>
    <hyperlink ref="A44" r:id="rId_hyperlink_85" tooltip="PI6CB18200" display="PI6CB18200"/>
    <hyperlink ref="B44" r:id="rId_hyperlink_86" tooltip="PI6CB18200 Datasheet" display="PI6CB18200 Datasheet"/>
    <hyperlink ref="A45" r:id="rId_hyperlink_87" tooltip="PI6CB18401" display="PI6CB18401"/>
    <hyperlink ref="B45" r:id="rId_hyperlink_88" tooltip="PI6CB18401 Datasheet" display="PI6CB18401 Datasheet"/>
    <hyperlink ref="A46" r:id="rId_hyperlink_89" tooltip="PI6CB184Q" display="PI6CB184Q"/>
    <hyperlink ref="B46" r:id="rId_hyperlink_90" tooltip="PI6CB184Q Datasheet" display="PI6CB184Q Datasheet"/>
    <hyperlink ref="A47" r:id="rId_hyperlink_91" tooltip="PI6CB18601" display="PI6CB18601"/>
    <hyperlink ref="B47" r:id="rId_hyperlink_92" tooltip="PI6CB18601 Datasheet" display="PI6CB18601 Datasheet"/>
    <hyperlink ref="A48" r:id="rId_hyperlink_93" tooltip="PI6CB18801" display="PI6CB18801"/>
    <hyperlink ref="B48" r:id="rId_hyperlink_94" tooltip="PI6CB18801 Datasheet" display="PI6CB18801 Datasheet"/>
    <hyperlink ref="A49" r:id="rId_hyperlink_95" tooltip="PI6CB332000" display="PI6CB332000"/>
    <hyperlink ref="B49" r:id="rId_hyperlink_96" tooltip="PI6CB332000 Datasheet" display="PI6CB332000 Datasheet"/>
    <hyperlink ref="A50" r:id="rId_hyperlink_97" tooltip="PI6CB332001" display="PI6CB332001"/>
    <hyperlink ref="B50" r:id="rId_hyperlink_98" tooltip="PI6CB332001 Datasheet" display="PI6CB332001 Datasheet"/>
    <hyperlink ref="A51" r:id="rId_hyperlink_99" tooltip="PI6CB332001A" display="PI6CB332001A"/>
    <hyperlink ref="B51" r:id="rId_hyperlink_100" tooltip="PI6CB332001A Datasheet" display="PI6CB332001A Datasheet"/>
    <hyperlink ref="A52" r:id="rId_hyperlink_101" tooltip="PI6CB33201" display="PI6CB33201"/>
    <hyperlink ref="B52" r:id="rId_hyperlink_102" tooltip="PI6CB33201 Datasheet" display="PI6CB33201 Datasheet"/>
    <hyperlink ref="A53" r:id="rId_hyperlink_103" tooltip="PI6CB33202" display="PI6CB33202"/>
    <hyperlink ref="B53" r:id="rId_hyperlink_104" tooltip="PI6CB33202 Datasheet" display="PI6CB33202 Datasheet"/>
    <hyperlink ref="A54" r:id="rId_hyperlink_105" tooltip="PI6CB33401" display="PI6CB33401"/>
    <hyperlink ref="B54" r:id="rId_hyperlink_106" tooltip="PI6CB33401 Datasheet" display="PI6CB33401 Datasheet"/>
    <hyperlink ref="A55" r:id="rId_hyperlink_107" tooltip="PI6CB33402" display="PI6CB33402"/>
    <hyperlink ref="B55" r:id="rId_hyperlink_108" tooltip="PI6CB33402 Datasheet" display="PI6CB33402 Datasheet"/>
    <hyperlink ref="A56" r:id="rId_hyperlink_109" tooltip="PI6CB33601" display="PI6CB33601"/>
    <hyperlink ref="B56" r:id="rId_hyperlink_110" tooltip="PI6CB33601 Datasheet" display="PI6CB33601 Datasheet"/>
    <hyperlink ref="A57" r:id="rId_hyperlink_111" tooltip="PI6CB33602" display="PI6CB33602"/>
    <hyperlink ref="B57" r:id="rId_hyperlink_112" tooltip="PI6CB33602 Datasheet" display="PI6CB33602 Datasheet"/>
    <hyperlink ref="A58" r:id="rId_hyperlink_113" tooltip="PI6CB33801" display="PI6CB33801"/>
    <hyperlink ref="B58" r:id="rId_hyperlink_114" tooltip="PI6CB33801 Datasheet" display="PI6CB33801 Datasheet"/>
    <hyperlink ref="A59" r:id="rId_hyperlink_115" tooltip="PI6CB33802" display="PI6CB33802"/>
    <hyperlink ref="B59" r:id="rId_hyperlink_116" tooltip="PI6CB33802 Datasheet" display="PI6CB33802 Datasheet"/>
    <hyperlink ref="A60" r:id="rId_hyperlink_117" tooltip="PI6CBE33045" display="PI6CBE33045"/>
    <hyperlink ref="B60" r:id="rId_hyperlink_118" tooltip="PI6CBE33045 Datasheet" display="PI6CBE33045 Datasheet"/>
    <hyperlink ref="A61" r:id="rId_hyperlink_119" tooltip="PI6CBE33063" display="PI6CBE33063"/>
    <hyperlink ref="B61" r:id="rId_hyperlink_120" tooltip="PI6CBE33063 Datasheet" display="PI6CBE33063 Datasheet"/>
    <hyperlink ref="A62" r:id="rId_hyperlink_121" tooltip="PI6CBE33065" display="PI6CBE33065"/>
    <hyperlink ref="B62" r:id="rId_hyperlink_122" tooltip="PI6CBE33065 Datasheet" display="PI6CBE33065 Datasheet"/>
    <hyperlink ref="A63" r:id="rId_hyperlink_123" tooltip="PI6CBE33083" display="PI6CBE33083"/>
    <hyperlink ref="B63" r:id="rId_hyperlink_124" tooltip="PI6CBE33083 Datasheet" display="PI6CBE33083 Datasheet"/>
    <hyperlink ref="A64" r:id="rId_hyperlink_125" tooltip="PI6CBE33085" display="PI6CBE33085"/>
    <hyperlink ref="B64" r:id="rId_hyperlink_126" tooltip="PI6CBE33085 Datasheet" display="PI6CBE33085 Datasheet"/>
    <hyperlink ref="A65" r:id="rId_hyperlink_127" tooltip="PI6CBE33123" display="PI6CBE33123"/>
    <hyperlink ref="B65" r:id="rId_hyperlink_128" tooltip="PI6CBE33123 Datasheet" display="PI6CBE33123 Datasheet"/>
    <hyperlink ref="A66" r:id="rId_hyperlink_129" tooltip="PI6CBE33125" display="PI6CBE33125"/>
    <hyperlink ref="B66" r:id="rId_hyperlink_130" tooltip="PI6CBE33125 Datasheet" display="PI6CBE33125 Datasheet"/>
    <hyperlink ref="A67" r:id="rId_hyperlink_131" tooltip="PI6CBF18501" display="PI6CBF18501"/>
    <hyperlink ref="B67" r:id="rId_hyperlink_132" tooltip="PI6CBF18501 Datasheet" display="PI6CBF18501 Datasheet"/>
    <hyperlink ref="A68" r:id="rId_hyperlink_133" tooltip="PI6CDBL401B" display="PI6CDBL401B"/>
    <hyperlink ref="B68" r:id="rId_hyperlink_134" tooltip="PI6CDBL401B Datasheet" display="PI6CDBL401B Datasheet"/>
    <hyperlink ref="A69" r:id="rId_hyperlink_135" tooltip="PI6CDBL402B" display="PI6CDBL402B"/>
    <hyperlink ref="B69" r:id="rId_hyperlink_136" tooltip="PI6CDBL402B Datasheet" display="PI6CDBL402B Datasheet"/>
    <hyperlink ref="A70" r:id="rId_hyperlink_137" tooltip="PI6CEQ20200" display="PI6CEQ20200"/>
    <hyperlink ref="B70" r:id="rId_hyperlink_138" tooltip="PI6CEQ20200 Datasheet" display="PI6CEQ20200 Datasheet"/>
    <hyperlink ref="A71" r:id="rId_hyperlink_139" tooltip="PI6PCIEB24" display="PI6PCIEB24"/>
    <hyperlink ref="B71" r:id="rId_hyperlink_140" tooltip="PI6PCIEB24 Datasheet" display="PI6PCIEB24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2024-04-18T17:32:15-05:00</dcterms:created>
  <dcterms:modified xsi:type="dcterms:W3CDTF">2024-04-18T17:32:15-05:00</dcterms:modified>
  <dc:title>Untitled Spreadsheet</dc:title>
  <dc:description/>
  <dc:subject/>
  <cp:keywords/>
  <cp:category/>
</cp:coreProperties>
</file>