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vsd" ContentType="application/vnd.visio"/>
  <Default Extension="emf" ContentType="image/x-emf"/>
  <Default Extension="rels" ContentType="application/vnd.openxmlformats-package.relationships+xml"/>
  <Default Extension="vsdx" ContentType="application/vnd.ms-visio.drawing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drawings/drawing4.xml" ContentType="application/vnd.openxmlformats-officedocument.drawingml.chartshapes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showInkAnnotation="0" codeName="ThisWorkbook" defaultThemeVersion="124226"/>
  <xr:revisionPtr revIDLastSave="0" documentId="13_ncr:1_{300178E2-CBA7-4CAD-B955-9FBE020B573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esign Tool" sheetId="1" r:id="rId1"/>
    <sheet name="IC data" sheetId="2" state="veryHidden" r:id="rId2"/>
    <sheet name="interdata" sheetId="3" state="veryHidden" r:id="rId3"/>
    <sheet name="Ipk-toff" sheetId="5" state="veryHidden" r:id="rId4"/>
    <sheet name="Sheet1" sheetId="6" r:id="rId5"/>
    <sheet name="Sheet2" sheetId="7" r:id="rId6"/>
  </sheets>
  <definedNames>
    <definedName name="_xlnm._FilterDatabase" localSheetId="2" hidden="1">interdata!$G:$G</definedName>
    <definedName name="CCMorDCM">'IC data'!$B$20</definedName>
    <definedName name="Cfb">'Design Tool'!$C$80</definedName>
    <definedName name="Cin">'Design Tool'!#REF!</definedName>
    <definedName name="CK">'Design Tool'!#REF!</definedName>
    <definedName name="Coa">'Design Tool'!$C$34</definedName>
    <definedName name="Cout">'Design Tool'!$C$75</definedName>
    <definedName name="Cout_esr">'Design Tool'!$C$73</definedName>
    <definedName name="Csh">'Design Tool'!#REF!</definedName>
    <definedName name="Cshvalue">'Design Tool'!#REF!</definedName>
    <definedName name="D1Vf">'IC data'!$G$17</definedName>
    <definedName name="D2Vf">'IC data'!$J$17</definedName>
    <definedName name="Dmax">'Design Tool'!$C$48</definedName>
    <definedName name="eff">'Design Tool'!$C$43</definedName>
    <definedName name="fac">'Design Tool'!$C$40</definedName>
    <definedName name="Fosc">'Design Tool'!$C$47</definedName>
    <definedName name="Fsw">'Design Tool'!#REF!</definedName>
    <definedName name="Fsw_max">'Design Tool'!#REF!</definedName>
    <definedName name="I_BP2">'Design Tool'!$C$51</definedName>
    <definedName name="Id_rms">'Design Tool'!$C$69</definedName>
    <definedName name="IL_rms">'Design Tool'!$C$63</definedName>
    <definedName name="Io">'Design Tool'!$C$9</definedName>
    <definedName name="Io_CCMDCM">'Ipk-toff'!$I$2</definedName>
    <definedName name="Io_max">'Design Tool'!$C$60</definedName>
    <definedName name="Iout">'Design Tool'!$C$42</definedName>
    <definedName name="Ipeak_max_inL">'Design Tool'!$C$61</definedName>
    <definedName name="Ipeak_min_inL">'Design Tool'!$C$62</definedName>
    <definedName name="Ipk_limit_min">'Design Tool'!$C$46</definedName>
    <definedName name="Ipk_limit_typ">'Design Tool'!$C$45</definedName>
    <definedName name="Ipkmax_min_B">'IC data'!$B$4</definedName>
    <definedName name="Ipkmax_min_C">'IC data'!$C$4</definedName>
    <definedName name="Ipkmax_min_D">'IC data'!$D$4</definedName>
    <definedName name="Ipkmax_typ_B">'IC data'!$B$5</definedName>
    <definedName name="Ipkmax_typ_C">'IC data'!$C$5</definedName>
    <definedName name="Ipkmax_typ_D">'IC data'!$D$5</definedName>
    <definedName name="Lm">'Design Tool'!$C$59</definedName>
    <definedName name="Lm_min_BCD">'IC data'!$N$11</definedName>
    <definedName name="Rfb_down">'Design Tool'!$C$77</definedName>
    <definedName name="Rfb_up">'Design Tool'!$C$78</definedName>
    <definedName name="RFBdown">'Design Tool'!$C$36</definedName>
    <definedName name="RFBup">'Design Tool'!$C$37</definedName>
    <definedName name="tminoff_max_B">'IC data'!$B$9</definedName>
    <definedName name="tminoff_max_C">'IC data'!$C$9</definedName>
    <definedName name="tminoff_max_D">'IC data'!$D$9</definedName>
    <definedName name="tminoff_typ_B">'IC data'!$B$8</definedName>
    <definedName name="tminoff_typ_C">'IC data'!$C$8</definedName>
    <definedName name="tminoff_typ_D">'IC data'!$D$8</definedName>
    <definedName name="toff">'IC data'!$B$19</definedName>
    <definedName name="toffmax_B">'IC data'!$G$31</definedName>
    <definedName name="toffmax_BCD">'IC data'!$G$34</definedName>
    <definedName name="toffmax_C">'IC data'!$G$32</definedName>
    <definedName name="toffmax_D">'IC data'!$G$33</definedName>
    <definedName name="Toffmin_typ">'Design Tool'!$C$49</definedName>
    <definedName name="Trr">'Design Tool'!$C$68</definedName>
    <definedName name="typeAP3917">'Design Tool'!#REF!</definedName>
    <definedName name="Vacmax">'Design Tool'!$C$39</definedName>
    <definedName name="Vacmin">'Design Tool'!$C$38</definedName>
    <definedName name="VBP">'Design Tool'!#REF!</definedName>
    <definedName name="VBP_HVON">'Design Tool'!$C$52</definedName>
    <definedName name="Vf">'IC data'!$J$4</definedName>
    <definedName name="Vindc">interdata!$B$1</definedName>
    <definedName name="Vindc_max">'Design Tool'!$C$85</definedName>
    <definedName name="Vindc_min">'Design Tool'!$C$83</definedName>
    <definedName name="Vindc_rms_max">'Design Tool'!$C$86</definedName>
    <definedName name="Vindc_rms_min">'Design Tool'!$C$84</definedName>
    <definedName name="Vo">'Design Tool'!$C$8</definedName>
    <definedName name="Vout">'Design Tool'!$C$41</definedName>
    <definedName name="Vripple">'Design Tool'!$C$71</definedName>
    <definedName name="Vrrm">'Design Tool'!$C$67</definedName>
    <definedName name="Workingmode">'Design Tool'!#REF!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8" i="1" l="1"/>
  <c r="C88" i="1"/>
  <c r="C68" i="1"/>
  <c r="C91" i="1" l="1"/>
  <c r="C89" i="1"/>
  <c r="C61" i="1" l="1"/>
  <c r="C63" i="1" l="1"/>
  <c r="C69" i="1" s="1"/>
  <c r="C62" i="1"/>
  <c r="C72" i="1" s="1"/>
  <c r="C74" i="1" l="1"/>
  <c r="C58" i="1" l="1"/>
  <c r="C60" i="1"/>
  <c r="C85" i="1"/>
  <c r="J613" i="5" l="1"/>
  <c r="J614" i="5" s="1"/>
  <c r="C44" i="1" l="1"/>
  <c r="C53" i="1" s="1"/>
  <c r="R8" i="5"/>
  <c r="R2" i="5"/>
  <c r="C67" i="1"/>
  <c r="N25" i="2" l="1"/>
  <c r="N18" i="2"/>
  <c r="N23" i="2"/>
  <c r="N16" i="2"/>
  <c r="N21" i="2"/>
  <c r="N14" i="2"/>
  <c r="G33" i="2"/>
  <c r="G32" i="2"/>
  <c r="G31" i="2"/>
  <c r="E1" i="3" l="1"/>
  <c r="E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H2" i="3" l="1"/>
  <c r="H3" i="3" s="1"/>
  <c r="A17" i="3" l="1"/>
  <c r="A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B998" i="3" l="1"/>
  <c r="J998" i="3"/>
  <c r="B982" i="3"/>
  <c r="J982" i="3"/>
  <c r="B966" i="3"/>
  <c r="J966" i="3"/>
  <c r="B954" i="3"/>
  <c r="J954" i="3"/>
  <c r="B942" i="3"/>
  <c r="J942" i="3"/>
  <c r="B930" i="3"/>
  <c r="J930" i="3"/>
  <c r="B918" i="3"/>
  <c r="J918" i="3"/>
  <c r="B906" i="3"/>
  <c r="J906" i="3"/>
  <c r="B894" i="3"/>
  <c r="J894" i="3"/>
  <c r="B878" i="3"/>
  <c r="J878" i="3"/>
  <c r="B866" i="3"/>
  <c r="J866" i="3"/>
  <c r="B854" i="3"/>
  <c r="J854" i="3"/>
  <c r="B838" i="3"/>
  <c r="J838" i="3"/>
  <c r="B826" i="3"/>
  <c r="J826" i="3"/>
  <c r="B814" i="3"/>
  <c r="J814" i="3"/>
  <c r="B798" i="3"/>
  <c r="J798" i="3"/>
  <c r="B786" i="3"/>
  <c r="J786" i="3"/>
  <c r="B770" i="3"/>
  <c r="J770" i="3"/>
  <c r="B758" i="3"/>
  <c r="J758" i="3"/>
  <c r="B742" i="3"/>
  <c r="J742" i="3"/>
  <c r="B730" i="3"/>
  <c r="J730" i="3"/>
  <c r="B718" i="3"/>
  <c r="J718" i="3"/>
  <c r="B702" i="3"/>
  <c r="J702" i="3"/>
  <c r="B690" i="3"/>
  <c r="J690" i="3"/>
  <c r="B678" i="3"/>
  <c r="J678" i="3"/>
  <c r="B670" i="3"/>
  <c r="J670" i="3"/>
  <c r="B662" i="3"/>
  <c r="J662" i="3"/>
  <c r="B650" i="3"/>
  <c r="J650" i="3"/>
  <c r="B638" i="3"/>
  <c r="J638" i="3"/>
  <c r="B630" i="3"/>
  <c r="J630" i="3"/>
  <c r="B622" i="3"/>
  <c r="J622" i="3"/>
  <c r="B614" i="3"/>
  <c r="J614" i="3"/>
  <c r="B606" i="3"/>
  <c r="J606" i="3"/>
  <c r="B594" i="3"/>
  <c r="J594" i="3"/>
  <c r="B582" i="3"/>
  <c r="J582" i="3"/>
  <c r="B574" i="3"/>
  <c r="J574" i="3"/>
  <c r="B566" i="3"/>
  <c r="J566" i="3"/>
  <c r="B558" i="3"/>
  <c r="J558" i="3"/>
  <c r="B550" i="3"/>
  <c r="J550" i="3"/>
  <c r="B542" i="3"/>
  <c r="J542" i="3"/>
  <c r="B530" i="3"/>
  <c r="J530" i="3"/>
  <c r="B522" i="3"/>
  <c r="J522" i="3"/>
  <c r="B514" i="3"/>
  <c r="J514" i="3"/>
  <c r="B506" i="3"/>
  <c r="J506" i="3"/>
  <c r="B494" i="3"/>
  <c r="J494" i="3"/>
  <c r="B482" i="3"/>
  <c r="J482" i="3"/>
  <c r="B474" i="3"/>
  <c r="J474" i="3"/>
  <c r="B466" i="3"/>
  <c r="J466" i="3"/>
  <c r="B458" i="3"/>
  <c r="J458" i="3"/>
  <c r="B446" i="3"/>
  <c r="J446" i="3"/>
  <c r="B438" i="3"/>
  <c r="J438" i="3"/>
  <c r="B430" i="3"/>
  <c r="J430" i="3"/>
  <c r="B418" i="3"/>
  <c r="J418" i="3"/>
  <c r="B402" i="3"/>
  <c r="J402" i="3"/>
  <c r="B390" i="3"/>
  <c r="J390" i="3"/>
  <c r="B374" i="3"/>
  <c r="J374" i="3"/>
  <c r="B362" i="3"/>
  <c r="J362" i="3"/>
  <c r="B350" i="3"/>
  <c r="J350" i="3"/>
  <c r="B342" i="3"/>
  <c r="J342" i="3"/>
  <c r="B334" i="3"/>
  <c r="J334" i="3"/>
  <c r="B326" i="3"/>
  <c r="J326" i="3"/>
  <c r="B310" i="3"/>
  <c r="J310" i="3"/>
  <c r="B298" i="3"/>
  <c r="J298" i="3"/>
  <c r="B286" i="3"/>
  <c r="J286" i="3"/>
  <c r="B270" i="3"/>
  <c r="J270" i="3"/>
  <c r="B258" i="3"/>
  <c r="J258" i="3"/>
  <c r="B246" i="3"/>
  <c r="J246" i="3"/>
  <c r="B234" i="3"/>
  <c r="J234" i="3"/>
  <c r="B222" i="3"/>
  <c r="J222" i="3"/>
  <c r="B210" i="3"/>
  <c r="J210" i="3"/>
  <c r="B198" i="3"/>
  <c r="J198" i="3"/>
  <c r="B186" i="3"/>
  <c r="J186" i="3"/>
  <c r="B174" i="3"/>
  <c r="J174" i="3"/>
  <c r="B166" i="3"/>
  <c r="J166" i="3"/>
  <c r="B158" i="3"/>
  <c r="J158" i="3"/>
  <c r="B146" i="3"/>
  <c r="J146" i="3"/>
  <c r="B134" i="3"/>
  <c r="J134" i="3"/>
  <c r="B126" i="3"/>
  <c r="J126" i="3"/>
  <c r="B114" i="3"/>
  <c r="J114" i="3"/>
  <c r="B106" i="3"/>
  <c r="J106" i="3"/>
  <c r="B94" i="3"/>
  <c r="J94" i="3"/>
  <c r="B86" i="3"/>
  <c r="J86" i="3"/>
  <c r="B74" i="3"/>
  <c r="J74" i="3"/>
  <c r="B58" i="3"/>
  <c r="J58" i="3"/>
  <c r="B46" i="3"/>
  <c r="J46" i="3"/>
  <c r="B34" i="3"/>
  <c r="J34" i="3"/>
  <c r="B22" i="3"/>
  <c r="J22" i="3"/>
  <c r="B5" i="3"/>
  <c r="J5" i="3"/>
  <c r="B997" i="3"/>
  <c r="J997" i="3"/>
  <c r="B985" i="3"/>
  <c r="J985" i="3"/>
  <c r="B977" i="3"/>
  <c r="J977" i="3"/>
  <c r="B965" i="3"/>
  <c r="J965" i="3"/>
  <c r="B957" i="3"/>
  <c r="J957" i="3"/>
  <c r="B949" i="3"/>
  <c r="J949" i="3"/>
  <c r="B937" i="3"/>
  <c r="J937" i="3"/>
  <c r="B929" i="3"/>
  <c r="J929" i="3"/>
  <c r="B921" i="3"/>
  <c r="J921" i="3"/>
  <c r="B913" i="3"/>
  <c r="J913" i="3"/>
  <c r="B901" i="3"/>
  <c r="J901" i="3"/>
  <c r="B889" i="3"/>
  <c r="J889" i="3"/>
  <c r="B877" i="3"/>
  <c r="J877" i="3"/>
  <c r="B861" i="3"/>
  <c r="J861" i="3"/>
  <c r="B849" i="3"/>
  <c r="J849" i="3"/>
  <c r="B841" i="3"/>
  <c r="J841" i="3"/>
  <c r="B829" i="3"/>
  <c r="J829" i="3"/>
  <c r="B821" i="3"/>
  <c r="J821" i="3"/>
  <c r="B813" i="3"/>
  <c r="J813" i="3"/>
  <c r="B801" i="3"/>
  <c r="J801" i="3"/>
  <c r="B793" i="3"/>
  <c r="J793" i="3"/>
  <c r="B785" i="3"/>
  <c r="J785" i="3"/>
  <c r="B773" i="3"/>
  <c r="J773" i="3"/>
  <c r="B761" i="3"/>
  <c r="J761" i="3"/>
  <c r="B753" i="3"/>
  <c r="J753" i="3"/>
  <c r="B745" i="3"/>
  <c r="J745" i="3"/>
  <c r="B737" i="3"/>
  <c r="J737" i="3"/>
  <c r="B729" i="3"/>
  <c r="J729" i="3"/>
  <c r="B721" i="3"/>
  <c r="J721" i="3"/>
  <c r="B713" i="3"/>
  <c r="J713" i="3"/>
  <c r="B705" i="3"/>
  <c r="J705" i="3"/>
  <c r="B697" i="3"/>
  <c r="J697" i="3"/>
  <c r="B685" i="3"/>
  <c r="J685" i="3"/>
  <c r="B677" i="3"/>
  <c r="J677" i="3"/>
  <c r="B669" i="3"/>
  <c r="J669" i="3"/>
  <c r="B661" i="3"/>
  <c r="J661" i="3"/>
  <c r="B653" i="3"/>
  <c r="J653" i="3"/>
  <c r="B641" i="3"/>
  <c r="J641" i="3"/>
  <c r="B633" i="3"/>
  <c r="J633" i="3"/>
  <c r="B625" i="3"/>
  <c r="J625" i="3"/>
  <c r="B609" i="3"/>
  <c r="J609" i="3"/>
  <c r="B597" i="3"/>
  <c r="J597" i="3"/>
  <c r="B585" i="3"/>
  <c r="J585" i="3"/>
  <c r="B569" i="3"/>
  <c r="J569" i="3"/>
  <c r="B545" i="3"/>
  <c r="J545" i="3"/>
  <c r="B509" i="3"/>
  <c r="J509" i="3"/>
  <c r="B449" i="3"/>
  <c r="J449" i="3"/>
  <c r="B233" i="3"/>
  <c r="J233" i="3"/>
  <c r="B999" i="3"/>
  <c r="J999" i="3"/>
  <c r="B995" i="3"/>
  <c r="J995" i="3"/>
  <c r="B991" i="3"/>
  <c r="J991" i="3"/>
  <c r="B987" i="3"/>
  <c r="J987" i="3"/>
  <c r="B983" i="3"/>
  <c r="J983" i="3"/>
  <c r="B979" i="3"/>
  <c r="J979" i="3"/>
  <c r="B975" i="3"/>
  <c r="J975" i="3"/>
  <c r="B971" i="3"/>
  <c r="J971" i="3"/>
  <c r="B967" i="3"/>
  <c r="J967" i="3"/>
  <c r="B963" i="3"/>
  <c r="J963" i="3"/>
  <c r="B959" i="3"/>
  <c r="J959" i="3"/>
  <c r="B955" i="3"/>
  <c r="J955" i="3"/>
  <c r="B951" i="3"/>
  <c r="J951" i="3"/>
  <c r="B947" i="3"/>
  <c r="J947" i="3"/>
  <c r="B943" i="3"/>
  <c r="J943" i="3"/>
  <c r="B939" i="3"/>
  <c r="J939" i="3"/>
  <c r="B935" i="3"/>
  <c r="J935" i="3"/>
  <c r="B931" i="3"/>
  <c r="J931" i="3"/>
  <c r="B927" i="3"/>
  <c r="J927" i="3"/>
  <c r="B923" i="3"/>
  <c r="J923" i="3"/>
  <c r="B919" i="3"/>
  <c r="J919" i="3"/>
  <c r="B915" i="3"/>
  <c r="J915" i="3"/>
  <c r="B911" i="3"/>
  <c r="J911" i="3"/>
  <c r="B907" i="3"/>
  <c r="J907" i="3"/>
  <c r="B903" i="3"/>
  <c r="J903" i="3"/>
  <c r="B899" i="3"/>
  <c r="J899" i="3"/>
  <c r="B895" i="3"/>
  <c r="J895" i="3"/>
  <c r="B891" i="3"/>
  <c r="J891" i="3"/>
  <c r="B887" i="3"/>
  <c r="J887" i="3"/>
  <c r="B883" i="3"/>
  <c r="J883" i="3"/>
  <c r="B879" i="3"/>
  <c r="J879" i="3"/>
  <c r="B875" i="3"/>
  <c r="J875" i="3"/>
  <c r="B871" i="3"/>
  <c r="J871" i="3"/>
  <c r="B867" i="3"/>
  <c r="J867" i="3"/>
  <c r="B863" i="3"/>
  <c r="J863" i="3"/>
  <c r="B859" i="3"/>
  <c r="J859" i="3"/>
  <c r="B855" i="3"/>
  <c r="J855" i="3"/>
  <c r="B851" i="3"/>
  <c r="J851" i="3"/>
  <c r="B847" i="3"/>
  <c r="J847" i="3"/>
  <c r="B843" i="3"/>
  <c r="J843" i="3"/>
  <c r="B839" i="3"/>
  <c r="J839" i="3"/>
  <c r="B835" i="3"/>
  <c r="J835" i="3"/>
  <c r="B831" i="3"/>
  <c r="J831" i="3"/>
  <c r="B827" i="3"/>
  <c r="J827" i="3"/>
  <c r="B823" i="3"/>
  <c r="J823" i="3"/>
  <c r="B819" i="3"/>
  <c r="J819" i="3"/>
  <c r="B815" i="3"/>
  <c r="J815" i="3"/>
  <c r="B811" i="3"/>
  <c r="J811" i="3"/>
  <c r="B807" i="3"/>
  <c r="J807" i="3"/>
  <c r="B803" i="3"/>
  <c r="J803" i="3"/>
  <c r="B799" i="3"/>
  <c r="J799" i="3"/>
  <c r="B795" i="3"/>
  <c r="J795" i="3"/>
  <c r="B791" i="3"/>
  <c r="J791" i="3"/>
  <c r="B787" i="3"/>
  <c r="J787" i="3"/>
  <c r="B783" i="3"/>
  <c r="J783" i="3"/>
  <c r="B779" i="3"/>
  <c r="J779" i="3"/>
  <c r="B775" i="3"/>
  <c r="J775" i="3"/>
  <c r="B771" i="3"/>
  <c r="J771" i="3"/>
  <c r="B767" i="3"/>
  <c r="J767" i="3"/>
  <c r="B763" i="3"/>
  <c r="J763" i="3"/>
  <c r="B759" i="3"/>
  <c r="J759" i="3"/>
  <c r="B755" i="3"/>
  <c r="J755" i="3"/>
  <c r="B751" i="3"/>
  <c r="J751" i="3"/>
  <c r="B747" i="3"/>
  <c r="J747" i="3"/>
  <c r="B743" i="3"/>
  <c r="J743" i="3"/>
  <c r="B739" i="3"/>
  <c r="J739" i="3"/>
  <c r="B735" i="3"/>
  <c r="J735" i="3"/>
  <c r="B731" i="3"/>
  <c r="J731" i="3"/>
  <c r="B727" i="3"/>
  <c r="J727" i="3"/>
  <c r="B723" i="3"/>
  <c r="J723" i="3"/>
  <c r="B719" i="3"/>
  <c r="J719" i="3"/>
  <c r="B715" i="3"/>
  <c r="J715" i="3"/>
  <c r="B711" i="3"/>
  <c r="J711" i="3"/>
  <c r="B707" i="3"/>
  <c r="J707" i="3"/>
  <c r="B703" i="3"/>
  <c r="J703" i="3"/>
  <c r="B699" i="3"/>
  <c r="J699" i="3"/>
  <c r="B695" i="3"/>
  <c r="J695" i="3"/>
  <c r="B691" i="3"/>
  <c r="J691" i="3"/>
  <c r="B687" i="3"/>
  <c r="J687" i="3"/>
  <c r="B683" i="3"/>
  <c r="J683" i="3"/>
  <c r="B679" i="3"/>
  <c r="J679" i="3"/>
  <c r="B675" i="3"/>
  <c r="J675" i="3"/>
  <c r="B671" i="3"/>
  <c r="J671" i="3"/>
  <c r="B667" i="3"/>
  <c r="J667" i="3"/>
  <c r="B663" i="3"/>
  <c r="J663" i="3"/>
  <c r="B659" i="3"/>
  <c r="J659" i="3"/>
  <c r="B655" i="3"/>
  <c r="J655" i="3"/>
  <c r="B651" i="3"/>
  <c r="J651" i="3"/>
  <c r="B647" i="3"/>
  <c r="J647" i="3"/>
  <c r="B643" i="3"/>
  <c r="J643" i="3"/>
  <c r="B639" i="3"/>
  <c r="J639" i="3"/>
  <c r="B635" i="3"/>
  <c r="J635" i="3"/>
  <c r="B631" i="3"/>
  <c r="J631" i="3"/>
  <c r="B627" i="3"/>
  <c r="J627" i="3"/>
  <c r="B623" i="3"/>
  <c r="J623" i="3"/>
  <c r="B619" i="3"/>
  <c r="J619" i="3"/>
  <c r="B615" i="3"/>
  <c r="J615" i="3"/>
  <c r="B611" i="3"/>
  <c r="J611" i="3"/>
  <c r="B607" i="3"/>
  <c r="J607" i="3"/>
  <c r="B603" i="3"/>
  <c r="J603" i="3"/>
  <c r="B599" i="3"/>
  <c r="J599" i="3"/>
  <c r="B595" i="3"/>
  <c r="J595" i="3"/>
  <c r="B591" i="3"/>
  <c r="J591" i="3"/>
  <c r="B587" i="3"/>
  <c r="J587" i="3"/>
  <c r="B583" i="3"/>
  <c r="J583" i="3"/>
  <c r="B579" i="3"/>
  <c r="J579" i="3"/>
  <c r="B575" i="3"/>
  <c r="J575" i="3"/>
  <c r="B571" i="3"/>
  <c r="J571" i="3"/>
  <c r="B567" i="3"/>
  <c r="J567" i="3"/>
  <c r="B563" i="3"/>
  <c r="J563" i="3"/>
  <c r="B559" i="3"/>
  <c r="J559" i="3"/>
  <c r="B555" i="3"/>
  <c r="J555" i="3"/>
  <c r="B551" i="3"/>
  <c r="J551" i="3"/>
  <c r="B547" i="3"/>
  <c r="J547" i="3"/>
  <c r="B543" i="3"/>
  <c r="J543" i="3"/>
  <c r="B539" i="3"/>
  <c r="J539" i="3"/>
  <c r="B535" i="3"/>
  <c r="J535" i="3"/>
  <c r="B531" i="3"/>
  <c r="J531" i="3"/>
  <c r="B527" i="3"/>
  <c r="J527" i="3"/>
  <c r="B523" i="3"/>
  <c r="J523" i="3"/>
  <c r="B519" i="3"/>
  <c r="J519" i="3"/>
  <c r="B515" i="3"/>
  <c r="J515" i="3"/>
  <c r="B511" i="3"/>
  <c r="J511" i="3"/>
  <c r="B507" i="3"/>
  <c r="J507" i="3"/>
  <c r="B503" i="3"/>
  <c r="J503" i="3"/>
  <c r="B499" i="3"/>
  <c r="J499" i="3"/>
  <c r="B495" i="3"/>
  <c r="J495" i="3"/>
  <c r="B491" i="3"/>
  <c r="J491" i="3"/>
  <c r="B487" i="3"/>
  <c r="J487" i="3"/>
  <c r="B483" i="3"/>
  <c r="J483" i="3"/>
  <c r="B479" i="3"/>
  <c r="J479" i="3"/>
  <c r="B475" i="3"/>
  <c r="J475" i="3"/>
  <c r="B471" i="3"/>
  <c r="J471" i="3"/>
  <c r="B467" i="3"/>
  <c r="J467" i="3"/>
  <c r="B463" i="3"/>
  <c r="J463" i="3"/>
  <c r="B459" i="3"/>
  <c r="J459" i="3"/>
  <c r="B455" i="3"/>
  <c r="J455" i="3"/>
  <c r="B451" i="3"/>
  <c r="J451" i="3"/>
  <c r="B447" i="3"/>
  <c r="J447" i="3"/>
  <c r="B443" i="3"/>
  <c r="J443" i="3"/>
  <c r="B439" i="3"/>
  <c r="J439" i="3"/>
  <c r="B435" i="3"/>
  <c r="J435" i="3"/>
  <c r="B431" i="3"/>
  <c r="J431" i="3"/>
  <c r="B427" i="3"/>
  <c r="J427" i="3"/>
  <c r="B423" i="3"/>
  <c r="J423" i="3"/>
  <c r="B419" i="3"/>
  <c r="J419" i="3"/>
  <c r="B415" i="3"/>
  <c r="J415" i="3"/>
  <c r="B411" i="3"/>
  <c r="J411" i="3"/>
  <c r="B407" i="3"/>
  <c r="J407" i="3"/>
  <c r="B403" i="3"/>
  <c r="J403" i="3"/>
  <c r="B399" i="3"/>
  <c r="J399" i="3"/>
  <c r="B395" i="3"/>
  <c r="J395" i="3"/>
  <c r="B391" i="3"/>
  <c r="J391" i="3"/>
  <c r="B387" i="3"/>
  <c r="J387" i="3"/>
  <c r="B383" i="3"/>
  <c r="J383" i="3"/>
  <c r="B379" i="3"/>
  <c r="J379" i="3"/>
  <c r="B375" i="3"/>
  <c r="J375" i="3"/>
  <c r="B371" i="3"/>
  <c r="J371" i="3"/>
  <c r="B367" i="3"/>
  <c r="J367" i="3"/>
  <c r="B363" i="3"/>
  <c r="J363" i="3"/>
  <c r="B359" i="3"/>
  <c r="J359" i="3"/>
  <c r="B355" i="3"/>
  <c r="J355" i="3"/>
  <c r="B351" i="3"/>
  <c r="J351" i="3"/>
  <c r="B347" i="3"/>
  <c r="J347" i="3"/>
  <c r="B343" i="3"/>
  <c r="J343" i="3"/>
  <c r="B339" i="3"/>
  <c r="J339" i="3"/>
  <c r="B335" i="3"/>
  <c r="J335" i="3"/>
  <c r="B331" i="3"/>
  <c r="J331" i="3"/>
  <c r="B327" i="3"/>
  <c r="J327" i="3"/>
  <c r="B323" i="3"/>
  <c r="J323" i="3"/>
  <c r="B319" i="3"/>
  <c r="J319" i="3"/>
  <c r="B315" i="3"/>
  <c r="J315" i="3"/>
  <c r="B311" i="3"/>
  <c r="J311" i="3"/>
  <c r="B307" i="3"/>
  <c r="J307" i="3"/>
  <c r="B303" i="3"/>
  <c r="J303" i="3"/>
  <c r="B299" i="3"/>
  <c r="J299" i="3"/>
  <c r="B295" i="3"/>
  <c r="J295" i="3"/>
  <c r="B291" i="3"/>
  <c r="J291" i="3"/>
  <c r="B287" i="3"/>
  <c r="J287" i="3"/>
  <c r="B283" i="3"/>
  <c r="J283" i="3"/>
  <c r="B279" i="3"/>
  <c r="J279" i="3"/>
  <c r="B275" i="3"/>
  <c r="J275" i="3"/>
  <c r="B271" i="3"/>
  <c r="J271" i="3"/>
  <c r="B267" i="3"/>
  <c r="J267" i="3"/>
  <c r="B263" i="3"/>
  <c r="J263" i="3"/>
  <c r="B259" i="3"/>
  <c r="J259" i="3"/>
  <c r="B255" i="3"/>
  <c r="J255" i="3"/>
  <c r="B251" i="3"/>
  <c r="J251" i="3"/>
  <c r="B247" i="3"/>
  <c r="J247" i="3"/>
  <c r="B243" i="3"/>
  <c r="J243" i="3"/>
  <c r="B239" i="3"/>
  <c r="J239" i="3"/>
  <c r="B235" i="3"/>
  <c r="J235" i="3"/>
  <c r="B231" i="3"/>
  <c r="J231" i="3"/>
  <c r="B227" i="3"/>
  <c r="J227" i="3"/>
  <c r="B223" i="3"/>
  <c r="J223" i="3"/>
  <c r="B219" i="3"/>
  <c r="J219" i="3"/>
  <c r="B215" i="3"/>
  <c r="J215" i="3"/>
  <c r="B211" i="3"/>
  <c r="J211" i="3"/>
  <c r="B207" i="3"/>
  <c r="J207" i="3"/>
  <c r="B203" i="3"/>
  <c r="J203" i="3"/>
  <c r="B199" i="3"/>
  <c r="J199" i="3"/>
  <c r="B195" i="3"/>
  <c r="J195" i="3"/>
  <c r="B191" i="3"/>
  <c r="J191" i="3"/>
  <c r="B187" i="3"/>
  <c r="J187" i="3"/>
  <c r="B183" i="3"/>
  <c r="J183" i="3"/>
  <c r="B179" i="3"/>
  <c r="J179" i="3"/>
  <c r="B175" i="3"/>
  <c r="J175" i="3"/>
  <c r="B171" i="3"/>
  <c r="J171" i="3"/>
  <c r="B167" i="3"/>
  <c r="J167" i="3"/>
  <c r="B163" i="3"/>
  <c r="J163" i="3"/>
  <c r="B159" i="3"/>
  <c r="J159" i="3"/>
  <c r="B155" i="3"/>
  <c r="J155" i="3"/>
  <c r="B151" i="3"/>
  <c r="J151" i="3"/>
  <c r="B147" i="3"/>
  <c r="J147" i="3"/>
  <c r="B143" i="3"/>
  <c r="J143" i="3"/>
  <c r="B139" i="3"/>
  <c r="J139" i="3"/>
  <c r="B135" i="3"/>
  <c r="J135" i="3"/>
  <c r="B131" i="3"/>
  <c r="J131" i="3"/>
  <c r="B127" i="3"/>
  <c r="J127" i="3"/>
  <c r="B123" i="3"/>
  <c r="J123" i="3"/>
  <c r="B119" i="3"/>
  <c r="J119" i="3"/>
  <c r="B115" i="3"/>
  <c r="J115" i="3"/>
  <c r="B111" i="3"/>
  <c r="J111" i="3"/>
  <c r="B107" i="3"/>
  <c r="J107" i="3"/>
  <c r="B103" i="3"/>
  <c r="J103" i="3"/>
  <c r="B99" i="3"/>
  <c r="J99" i="3"/>
  <c r="B95" i="3"/>
  <c r="J95" i="3"/>
  <c r="B91" i="3"/>
  <c r="J91" i="3"/>
  <c r="B87" i="3"/>
  <c r="J87" i="3"/>
  <c r="B83" i="3"/>
  <c r="J83" i="3"/>
  <c r="B79" i="3"/>
  <c r="J79" i="3"/>
  <c r="B75" i="3"/>
  <c r="J75" i="3"/>
  <c r="B71" i="3"/>
  <c r="J71" i="3"/>
  <c r="B67" i="3"/>
  <c r="J67" i="3"/>
  <c r="B63" i="3"/>
  <c r="J63" i="3"/>
  <c r="B59" i="3"/>
  <c r="J59" i="3"/>
  <c r="B55" i="3"/>
  <c r="J55" i="3"/>
  <c r="B51" i="3"/>
  <c r="J51" i="3"/>
  <c r="B47" i="3"/>
  <c r="J47" i="3"/>
  <c r="B43" i="3"/>
  <c r="J43" i="3"/>
  <c r="B39" i="3"/>
  <c r="J39" i="3"/>
  <c r="B35" i="3"/>
  <c r="J35" i="3"/>
  <c r="B31" i="3"/>
  <c r="J31" i="3"/>
  <c r="B27" i="3"/>
  <c r="J27" i="3"/>
  <c r="B23" i="3"/>
  <c r="J23" i="3"/>
  <c r="B19" i="3"/>
  <c r="J19" i="3"/>
  <c r="B14" i="3"/>
  <c r="J14" i="3"/>
  <c r="B10" i="3"/>
  <c r="J10" i="3"/>
  <c r="B6" i="3"/>
  <c r="J6" i="3"/>
  <c r="B2" i="3"/>
  <c r="F2" i="3" s="1"/>
  <c r="F3" i="3" s="1"/>
  <c r="J2" i="3"/>
  <c r="B1002" i="3"/>
  <c r="J1002" i="3"/>
  <c r="B994" i="3"/>
  <c r="J994" i="3"/>
  <c r="B990" i="3"/>
  <c r="J990" i="3"/>
  <c r="B986" i="3"/>
  <c r="J986" i="3"/>
  <c r="B978" i="3"/>
  <c r="J978" i="3"/>
  <c r="B974" i="3"/>
  <c r="J974" i="3"/>
  <c r="B970" i="3"/>
  <c r="J970" i="3"/>
  <c r="B962" i="3"/>
  <c r="J962" i="3"/>
  <c r="B958" i="3"/>
  <c r="J958" i="3"/>
  <c r="B950" i="3"/>
  <c r="J950" i="3"/>
  <c r="B946" i="3"/>
  <c r="J946" i="3"/>
  <c r="B938" i="3"/>
  <c r="J938" i="3"/>
  <c r="B934" i="3"/>
  <c r="J934" i="3"/>
  <c r="B926" i="3"/>
  <c r="J926" i="3"/>
  <c r="B922" i="3"/>
  <c r="J922" i="3"/>
  <c r="B914" i="3"/>
  <c r="J914" i="3"/>
  <c r="B910" i="3"/>
  <c r="J910" i="3"/>
  <c r="B902" i="3"/>
  <c r="J902" i="3"/>
  <c r="B898" i="3"/>
  <c r="J898" i="3"/>
  <c r="B890" i="3"/>
  <c r="J890" i="3"/>
  <c r="B886" i="3"/>
  <c r="J886" i="3"/>
  <c r="B882" i="3"/>
  <c r="J882" i="3"/>
  <c r="B874" i="3"/>
  <c r="J874" i="3"/>
  <c r="B870" i="3"/>
  <c r="J870" i="3"/>
  <c r="B862" i="3"/>
  <c r="J862" i="3"/>
  <c r="B858" i="3"/>
  <c r="J858" i="3"/>
  <c r="B850" i="3"/>
  <c r="J850" i="3"/>
  <c r="B846" i="3"/>
  <c r="J846" i="3"/>
  <c r="B842" i="3"/>
  <c r="J842" i="3"/>
  <c r="B834" i="3"/>
  <c r="J834" i="3"/>
  <c r="B830" i="3"/>
  <c r="J830" i="3"/>
  <c r="B822" i="3"/>
  <c r="J822" i="3"/>
  <c r="B818" i="3"/>
  <c r="J818" i="3"/>
  <c r="B810" i="3"/>
  <c r="J810" i="3"/>
  <c r="B806" i="3"/>
  <c r="J806" i="3"/>
  <c r="B802" i="3"/>
  <c r="J802" i="3"/>
  <c r="B794" i="3"/>
  <c r="J794" i="3"/>
  <c r="B790" i="3"/>
  <c r="J790" i="3"/>
  <c r="B782" i="3"/>
  <c r="J782" i="3"/>
  <c r="B778" i="3"/>
  <c r="J778" i="3"/>
  <c r="B774" i="3"/>
  <c r="J774" i="3"/>
  <c r="B766" i="3"/>
  <c r="J766" i="3"/>
  <c r="B762" i="3"/>
  <c r="J762" i="3"/>
  <c r="B754" i="3"/>
  <c r="J754" i="3"/>
  <c r="B750" i="3"/>
  <c r="J750" i="3"/>
  <c r="B746" i="3"/>
  <c r="J746" i="3"/>
  <c r="B738" i="3"/>
  <c r="J738" i="3"/>
  <c r="B734" i="3"/>
  <c r="J734" i="3"/>
  <c r="B726" i="3"/>
  <c r="J726" i="3"/>
  <c r="B722" i="3"/>
  <c r="J722" i="3"/>
  <c r="B714" i="3"/>
  <c r="J714" i="3"/>
  <c r="B710" i="3"/>
  <c r="J710" i="3"/>
  <c r="B706" i="3"/>
  <c r="J706" i="3"/>
  <c r="B698" i="3"/>
  <c r="J698" i="3"/>
  <c r="B694" i="3"/>
  <c r="J694" i="3"/>
  <c r="B686" i="3"/>
  <c r="J686" i="3"/>
  <c r="B682" i="3"/>
  <c r="J682" i="3"/>
  <c r="B674" i="3"/>
  <c r="J674" i="3"/>
  <c r="B666" i="3"/>
  <c r="J666" i="3"/>
  <c r="B658" i="3"/>
  <c r="J658" i="3"/>
  <c r="B654" i="3"/>
  <c r="J654" i="3"/>
  <c r="B646" i="3"/>
  <c r="J646" i="3"/>
  <c r="B642" i="3"/>
  <c r="J642" i="3"/>
  <c r="B634" i="3"/>
  <c r="J634" i="3"/>
  <c r="B626" i="3"/>
  <c r="J626" i="3"/>
  <c r="B618" i="3"/>
  <c r="J618" i="3"/>
  <c r="B610" i="3"/>
  <c r="J610" i="3"/>
  <c r="B602" i="3"/>
  <c r="J602" i="3"/>
  <c r="B598" i="3"/>
  <c r="J598" i="3"/>
  <c r="B590" i="3"/>
  <c r="J590" i="3"/>
  <c r="B586" i="3"/>
  <c r="J586" i="3"/>
  <c r="B578" i="3"/>
  <c r="J578" i="3"/>
  <c r="B570" i="3"/>
  <c r="J570" i="3"/>
  <c r="B562" i="3"/>
  <c r="J562" i="3"/>
  <c r="B554" i="3"/>
  <c r="J554" i="3"/>
  <c r="B546" i="3"/>
  <c r="J546" i="3"/>
  <c r="B538" i="3"/>
  <c r="J538" i="3"/>
  <c r="B534" i="3"/>
  <c r="J534" i="3"/>
  <c r="B526" i="3"/>
  <c r="J526" i="3"/>
  <c r="B518" i="3"/>
  <c r="J518" i="3"/>
  <c r="B510" i="3"/>
  <c r="J510" i="3"/>
  <c r="B502" i="3"/>
  <c r="J502" i="3"/>
  <c r="B498" i="3"/>
  <c r="J498" i="3"/>
  <c r="B490" i="3"/>
  <c r="J490" i="3"/>
  <c r="B486" i="3"/>
  <c r="J486" i="3"/>
  <c r="B478" i="3"/>
  <c r="J478" i="3"/>
  <c r="B470" i="3"/>
  <c r="J470" i="3"/>
  <c r="B462" i="3"/>
  <c r="J462" i="3"/>
  <c r="B454" i="3"/>
  <c r="J454" i="3"/>
  <c r="B450" i="3"/>
  <c r="J450" i="3"/>
  <c r="B442" i="3"/>
  <c r="J442" i="3"/>
  <c r="B434" i="3"/>
  <c r="J434" i="3"/>
  <c r="B426" i="3"/>
  <c r="J426" i="3"/>
  <c r="B422" i="3"/>
  <c r="J422" i="3"/>
  <c r="B414" i="3"/>
  <c r="J414" i="3"/>
  <c r="B410" i="3"/>
  <c r="J410" i="3"/>
  <c r="B406" i="3"/>
  <c r="J406" i="3"/>
  <c r="B398" i="3"/>
  <c r="J398" i="3"/>
  <c r="B394" i="3"/>
  <c r="J394" i="3"/>
  <c r="B386" i="3"/>
  <c r="J386" i="3"/>
  <c r="B382" i="3"/>
  <c r="J382" i="3"/>
  <c r="B378" i="3"/>
  <c r="J378" i="3"/>
  <c r="B370" i="3"/>
  <c r="J370" i="3"/>
  <c r="B366" i="3"/>
  <c r="J366" i="3"/>
  <c r="B358" i="3"/>
  <c r="J358" i="3"/>
  <c r="B354" i="3"/>
  <c r="J354" i="3"/>
  <c r="B346" i="3"/>
  <c r="J346" i="3"/>
  <c r="B338" i="3"/>
  <c r="J338" i="3"/>
  <c r="B330" i="3"/>
  <c r="J330" i="3"/>
  <c r="B322" i="3"/>
  <c r="J322" i="3"/>
  <c r="B318" i="3"/>
  <c r="J318" i="3"/>
  <c r="B314" i="3"/>
  <c r="J314" i="3"/>
  <c r="B306" i="3"/>
  <c r="J306" i="3"/>
  <c r="B302" i="3"/>
  <c r="J302" i="3"/>
  <c r="B294" i="3"/>
  <c r="J294" i="3"/>
  <c r="B290" i="3"/>
  <c r="J290" i="3"/>
  <c r="B282" i="3"/>
  <c r="J282" i="3"/>
  <c r="B278" i="3"/>
  <c r="J278" i="3"/>
  <c r="B274" i="3"/>
  <c r="J274" i="3"/>
  <c r="B266" i="3"/>
  <c r="J266" i="3"/>
  <c r="B262" i="3"/>
  <c r="J262" i="3"/>
  <c r="B254" i="3"/>
  <c r="J254" i="3"/>
  <c r="B250" i="3"/>
  <c r="J250" i="3"/>
  <c r="B242" i="3"/>
  <c r="J242" i="3"/>
  <c r="B238" i="3"/>
  <c r="J238" i="3"/>
  <c r="B230" i="3"/>
  <c r="J230" i="3"/>
  <c r="B226" i="3"/>
  <c r="J226" i="3"/>
  <c r="B218" i="3"/>
  <c r="J218" i="3"/>
  <c r="B214" i="3"/>
  <c r="J214" i="3"/>
  <c r="B206" i="3"/>
  <c r="J206" i="3"/>
  <c r="B202" i="3"/>
  <c r="J202" i="3"/>
  <c r="B194" i="3"/>
  <c r="J194" i="3"/>
  <c r="B190" i="3"/>
  <c r="J190" i="3"/>
  <c r="B182" i="3"/>
  <c r="J182" i="3"/>
  <c r="B178" i="3"/>
  <c r="J178" i="3"/>
  <c r="B170" i="3"/>
  <c r="J170" i="3"/>
  <c r="B162" i="3"/>
  <c r="J162" i="3"/>
  <c r="B154" i="3"/>
  <c r="J154" i="3"/>
  <c r="B150" i="3"/>
  <c r="J150" i="3"/>
  <c r="B142" i="3"/>
  <c r="J142" i="3"/>
  <c r="B138" i="3"/>
  <c r="J138" i="3"/>
  <c r="B130" i="3"/>
  <c r="J130" i="3"/>
  <c r="B122" i="3"/>
  <c r="J122" i="3"/>
  <c r="B118" i="3"/>
  <c r="J118" i="3"/>
  <c r="B110" i="3"/>
  <c r="J110" i="3"/>
  <c r="B102" i="3"/>
  <c r="J102" i="3"/>
  <c r="B98" i="3"/>
  <c r="J98" i="3"/>
  <c r="B90" i="3"/>
  <c r="J90" i="3"/>
  <c r="B82" i="3"/>
  <c r="J82" i="3"/>
  <c r="B78" i="3"/>
  <c r="J78" i="3"/>
  <c r="B70" i="3"/>
  <c r="J70" i="3"/>
  <c r="B66" i="3"/>
  <c r="J66" i="3"/>
  <c r="B62" i="3"/>
  <c r="J62" i="3"/>
  <c r="B54" i="3"/>
  <c r="J54" i="3"/>
  <c r="B50" i="3"/>
  <c r="J50" i="3"/>
  <c r="B42" i="3"/>
  <c r="J42" i="3"/>
  <c r="B38" i="3"/>
  <c r="J38" i="3"/>
  <c r="B30" i="3"/>
  <c r="J30" i="3"/>
  <c r="B26" i="3"/>
  <c r="J26" i="3"/>
  <c r="B18" i="3"/>
  <c r="J18" i="3"/>
  <c r="B13" i="3"/>
  <c r="J13" i="3"/>
  <c r="B9" i="3"/>
  <c r="J9" i="3"/>
  <c r="B17" i="3"/>
  <c r="J17" i="3"/>
  <c r="B1001" i="3"/>
  <c r="J1001" i="3"/>
  <c r="B993" i="3"/>
  <c r="J993" i="3"/>
  <c r="B989" i="3"/>
  <c r="J989" i="3"/>
  <c r="B981" i="3"/>
  <c r="J981" i="3"/>
  <c r="B973" i="3"/>
  <c r="J973" i="3"/>
  <c r="B969" i="3"/>
  <c r="J969" i="3"/>
  <c r="B961" i="3"/>
  <c r="J961" i="3"/>
  <c r="B953" i="3"/>
  <c r="J953" i="3"/>
  <c r="B945" i="3"/>
  <c r="J945" i="3"/>
  <c r="B941" i="3"/>
  <c r="J941" i="3"/>
  <c r="B933" i="3"/>
  <c r="J933" i="3"/>
  <c r="B925" i="3"/>
  <c r="J925" i="3"/>
  <c r="B917" i="3"/>
  <c r="J917" i="3"/>
  <c r="B909" i="3"/>
  <c r="J909" i="3"/>
  <c r="B905" i="3"/>
  <c r="J905" i="3"/>
  <c r="B897" i="3"/>
  <c r="J897" i="3"/>
  <c r="B893" i="3"/>
  <c r="J893" i="3"/>
  <c r="B885" i="3"/>
  <c r="J885" i="3"/>
  <c r="B881" i="3"/>
  <c r="J881" i="3"/>
  <c r="B873" i="3"/>
  <c r="J873" i="3"/>
  <c r="B869" i="3"/>
  <c r="J869" i="3"/>
  <c r="B865" i="3"/>
  <c r="J865" i="3"/>
  <c r="B857" i="3"/>
  <c r="J857" i="3"/>
  <c r="B853" i="3"/>
  <c r="J853" i="3"/>
  <c r="B845" i="3"/>
  <c r="J845" i="3"/>
  <c r="B837" i="3"/>
  <c r="J837" i="3"/>
  <c r="B833" i="3"/>
  <c r="J833" i="3"/>
  <c r="B825" i="3"/>
  <c r="J825" i="3"/>
  <c r="B817" i="3"/>
  <c r="J817" i="3"/>
  <c r="B809" i="3"/>
  <c r="J809" i="3"/>
  <c r="B805" i="3"/>
  <c r="J805" i="3"/>
  <c r="B797" i="3"/>
  <c r="J797" i="3"/>
  <c r="B789" i="3"/>
  <c r="J789" i="3"/>
  <c r="B781" i="3"/>
  <c r="J781" i="3"/>
  <c r="B777" i="3"/>
  <c r="J777" i="3"/>
  <c r="B769" i="3"/>
  <c r="J769" i="3"/>
  <c r="B765" i="3"/>
  <c r="J765" i="3"/>
  <c r="B757" i="3"/>
  <c r="J757" i="3"/>
  <c r="B749" i="3"/>
  <c r="J749" i="3"/>
  <c r="B741" i="3"/>
  <c r="J741" i="3"/>
  <c r="B733" i="3"/>
  <c r="J733" i="3"/>
  <c r="B725" i="3"/>
  <c r="J725" i="3"/>
  <c r="B717" i="3"/>
  <c r="J717" i="3"/>
  <c r="B709" i="3"/>
  <c r="J709" i="3"/>
  <c r="B701" i="3"/>
  <c r="J701" i="3"/>
  <c r="B693" i="3"/>
  <c r="J693" i="3"/>
  <c r="B689" i="3"/>
  <c r="J689" i="3"/>
  <c r="B681" i="3"/>
  <c r="J681" i="3"/>
  <c r="B673" i="3"/>
  <c r="J673" i="3"/>
  <c r="B665" i="3"/>
  <c r="J665" i="3"/>
  <c r="B657" i="3"/>
  <c r="J657" i="3"/>
  <c r="B649" i="3"/>
  <c r="J649" i="3"/>
  <c r="B645" i="3"/>
  <c r="J645" i="3"/>
  <c r="B637" i="3"/>
  <c r="J637" i="3"/>
  <c r="B629" i="3"/>
  <c r="J629" i="3"/>
  <c r="B621" i="3"/>
  <c r="J621" i="3"/>
  <c r="B617" i="3"/>
  <c r="J617" i="3"/>
  <c r="B613" i="3"/>
  <c r="J613" i="3"/>
  <c r="B605" i="3"/>
  <c r="J605" i="3"/>
  <c r="B601" i="3"/>
  <c r="J601" i="3"/>
  <c r="B593" i="3"/>
  <c r="J593" i="3"/>
  <c r="B589" i="3"/>
  <c r="J589" i="3"/>
  <c r="B581" i="3"/>
  <c r="J581" i="3"/>
  <c r="B577" i="3"/>
  <c r="J577" i="3"/>
  <c r="B573" i="3"/>
  <c r="J573" i="3"/>
  <c r="B565" i="3"/>
  <c r="J565" i="3"/>
  <c r="B561" i="3"/>
  <c r="J561" i="3"/>
  <c r="B557" i="3"/>
  <c r="J557" i="3"/>
  <c r="B553" i="3"/>
  <c r="J553" i="3"/>
  <c r="B549" i="3"/>
  <c r="J549" i="3"/>
  <c r="B541" i="3"/>
  <c r="J541" i="3"/>
  <c r="B537" i="3"/>
  <c r="J537" i="3"/>
  <c r="B533" i="3"/>
  <c r="J533" i="3"/>
  <c r="B529" i="3"/>
  <c r="J529" i="3"/>
  <c r="B525" i="3"/>
  <c r="J525" i="3"/>
  <c r="B521" i="3"/>
  <c r="J521" i="3"/>
  <c r="B517" i="3"/>
  <c r="J517" i="3"/>
  <c r="B513" i="3"/>
  <c r="J513" i="3"/>
  <c r="B505" i="3"/>
  <c r="J505" i="3"/>
  <c r="B501" i="3"/>
  <c r="J501" i="3"/>
  <c r="B497" i="3"/>
  <c r="J497" i="3"/>
  <c r="B493" i="3"/>
  <c r="J493" i="3"/>
  <c r="B489" i="3"/>
  <c r="J489" i="3"/>
  <c r="B485" i="3"/>
  <c r="J485" i="3"/>
  <c r="B481" i="3"/>
  <c r="J481" i="3"/>
  <c r="B477" i="3"/>
  <c r="J477" i="3"/>
  <c r="B473" i="3"/>
  <c r="J473" i="3"/>
  <c r="B469" i="3"/>
  <c r="J469" i="3"/>
  <c r="B465" i="3"/>
  <c r="J465" i="3"/>
  <c r="B461" i="3"/>
  <c r="J461" i="3"/>
  <c r="B457" i="3"/>
  <c r="J457" i="3"/>
  <c r="B453" i="3"/>
  <c r="J453" i="3"/>
  <c r="B445" i="3"/>
  <c r="J445" i="3"/>
  <c r="B441" i="3"/>
  <c r="J441" i="3"/>
  <c r="B437" i="3"/>
  <c r="J437" i="3"/>
  <c r="B433" i="3"/>
  <c r="J433" i="3"/>
  <c r="B429" i="3"/>
  <c r="J429" i="3"/>
  <c r="B425" i="3"/>
  <c r="J425" i="3"/>
  <c r="B421" i="3"/>
  <c r="J421" i="3"/>
  <c r="B417" i="3"/>
  <c r="J417" i="3"/>
  <c r="B413" i="3"/>
  <c r="J413" i="3"/>
  <c r="B409" i="3"/>
  <c r="J409" i="3"/>
  <c r="B405" i="3"/>
  <c r="J405" i="3"/>
  <c r="B401" i="3"/>
  <c r="J401" i="3"/>
  <c r="B397" i="3"/>
  <c r="J397" i="3"/>
  <c r="B393" i="3"/>
  <c r="J393" i="3"/>
  <c r="B389" i="3"/>
  <c r="J389" i="3"/>
  <c r="B385" i="3"/>
  <c r="J385" i="3"/>
  <c r="B381" i="3"/>
  <c r="J381" i="3"/>
  <c r="B377" i="3"/>
  <c r="J377" i="3"/>
  <c r="B373" i="3"/>
  <c r="J373" i="3"/>
  <c r="B369" i="3"/>
  <c r="J369" i="3"/>
  <c r="B365" i="3"/>
  <c r="J365" i="3"/>
  <c r="B361" i="3"/>
  <c r="J361" i="3"/>
  <c r="B357" i="3"/>
  <c r="J357" i="3"/>
  <c r="B353" i="3"/>
  <c r="J353" i="3"/>
  <c r="B349" i="3"/>
  <c r="J349" i="3"/>
  <c r="B345" i="3"/>
  <c r="J345" i="3"/>
  <c r="B341" i="3"/>
  <c r="J341" i="3"/>
  <c r="B337" i="3"/>
  <c r="J337" i="3"/>
  <c r="B333" i="3"/>
  <c r="J333" i="3"/>
  <c r="B329" i="3"/>
  <c r="J329" i="3"/>
  <c r="B325" i="3"/>
  <c r="J325" i="3"/>
  <c r="B321" i="3"/>
  <c r="J321" i="3"/>
  <c r="B317" i="3"/>
  <c r="J317" i="3"/>
  <c r="B313" i="3"/>
  <c r="J313" i="3"/>
  <c r="B309" i="3"/>
  <c r="J309" i="3"/>
  <c r="B305" i="3"/>
  <c r="J305" i="3"/>
  <c r="B301" i="3"/>
  <c r="J301" i="3"/>
  <c r="B297" i="3"/>
  <c r="J297" i="3"/>
  <c r="B293" i="3"/>
  <c r="J293" i="3"/>
  <c r="B289" i="3"/>
  <c r="J289" i="3"/>
  <c r="B285" i="3"/>
  <c r="J285" i="3"/>
  <c r="B281" i="3"/>
  <c r="J281" i="3"/>
  <c r="B277" i="3"/>
  <c r="J277" i="3"/>
  <c r="B273" i="3"/>
  <c r="J273" i="3"/>
  <c r="B269" i="3"/>
  <c r="J269" i="3"/>
  <c r="B265" i="3"/>
  <c r="J265" i="3"/>
  <c r="B261" i="3"/>
  <c r="J261" i="3"/>
  <c r="B257" i="3"/>
  <c r="J257" i="3"/>
  <c r="B253" i="3"/>
  <c r="J253" i="3"/>
  <c r="B249" i="3"/>
  <c r="J249" i="3"/>
  <c r="B245" i="3"/>
  <c r="J245" i="3"/>
  <c r="B241" i="3"/>
  <c r="J241" i="3"/>
  <c r="B237" i="3"/>
  <c r="J237" i="3"/>
  <c r="B229" i="3"/>
  <c r="J229" i="3"/>
  <c r="B225" i="3"/>
  <c r="J225" i="3"/>
  <c r="B221" i="3"/>
  <c r="J221" i="3"/>
  <c r="B217" i="3"/>
  <c r="J217" i="3"/>
  <c r="B213" i="3"/>
  <c r="J213" i="3"/>
  <c r="B209" i="3"/>
  <c r="J209" i="3"/>
  <c r="B205" i="3"/>
  <c r="J205" i="3"/>
  <c r="B201" i="3"/>
  <c r="J201" i="3"/>
  <c r="B197" i="3"/>
  <c r="J197" i="3"/>
  <c r="B193" i="3"/>
  <c r="J193" i="3"/>
  <c r="B189" i="3"/>
  <c r="J189" i="3"/>
  <c r="B185" i="3"/>
  <c r="J185" i="3"/>
  <c r="B181" i="3"/>
  <c r="J181" i="3"/>
  <c r="B177" i="3"/>
  <c r="J177" i="3"/>
  <c r="B173" i="3"/>
  <c r="J173" i="3"/>
  <c r="B169" i="3"/>
  <c r="J169" i="3"/>
  <c r="B165" i="3"/>
  <c r="J165" i="3"/>
  <c r="B161" i="3"/>
  <c r="J161" i="3"/>
  <c r="B157" i="3"/>
  <c r="J157" i="3"/>
  <c r="B153" i="3"/>
  <c r="J153" i="3"/>
  <c r="B149" i="3"/>
  <c r="J149" i="3"/>
  <c r="B145" i="3"/>
  <c r="J145" i="3"/>
  <c r="B141" i="3"/>
  <c r="J141" i="3"/>
  <c r="B137" i="3"/>
  <c r="J137" i="3"/>
  <c r="B133" i="3"/>
  <c r="J133" i="3"/>
  <c r="B129" i="3"/>
  <c r="J129" i="3"/>
  <c r="B125" i="3"/>
  <c r="J125" i="3"/>
  <c r="B121" i="3"/>
  <c r="J121" i="3"/>
  <c r="B117" i="3"/>
  <c r="J117" i="3"/>
  <c r="B113" i="3"/>
  <c r="J113" i="3"/>
  <c r="B109" i="3"/>
  <c r="J109" i="3"/>
  <c r="B105" i="3"/>
  <c r="J105" i="3"/>
  <c r="B101" i="3"/>
  <c r="J101" i="3"/>
  <c r="B97" i="3"/>
  <c r="J97" i="3"/>
  <c r="B93" i="3"/>
  <c r="J93" i="3"/>
  <c r="B89" i="3"/>
  <c r="J89" i="3"/>
  <c r="B85" i="3"/>
  <c r="J85" i="3"/>
  <c r="B81" i="3"/>
  <c r="J81" i="3"/>
  <c r="B77" i="3"/>
  <c r="J77" i="3"/>
  <c r="B73" i="3"/>
  <c r="J73" i="3"/>
  <c r="B69" i="3"/>
  <c r="J69" i="3"/>
  <c r="B65" i="3"/>
  <c r="J65" i="3"/>
  <c r="B61" i="3"/>
  <c r="J61" i="3"/>
  <c r="B57" i="3"/>
  <c r="J57" i="3"/>
  <c r="B53" i="3"/>
  <c r="J53" i="3"/>
  <c r="B49" i="3"/>
  <c r="J49" i="3"/>
  <c r="B45" i="3"/>
  <c r="J45" i="3"/>
  <c r="B41" i="3"/>
  <c r="J41" i="3"/>
  <c r="B37" i="3"/>
  <c r="J37" i="3"/>
  <c r="B33" i="3"/>
  <c r="J33" i="3"/>
  <c r="B29" i="3"/>
  <c r="J29" i="3"/>
  <c r="B25" i="3"/>
  <c r="J25" i="3"/>
  <c r="B21" i="3"/>
  <c r="J21" i="3"/>
  <c r="B16" i="3"/>
  <c r="J16" i="3"/>
  <c r="B12" i="3"/>
  <c r="J12" i="3"/>
  <c r="B8" i="3"/>
  <c r="J8" i="3"/>
  <c r="B4" i="3"/>
  <c r="J4" i="3"/>
  <c r="B1000" i="3"/>
  <c r="J1000" i="3"/>
  <c r="B996" i="3"/>
  <c r="J996" i="3"/>
  <c r="B992" i="3"/>
  <c r="J992" i="3"/>
  <c r="B988" i="3"/>
  <c r="J988" i="3"/>
  <c r="B984" i="3"/>
  <c r="J984" i="3"/>
  <c r="B980" i="3"/>
  <c r="J980" i="3"/>
  <c r="B976" i="3"/>
  <c r="J976" i="3"/>
  <c r="B972" i="3"/>
  <c r="J972" i="3"/>
  <c r="B968" i="3"/>
  <c r="J968" i="3"/>
  <c r="B964" i="3"/>
  <c r="J964" i="3"/>
  <c r="B960" i="3"/>
  <c r="J960" i="3"/>
  <c r="B956" i="3"/>
  <c r="J956" i="3"/>
  <c r="B952" i="3"/>
  <c r="J952" i="3"/>
  <c r="B948" i="3"/>
  <c r="J948" i="3"/>
  <c r="B944" i="3"/>
  <c r="J944" i="3"/>
  <c r="B940" i="3"/>
  <c r="J940" i="3"/>
  <c r="B936" i="3"/>
  <c r="J936" i="3"/>
  <c r="B932" i="3"/>
  <c r="J932" i="3"/>
  <c r="B928" i="3"/>
  <c r="J928" i="3"/>
  <c r="B924" i="3"/>
  <c r="J924" i="3"/>
  <c r="B920" i="3"/>
  <c r="J920" i="3"/>
  <c r="B916" i="3"/>
  <c r="J916" i="3"/>
  <c r="B912" i="3"/>
  <c r="J912" i="3"/>
  <c r="B908" i="3"/>
  <c r="J908" i="3"/>
  <c r="B904" i="3"/>
  <c r="J904" i="3"/>
  <c r="B900" i="3"/>
  <c r="J900" i="3"/>
  <c r="B896" i="3"/>
  <c r="J896" i="3"/>
  <c r="B892" i="3"/>
  <c r="J892" i="3"/>
  <c r="B888" i="3"/>
  <c r="J888" i="3"/>
  <c r="B884" i="3"/>
  <c r="J884" i="3"/>
  <c r="B880" i="3"/>
  <c r="J880" i="3"/>
  <c r="B876" i="3"/>
  <c r="J876" i="3"/>
  <c r="B872" i="3"/>
  <c r="J872" i="3"/>
  <c r="B868" i="3"/>
  <c r="J868" i="3"/>
  <c r="B864" i="3"/>
  <c r="J864" i="3"/>
  <c r="B860" i="3"/>
  <c r="J860" i="3"/>
  <c r="B856" i="3"/>
  <c r="J856" i="3"/>
  <c r="B852" i="3"/>
  <c r="J852" i="3"/>
  <c r="B848" i="3"/>
  <c r="J848" i="3"/>
  <c r="B844" i="3"/>
  <c r="J844" i="3"/>
  <c r="B840" i="3"/>
  <c r="J840" i="3"/>
  <c r="B836" i="3"/>
  <c r="J836" i="3"/>
  <c r="B832" i="3"/>
  <c r="J832" i="3"/>
  <c r="B828" i="3"/>
  <c r="J828" i="3"/>
  <c r="B824" i="3"/>
  <c r="J824" i="3"/>
  <c r="B820" i="3"/>
  <c r="J820" i="3"/>
  <c r="B816" i="3"/>
  <c r="J816" i="3"/>
  <c r="B812" i="3"/>
  <c r="J812" i="3"/>
  <c r="B808" i="3"/>
  <c r="J808" i="3"/>
  <c r="B804" i="3"/>
  <c r="J804" i="3"/>
  <c r="B800" i="3"/>
  <c r="J800" i="3"/>
  <c r="B796" i="3"/>
  <c r="J796" i="3"/>
  <c r="B792" i="3"/>
  <c r="J792" i="3"/>
  <c r="B788" i="3"/>
  <c r="J788" i="3"/>
  <c r="B784" i="3"/>
  <c r="J784" i="3"/>
  <c r="B780" i="3"/>
  <c r="J780" i="3"/>
  <c r="B776" i="3"/>
  <c r="J776" i="3"/>
  <c r="B772" i="3"/>
  <c r="J772" i="3"/>
  <c r="B768" i="3"/>
  <c r="J768" i="3"/>
  <c r="B764" i="3"/>
  <c r="J764" i="3"/>
  <c r="B760" i="3"/>
  <c r="J760" i="3"/>
  <c r="B756" i="3"/>
  <c r="J756" i="3"/>
  <c r="B752" i="3"/>
  <c r="J752" i="3"/>
  <c r="B748" i="3"/>
  <c r="J748" i="3"/>
  <c r="B744" i="3"/>
  <c r="J744" i="3"/>
  <c r="B740" i="3"/>
  <c r="J740" i="3"/>
  <c r="B736" i="3"/>
  <c r="J736" i="3"/>
  <c r="B732" i="3"/>
  <c r="J732" i="3"/>
  <c r="B728" i="3"/>
  <c r="J728" i="3"/>
  <c r="B724" i="3"/>
  <c r="J724" i="3"/>
  <c r="B720" i="3"/>
  <c r="J720" i="3"/>
  <c r="B716" i="3"/>
  <c r="J716" i="3"/>
  <c r="B712" i="3"/>
  <c r="J712" i="3"/>
  <c r="B708" i="3"/>
  <c r="J708" i="3"/>
  <c r="B704" i="3"/>
  <c r="J704" i="3"/>
  <c r="B700" i="3"/>
  <c r="J700" i="3"/>
  <c r="B696" i="3"/>
  <c r="J696" i="3"/>
  <c r="B692" i="3"/>
  <c r="J692" i="3"/>
  <c r="B688" i="3"/>
  <c r="J688" i="3"/>
  <c r="B684" i="3"/>
  <c r="J684" i="3"/>
  <c r="B680" i="3"/>
  <c r="J680" i="3"/>
  <c r="B676" i="3"/>
  <c r="J676" i="3"/>
  <c r="B672" i="3"/>
  <c r="J672" i="3"/>
  <c r="B668" i="3"/>
  <c r="J668" i="3"/>
  <c r="B664" i="3"/>
  <c r="J664" i="3"/>
  <c r="B660" i="3"/>
  <c r="J660" i="3"/>
  <c r="B656" i="3"/>
  <c r="J656" i="3"/>
  <c r="B652" i="3"/>
  <c r="J652" i="3"/>
  <c r="B648" i="3"/>
  <c r="J648" i="3"/>
  <c r="B644" i="3"/>
  <c r="J644" i="3"/>
  <c r="B640" i="3"/>
  <c r="J640" i="3"/>
  <c r="B636" i="3"/>
  <c r="J636" i="3"/>
  <c r="B632" i="3"/>
  <c r="J632" i="3"/>
  <c r="B628" i="3"/>
  <c r="J628" i="3"/>
  <c r="B624" i="3"/>
  <c r="J624" i="3"/>
  <c r="B620" i="3"/>
  <c r="J620" i="3"/>
  <c r="B616" i="3"/>
  <c r="J616" i="3"/>
  <c r="B612" i="3"/>
  <c r="J612" i="3"/>
  <c r="B608" i="3"/>
  <c r="J608" i="3"/>
  <c r="B604" i="3"/>
  <c r="J604" i="3"/>
  <c r="B600" i="3"/>
  <c r="J600" i="3"/>
  <c r="B596" i="3"/>
  <c r="J596" i="3"/>
  <c r="B592" i="3"/>
  <c r="J592" i="3"/>
  <c r="B588" i="3"/>
  <c r="J588" i="3"/>
  <c r="B584" i="3"/>
  <c r="J584" i="3"/>
  <c r="B580" i="3"/>
  <c r="J580" i="3"/>
  <c r="B576" i="3"/>
  <c r="J576" i="3"/>
  <c r="B572" i="3"/>
  <c r="J572" i="3"/>
  <c r="B568" i="3"/>
  <c r="J568" i="3"/>
  <c r="B564" i="3"/>
  <c r="J564" i="3"/>
  <c r="B560" i="3"/>
  <c r="J560" i="3"/>
  <c r="B556" i="3"/>
  <c r="J556" i="3"/>
  <c r="B552" i="3"/>
  <c r="J552" i="3"/>
  <c r="B548" i="3"/>
  <c r="J548" i="3"/>
  <c r="B544" i="3"/>
  <c r="J544" i="3"/>
  <c r="B540" i="3"/>
  <c r="J540" i="3"/>
  <c r="B536" i="3"/>
  <c r="J536" i="3"/>
  <c r="B532" i="3"/>
  <c r="J532" i="3"/>
  <c r="B528" i="3"/>
  <c r="J528" i="3"/>
  <c r="B524" i="3"/>
  <c r="J524" i="3"/>
  <c r="B520" i="3"/>
  <c r="J520" i="3"/>
  <c r="B516" i="3"/>
  <c r="J516" i="3"/>
  <c r="B512" i="3"/>
  <c r="J512" i="3"/>
  <c r="B508" i="3"/>
  <c r="J508" i="3"/>
  <c r="B504" i="3"/>
  <c r="J504" i="3"/>
  <c r="B500" i="3"/>
  <c r="J500" i="3"/>
  <c r="B496" i="3"/>
  <c r="J496" i="3"/>
  <c r="B492" i="3"/>
  <c r="J492" i="3"/>
  <c r="B488" i="3"/>
  <c r="J488" i="3"/>
  <c r="B484" i="3"/>
  <c r="J484" i="3"/>
  <c r="B480" i="3"/>
  <c r="J480" i="3"/>
  <c r="B476" i="3"/>
  <c r="J476" i="3"/>
  <c r="B472" i="3"/>
  <c r="J472" i="3"/>
  <c r="B468" i="3"/>
  <c r="J468" i="3"/>
  <c r="B464" i="3"/>
  <c r="J464" i="3"/>
  <c r="B460" i="3"/>
  <c r="J460" i="3"/>
  <c r="B456" i="3"/>
  <c r="J456" i="3"/>
  <c r="B452" i="3"/>
  <c r="J452" i="3"/>
  <c r="B448" i="3"/>
  <c r="J448" i="3"/>
  <c r="B444" i="3"/>
  <c r="J444" i="3"/>
  <c r="B440" i="3"/>
  <c r="J440" i="3"/>
  <c r="B436" i="3"/>
  <c r="J436" i="3"/>
  <c r="B432" i="3"/>
  <c r="J432" i="3"/>
  <c r="B428" i="3"/>
  <c r="J428" i="3"/>
  <c r="B424" i="3"/>
  <c r="J424" i="3"/>
  <c r="B420" i="3"/>
  <c r="J420" i="3"/>
  <c r="B416" i="3"/>
  <c r="J416" i="3"/>
  <c r="B412" i="3"/>
  <c r="J412" i="3"/>
  <c r="B408" i="3"/>
  <c r="J408" i="3"/>
  <c r="B404" i="3"/>
  <c r="J404" i="3"/>
  <c r="B400" i="3"/>
  <c r="J400" i="3"/>
  <c r="B396" i="3"/>
  <c r="J396" i="3"/>
  <c r="B392" i="3"/>
  <c r="J392" i="3"/>
  <c r="B388" i="3"/>
  <c r="J388" i="3"/>
  <c r="B384" i="3"/>
  <c r="J384" i="3"/>
  <c r="B380" i="3"/>
  <c r="J380" i="3"/>
  <c r="B376" i="3"/>
  <c r="J376" i="3"/>
  <c r="B372" i="3"/>
  <c r="J372" i="3"/>
  <c r="B368" i="3"/>
  <c r="J368" i="3"/>
  <c r="B364" i="3"/>
  <c r="J364" i="3"/>
  <c r="B360" i="3"/>
  <c r="J360" i="3"/>
  <c r="B356" i="3"/>
  <c r="J356" i="3"/>
  <c r="B352" i="3"/>
  <c r="J352" i="3"/>
  <c r="B348" i="3"/>
  <c r="J348" i="3"/>
  <c r="B344" i="3"/>
  <c r="J344" i="3"/>
  <c r="B340" i="3"/>
  <c r="J340" i="3"/>
  <c r="B336" i="3"/>
  <c r="J336" i="3"/>
  <c r="B332" i="3"/>
  <c r="J332" i="3"/>
  <c r="B328" i="3"/>
  <c r="J328" i="3"/>
  <c r="B324" i="3"/>
  <c r="J324" i="3"/>
  <c r="B320" i="3"/>
  <c r="J320" i="3"/>
  <c r="B316" i="3"/>
  <c r="J316" i="3"/>
  <c r="B312" i="3"/>
  <c r="J312" i="3"/>
  <c r="B308" i="3"/>
  <c r="J308" i="3"/>
  <c r="B304" i="3"/>
  <c r="J304" i="3"/>
  <c r="B300" i="3"/>
  <c r="J300" i="3"/>
  <c r="B296" i="3"/>
  <c r="J296" i="3"/>
  <c r="B292" i="3"/>
  <c r="J292" i="3"/>
  <c r="B288" i="3"/>
  <c r="J288" i="3"/>
  <c r="B284" i="3"/>
  <c r="J284" i="3"/>
  <c r="B280" i="3"/>
  <c r="J280" i="3"/>
  <c r="B276" i="3"/>
  <c r="J276" i="3"/>
  <c r="B272" i="3"/>
  <c r="J272" i="3"/>
  <c r="B268" i="3"/>
  <c r="J268" i="3"/>
  <c r="B264" i="3"/>
  <c r="J264" i="3"/>
  <c r="B260" i="3"/>
  <c r="J260" i="3"/>
  <c r="B256" i="3"/>
  <c r="J256" i="3"/>
  <c r="B252" i="3"/>
  <c r="J252" i="3"/>
  <c r="B248" i="3"/>
  <c r="J248" i="3"/>
  <c r="B244" i="3"/>
  <c r="J244" i="3"/>
  <c r="B240" i="3"/>
  <c r="J240" i="3"/>
  <c r="B236" i="3"/>
  <c r="J236" i="3"/>
  <c r="B232" i="3"/>
  <c r="J232" i="3"/>
  <c r="B228" i="3"/>
  <c r="J228" i="3"/>
  <c r="B224" i="3"/>
  <c r="J224" i="3"/>
  <c r="B220" i="3"/>
  <c r="J220" i="3"/>
  <c r="B216" i="3"/>
  <c r="J216" i="3"/>
  <c r="B212" i="3"/>
  <c r="J212" i="3"/>
  <c r="B208" i="3"/>
  <c r="J208" i="3"/>
  <c r="B204" i="3"/>
  <c r="J204" i="3"/>
  <c r="B200" i="3"/>
  <c r="J200" i="3"/>
  <c r="B196" i="3"/>
  <c r="J196" i="3"/>
  <c r="B192" i="3"/>
  <c r="J192" i="3"/>
  <c r="B188" i="3"/>
  <c r="J188" i="3"/>
  <c r="B184" i="3"/>
  <c r="J184" i="3"/>
  <c r="B180" i="3"/>
  <c r="J180" i="3"/>
  <c r="B176" i="3"/>
  <c r="J176" i="3"/>
  <c r="B172" i="3"/>
  <c r="J172" i="3"/>
  <c r="B168" i="3"/>
  <c r="J168" i="3"/>
  <c r="B164" i="3"/>
  <c r="J164" i="3"/>
  <c r="B160" i="3"/>
  <c r="J160" i="3"/>
  <c r="B156" i="3"/>
  <c r="J156" i="3"/>
  <c r="B152" i="3"/>
  <c r="J152" i="3"/>
  <c r="B148" i="3"/>
  <c r="J148" i="3"/>
  <c r="B144" i="3"/>
  <c r="J144" i="3"/>
  <c r="B140" i="3"/>
  <c r="J140" i="3"/>
  <c r="B136" i="3"/>
  <c r="J136" i="3"/>
  <c r="B132" i="3"/>
  <c r="J132" i="3"/>
  <c r="B128" i="3"/>
  <c r="J128" i="3"/>
  <c r="B124" i="3"/>
  <c r="J124" i="3"/>
  <c r="B120" i="3"/>
  <c r="J120" i="3"/>
  <c r="B116" i="3"/>
  <c r="J116" i="3"/>
  <c r="B112" i="3"/>
  <c r="J112" i="3"/>
  <c r="B108" i="3"/>
  <c r="J108" i="3"/>
  <c r="B104" i="3"/>
  <c r="J104" i="3"/>
  <c r="B100" i="3"/>
  <c r="J100" i="3"/>
  <c r="B96" i="3"/>
  <c r="J96" i="3"/>
  <c r="B92" i="3"/>
  <c r="J92" i="3"/>
  <c r="B88" i="3"/>
  <c r="J88" i="3"/>
  <c r="B84" i="3"/>
  <c r="J84" i="3"/>
  <c r="B80" i="3"/>
  <c r="J80" i="3"/>
  <c r="B76" i="3"/>
  <c r="J76" i="3"/>
  <c r="B72" i="3"/>
  <c r="J72" i="3"/>
  <c r="B68" i="3"/>
  <c r="J68" i="3"/>
  <c r="B64" i="3"/>
  <c r="J64" i="3"/>
  <c r="B60" i="3"/>
  <c r="J60" i="3"/>
  <c r="B56" i="3"/>
  <c r="J56" i="3"/>
  <c r="B52" i="3"/>
  <c r="J52" i="3"/>
  <c r="B48" i="3"/>
  <c r="J48" i="3"/>
  <c r="B44" i="3"/>
  <c r="J44" i="3"/>
  <c r="B40" i="3"/>
  <c r="J40" i="3"/>
  <c r="B36" i="3"/>
  <c r="J36" i="3"/>
  <c r="B32" i="3"/>
  <c r="J32" i="3"/>
  <c r="B28" i="3"/>
  <c r="J28" i="3"/>
  <c r="B24" i="3"/>
  <c r="J24" i="3"/>
  <c r="B20" i="3"/>
  <c r="J20" i="3"/>
  <c r="B15" i="3"/>
  <c r="J15" i="3"/>
  <c r="B11" i="3"/>
  <c r="J11" i="3"/>
  <c r="B7" i="3"/>
  <c r="J7" i="3"/>
  <c r="B3" i="3"/>
  <c r="J3" i="3"/>
  <c r="E1048576" i="3"/>
  <c r="H4" i="3"/>
  <c r="H5" i="3" s="1"/>
  <c r="H6" i="3" s="1"/>
  <c r="H7" i="3" s="1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H80" i="3" s="1"/>
  <c r="H81" i="3" s="1"/>
  <c r="H82" i="3" s="1"/>
  <c r="H83" i="3" s="1"/>
  <c r="H84" i="3" s="1"/>
  <c r="H85" i="3" s="1"/>
  <c r="H86" i="3" s="1"/>
  <c r="H87" i="3" s="1"/>
  <c r="H88" i="3" s="1"/>
  <c r="H89" i="3" s="1"/>
  <c r="H90" i="3" s="1"/>
  <c r="H91" i="3" s="1"/>
  <c r="H92" i="3" s="1"/>
  <c r="H93" i="3" s="1"/>
  <c r="H94" i="3" s="1"/>
  <c r="H95" i="3" s="1"/>
  <c r="H96" i="3" s="1"/>
  <c r="H97" i="3" s="1"/>
  <c r="H98" i="3" s="1"/>
  <c r="H99" i="3" s="1"/>
  <c r="H100" i="3" s="1"/>
  <c r="H101" i="3" s="1"/>
  <c r="H102" i="3" s="1"/>
  <c r="H103" i="3" s="1"/>
  <c r="H104" i="3" s="1"/>
  <c r="H105" i="3" s="1"/>
  <c r="H106" i="3" s="1"/>
  <c r="H107" i="3" s="1"/>
  <c r="H108" i="3" s="1"/>
  <c r="H109" i="3" s="1"/>
  <c r="H110" i="3" s="1"/>
  <c r="H111" i="3" s="1"/>
  <c r="H112" i="3" s="1"/>
  <c r="H113" i="3" s="1"/>
  <c r="H114" i="3" s="1"/>
  <c r="H115" i="3" s="1"/>
  <c r="H116" i="3" s="1"/>
  <c r="H117" i="3" s="1"/>
  <c r="H118" i="3" s="1"/>
  <c r="H119" i="3" s="1"/>
  <c r="H120" i="3" s="1"/>
  <c r="H121" i="3" s="1"/>
  <c r="H122" i="3" s="1"/>
  <c r="H123" i="3" s="1"/>
  <c r="H124" i="3" s="1"/>
  <c r="H125" i="3" s="1"/>
  <c r="H126" i="3" s="1"/>
  <c r="H127" i="3" s="1"/>
  <c r="H128" i="3" s="1"/>
  <c r="H129" i="3" s="1"/>
  <c r="H130" i="3" s="1"/>
  <c r="H131" i="3" s="1"/>
  <c r="H132" i="3" s="1"/>
  <c r="H133" i="3" s="1"/>
  <c r="H134" i="3" s="1"/>
  <c r="H135" i="3" s="1"/>
  <c r="H136" i="3" s="1"/>
  <c r="H137" i="3" s="1"/>
  <c r="H138" i="3" s="1"/>
  <c r="H139" i="3" s="1"/>
  <c r="H140" i="3" s="1"/>
  <c r="H141" i="3" s="1"/>
  <c r="H142" i="3" s="1"/>
  <c r="H143" i="3" s="1"/>
  <c r="H144" i="3" s="1"/>
  <c r="H145" i="3" s="1"/>
  <c r="H146" i="3" s="1"/>
  <c r="H147" i="3" s="1"/>
  <c r="H148" i="3" s="1"/>
  <c r="H149" i="3" s="1"/>
  <c r="H150" i="3" s="1"/>
  <c r="H151" i="3" s="1"/>
  <c r="H152" i="3" s="1"/>
  <c r="H153" i="3" s="1"/>
  <c r="H154" i="3" s="1"/>
  <c r="H155" i="3" s="1"/>
  <c r="H156" i="3" s="1"/>
  <c r="H157" i="3" s="1"/>
  <c r="H158" i="3" s="1"/>
  <c r="H159" i="3" s="1"/>
  <c r="H160" i="3" s="1"/>
  <c r="H161" i="3" s="1"/>
  <c r="H162" i="3" s="1"/>
  <c r="H163" i="3" s="1"/>
  <c r="H164" i="3" s="1"/>
  <c r="H165" i="3" s="1"/>
  <c r="H166" i="3" s="1"/>
  <c r="H167" i="3" s="1"/>
  <c r="H168" i="3" s="1"/>
  <c r="H169" i="3" s="1"/>
  <c r="H170" i="3" s="1"/>
  <c r="H171" i="3" s="1"/>
  <c r="H172" i="3" s="1"/>
  <c r="H173" i="3" s="1"/>
  <c r="H174" i="3" s="1"/>
  <c r="H175" i="3" s="1"/>
  <c r="H176" i="3" s="1"/>
  <c r="H177" i="3" s="1"/>
  <c r="H178" i="3" s="1"/>
  <c r="H179" i="3" s="1"/>
  <c r="H180" i="3" s="1"/>
  <c r="H181" i="3" s="1"/>
  <c r="H182" i="3" s="1"/>
  <c r="H183" i="3" s="1"/>
  <c r="H184" i="3" s="1"/>
  <c r="H185" i="3" s="1"/>
  <c r="H186" i="3" s="1"/>
  <c r="H187" i="3" s="1"/>
  <c r="H188" i="3" s="1"/>
  <c r="H189" i="3" s="1"/>
  <c r="H190" i="3" s="1"/>
  <c r="H191" i="3" s="1"/>
  <c r="H192" i="3" s="1"/>
  <c r="H193" i="3" s="1"/>
  <c r="H194" i="3" s="1"/>
  <c r="H195" i="3" s="1"/>
  <c r="H196" i="3" s="1"/>
  <c r="H197" i="3" s="1"/>
  <c r="H198" i="3" s="1"/>
  <c r="H199" i="3" s="1"/>
  <c r="H200" i="3" s="1"/>
  <c r="H201" i="3" s="1"/>
  <c r="H202" i="3" s="1"/>
  <c r="H203" i="3" s="1"/>
  <c r="H204" i="3" s="1"/>
  <c r="H205" i="3" s="1"/>
  <c r="H206" i="3" s="1"/>
  <c r="H207" i="3" s="1"/>
  <c r="H208" i="3" s="1"/>
  <c r="H209" i="3" s="1"/>
  <c r="H210" i="3" s="1"/>
  <c r="H211" i="3" s="1"/>
  <c r="H212" i="3" s="1"/>
  <c r="H213" i="3" s="1"/>
  <c r="H214" i="3" s="1"/>
  <c r="H215" i="3" s="1"/>
  <c r="H216" i="3" s="1"/>
  <c r="H217" i="3" s="1"/>
  <c r="H218" i="3" s="1"/>
  <c r="H219" i="3" s="1"/>
  <c r="H220" i="3" s="1"/>
  <c r="H221" i="3" s="1"/>
  <c r="H222" i="3" s="1"/>
  <c r="H223" i="3" s="1"/>
  <c r="H224" i="3" s="1"/>
  <c r="H225" i="3" s="1"/>
  <c r="H226" i="3" s="1"/>
  <c r="H227" i="3" s="1"/>
  <c r="H228" i="3" s="1"/>
  <c r="H229" i="3" s="1"/>
  <c r="H230" i="3" s="1"/>
  <c r="H231" i="3" s="1"/>
  <c r="H232" i="3" s="1"/>
  <c r="H233" i="3" s="1"/>
  <c r="H234" i="3" s="1"/>
  <c r="H235" i="3" s="1"/>
  <c r="H236" i="3" s="1"/>
  <c r="H237" i="3" s="1"/>
  <c r="H238" i="3" s="1"/>
  <c r="H239" i="3" s="1"/>
  <c r="H240" i="3" s="1"/>
  <c r="H241" i="3" s="1"/>
  <c r="H242" i="3" s="1"/>
  <c r="H243" i="3" s="1"/>
  <c r="H244" i="3" s="1"/>
  <c r="H245" i="3" s="1"/>
  <c r="H246" i="3" s="1"/>
  <c r="H247" i="3" s="1"/>
  <c r="H248" i="3" s="1"/>
  <c r="H249" i="3" s="1"/>
  <c r="H250" i="3" s="1"/>
  <c r="H251" i="3" s="1"/>
  <c r="H252" i="3" s="1"/>
  <c r="H253" i="3" s="1"/>
  <c r="H254" i="3" s="1"/>
  <c r="H255" i="3" s="1"/>
  <c r="H256" i="3" s="1"/>
  <c r="H257" i="3" s="1"/>
  <c r="H258" i="3" s="1"/>
  <c r="H259" i="3" s="1"/>
  <c r="H260" i="3" s="1"/>
  <c r="H261" i="3" s="1"/>
  <c r="H262" i="3" s="1"/>
  <c r="H263" i="3" s="1"/>
  <c r="H264" i="3" s="1"/>
  <c r="H265" i="3" s="1"/>
  <c r="H266" i="3" s="1"/>
  <c r="H267" i="3" s="1"/>
  <c r="H268" i="3" s="1"/>
  <c r="H269" i="3" s="1"/>
  <c r="H270" i="3" s="1"/>
  <c r="H271" i="3" s="1"/>
  <c r="H272" i="3" s="1"/>
  <c r="H273" i="3" s="1"/>
  <c r="H274" i="3" s="1"/>
  <c r="H275" i="3" s="1"/>
  <c r="H276" i="3" s="1"/>
  <c r="H277" i="3" s="1"/>
  <c r="H278" i="3" s="1"/>
  <c r="H279" i="3" s="1"/>
  <c r="H280" i="3" s="1"/>
  <c r="H281" i="3" s="1"/>
  <c r="H282" i="3" s="1"/>
  <c r="H283" i="3" s="1"/>
  <c r="H284" i="3" s="1"/>
  <c r="H285" i="3" s="1"/>
  <c r="H286" i="3" s="1"/>
  <c r="H287" i="3" s="1"/>
  <c r="H288" i="3" s="1"/>
  <c r="H289" i="3" s="1"/>
  <c r="H290" i="3" s="1"/>
  <c r="H291" i="3" s="1"/>
  <c r="H292" i="3" s="1"/>
  <c r="H293" i="3" s="1"/>
  <c r="H294" i="3" s="1"/>
  <c r="H295" i="3" s="1"/>
  <c r="H296" i="3" s="1"/>
  <c r="H297" i="3" s="1"/>
  <c r="H298" i="3" s="1"/>
  <c r="H299" i="3" s="1"/>
  <c r="H300" i="3" s="1"/>
  <c r="H301" i="3" s="1"/>
  <c r="H302" i="3" s="1"/>
  <c r="H303" i="3" s="1"/>
  <c r="H304" i="3" s="1"/>
  <c r="H305" i="3" s="1"/>
  <c r="H306" i="3" s="1"/>
  <c r="H307" i="3" s="1"/>
  <c r="H308" i="3" s="1"/>
  <c r="H309" i="3" s="1"/>
  <c r="H310" i="3" s="1"/>
  <c r="H311" i="3" s="1"/>
  <c r="H312" i="3" s="1"/>
  <c r="H313" i="3" s="1"/>
  <c r="H314" i="3" s="1"/>
  <c r="H315" i="3" s="1"/>
  <c r="H316" i="3" s="1"/>
  <c r="H317" i="3" s="1"/>
  <c r="H318" i="3" s="1"/>
  <c r="H319" i="3" s="1"/>
  <c r="H320" i="3" s="1"/>
  <c r="H321" i="3" s="1"/>
  <c r="H322" i="3" s="1"/>
  <c r="H323" i="3" s="1"/>
  <c r="H324" i="3" s="1"/>
  <c r="H325" i="3" s="1"/>
  <c r="H326" i="3" s="1"/>
  <c r="H327" i="3" s="1"/>
  <c r="H328" i="3" s="1"/>
  <c r="H329" i="3" s="1"/>
  <c r="H330" i="3" s="1"/>
  <c r="H331" i="3" s="1"/>
  <c r="H332" i="3" s="1"/>
  <c r="H333" i="3" s="1"/>
  <c r="H334" i="3" s="1"/>
  <c r="H335" i="3" s="1"/>
  <c r="H336" i="3" s="1"/>
  <c r="H337" i="3" s="1"/>
  <c r="H338" i="3" s="1"/>
  <c r="H339" i="3" s="1"/>
  <c r="H340" i="3" s="1"/>
  <c r="H341" i="3" s="1"/>
  <c r="H342" i="3" s="1"/>
  <c r="H343" i="3" s="1"/>
  <c r="H344" i="3" s="1"/>
  <c r="H345" i="3" s="1"/>
  <c r="H346" i="3" s="1"/>
  <c r="H347" i="3" s="1"/>
  <c r="H348" i="3" s="1"/>
  <c r="H349" i="3" s="1"/>
  <c r="H350" i="3" s="1"/>
  <c r="H351" i="3" s="1"/>
  <c r="H352" i="3" s="1"/>
  <c r="H353" i="3" s="1"/>
  <c r="H354" i="3" s="1"/>
  <c r="H355" i="3" s="1"/>
  <c r="H356" i="3" s="1"/>
  <c r="H357" i="3" s="1"/>
  <c r="H358" i="3" s="1"/>
  <c r="H359" i="3" s="1"/>
  <c r="H360" i="3" s="1"/>
  <c r="H361" i="3" s="1"/>
  <c r="H362" i="3" s="1"/>
  <c r="H363" i="3" s="1"/>
  <c r="H364" i="3" s="1"/>
  <c r="H365" i="3" s="1"/>
  <c r="H366" i="3" s="1"/>
  <c r="H367" i="3" s="1"/>
  <c r="H368" i="3" s="1"/>
  <c r="H369" i="3" s="1"/>
  <c r="H370" i="3" s="1"/>
  <c r="H371" i="3" s="1"/>
  <c r="H372" i="3" s="1"/>
  <c r="H373" i="3" s="1"/>
  <c r="H374" i="3" s="1"/>
  <c r="H375" i="3" s="1"/>
  <c r="H376" i="3" s="1"/>
  <c r="H377" i="3" s="1"/>
  <c r="H378" i="3" s="1"/>
  <c r="H379" i="3" s="1"/>
  <c r="H380" i="3" s="1"/>
  <c r="H381" i="3" s="1"/>
  <c r="H382" i="3" s="1"/>
  <c r="H383" i="3" s="1"/>
  <c r="H384" i="3" s="1"/>
  <c r="H385" i="3" s="1"/>
  <c r="H386" i="3" s="1"/>
  <c r="H387" i="3" s="1"/>
  <c r="H388" i="3" s="1"/>
  <c r="H389" i="3" s="1"/>
  <c r="H390" i="3" s="1"/>
  <c r="H391" i="3" s="1"/>
  <c r="H392" i="3" s="1"/>
  <c r="H393" i="3" s="1"/>
  <c r="H394" i="3" s="1"/>
  <c r="H395" i="3" s="1"/>
  <c r="H396" i="3" s="1"/>
  <c r="H397" i="3" s="1"/>
  <c r="H398" i="3" s="1"/>
  <c r="H399" i="3" s="1"/>
  <c r="H400" i="3" s="1"/>
  <c r="H401" i="3" s="1"/>
  <c r="H402" i="3" s="1"/>
  <c r="H403" i="3" s="1"/>
  <c r="H404" i="3" s="1"/>
  <c r="H405" i="3" s="1"/>
  <c r="H406" i="3" s="1"/>
  <c r="H407" i="3" s="1"/>
  <c r="H408" i="3" s="1"/>
  <c r="H409" i="3" s="1"/>
  <c r="H410" i="3" s="1"/>
  <c r="H411" i="3" s="1"/>
  <c r="H412" i="3" s="1"/>
  <c r="H413" i="3" s="1"/>
  <c r="H414" i="3" s="1"/>
  <c r="H415" i="3" s="1"/>
  <c r="H416" i="3" s="1"/>
  <c r="H417" i="3" s="1"/>
  <c r="H418" i="3" s="1"/>
  <c r="H419" i="3" s="1"/>
  <c r="H420" i="3" s="1"/>
  <c r="H421" i="3" s="1"/>
  <c r="H422" i="3" s="1"/>
  <c r="H423" i="3" s="1"/>
  <c r="H424" i="3" s="1"/>
  <c r="H425" i="3" s="1"/>
  <c r="H426" i="3" s="1"/>
  <c r="H427" i="3" s="1"/>
  <c r="H428" i="3" s="1"/>
  <c r="H429" i="3" s="1"/>
  <c r="H430" i="3" s="1"/>
  <c r="H431" i="3" s="1"/>
  <c r="H432" i="3" s="1"/>
  <c r="H433" i="3" s="1"/>
  <c r="H434" i="3" s="1"/>
  <c r="H435" i="3" s="1"/>
  <c r="H436" i="3" s="1"/>
  <c r="H437" i="3" s="1"/>
  <c r="H438" i="3" s="1"/>
  <c r="H439" i="3" s="1"/>
  <c r="H440" i="3" s="1"/>
  <c r="H441" i="3" s="1"/>
  <c r="H442" i="3" s="1"/>
  <c r="H443" i="3" s="1"/>
  <c r="H444" i="3" s="1"/>
  <c r="H445" i="3" s="1"/>
  <c r="H446" i="3" s="1"/>
  <c r="H447" i="3" s="1"/>
  <c r="H448" i="3" s="1"/>
  <c r="H449" i="3" s="1"/>
  <c r="H450" i="3" s="1"/>
  <c r="H451" i="3" s="1"/>
  <c r="H452" i="3" s="1"/>
  <c r="H453" i="3" s="1"/>
  <c r="H454" i="3" s="1"/>
  <c r="H455" i="3" s="1"/>
  <c r="H456" i="3" s="1"/>
  <c r="H457" i="3" s="1"/>
  <c r="H458" i="3" s="1"/>
  <c r="H459" i="3" s="1"/>
  <c r="H460" i="3" s="1"/>
  <c r="H461" i="3" s="1"/>
  <c r="H462" i="3" s="1"/>
  <c r="H463" i="3" s="1"/>
  <c r="H464" i="3" s="1"/>
  <c r="H465" i="3" s="1"/>
  <c r="H466" i="3" s="1"/>
  <c r="H467" i="3" s="1"/>
  <c r="H468" i="3" s="1"/>
  <c r="H469" i="3" s="1"/>
  <c r="H470" i="3" s="1"/>
  <c r="H471" i="3" s="1"/>
  <c r="H472" i="3" s="1"/>
  <c r="H473" i="3" s="1"/>
  <c r="H474" i="3" s="1"/>
  <c r="H475" i="3" s="1"/>
  <c r="H476" i="3" s="1"/>
  <c r="H477" i="3" s="1"/>
  <c r="H478" i="3" s="1"/>
  <c r="H479" i="3" s="1"/>
  <c r="H480" i="3" s="1"/>
  <c r="H481" i="3" s="1"/>
  <c r="H482" i="3" s="1"/>
  <c r="H483" i="3" s="1"/>
  <c r="H484" i="3" s="1"/>
  <c r="H485" i="3" s="1"/>
  <c r="H486" i="3" s="1"/>
  <c r="H487" i="3" s="1"/>
  <c r="H488" i="3" s="1"/>
  <c r="H489" i="3" s="1"/>
  <c r="H490" i="3" s="1"/>
  <c r="H491" i="3" s="1"/>
  <c r="H492" i="3" s="1"/>
  <c r="H493" i="3" s="1"/>
  <c r="H494" i="3" s="1"/>
  <c r="H495" i="3" s="1"/>
  <c r="H496" i="3" s="1"/>
  <c r="H497" i="3" s="1"/>
  <c r="H498" i="3" s="1"/>
  <c r="H499" i="3" s="1"/>
  <c r="H500" i="3" s="1"/>
  <c r="H501" i="3" s="1"/>
  <c r="H502" i="3" s="1"/>
  <c r="H503" i="3" s="1"/>
  <c r="H504" i="3" s="1"/>
  <c r="H505" i="3" s="1"/>
  <c r="H506" i="3" s="1"/>
  <c r="H507" i="3" s="1"/>
  <c r="H508" i="3" s="1"/>
  <c r="H509" i="3" s="1"/>
  <c r="H510" i="3" s="1"/>
  <c r="H511" i="3" s="1"/>
  <c r="H512" i="3" s="1"/>
  <c r="H513" i="3" s="1"/>
  <c r="H514" i="3" s="1"/>
  <c r="H515" i="3" s="1"/>
  <c r="H516" i="3" s="1"/>
  <c r="H517" i="3" s="1"/>
  <c r="H518" i="3" s="1"/>
  <c r="H519" i="3" s="1"/>
  <c r="H520" i="3" s="1"/>
  <c r="H521" i="3" s="1"/>
  <c r="H522" i="3" s="1"/>
  <c r="H523" i="3" s="1"/>
  <c r="H524" i="3" s="1"/>
  <c r="H525" i="3" s="1"/>
  <c r="H526" i="3" s="1"/>
  <c r="H527" i="3" s="1"/>
  <c r="H528" i="3" s="1"/>
  <c r="H529" i="3" s="1"/>
  <c r="H530" i="3" s="1"/>
  <c r="H531" i="3" s="1"/>
  <c r="H532" i="3" s="1"/>
  <c r="H533" i="3" s="1"/>
  <c r="H534" i="3" s="1"/>
  <c r="H535" i="3" s="1"/>
  <c r="H536" i="3" s="1"/>
  <c r="H537" i="3" s="1"/>
  <c r="H538" i="3" s="1"/>
  <c r="H539" i="3" s="1"/>
  <c r="H540" i="3" s="1"/>
  <c r="H541" i="3" s="1"/>
  <c r="H542" i="3" s="1"/>
  <c r="H543" i="3" s="1"/>
  <c r="H544" i="3" s="1"/>
  <c r="H545" i="3" s="1"/>
  <c r="H546" i="3" s="1"/>
  <c r="H547" i="3" s="1"/>
  <c r="H548" i="3" s="1"/>
  <c r="H549" i="3" s="1"/>
  <c r="H550" i="3" s="1"/>
  <c r="H551" i="3" s="1"/>
  <c r="H552" i="3" s="1"/>
  <c r="H553" i="3" s="1"/>
  <c r="H554" i="3" s="1"/>
  <c r="H555" i="3" s="1"/>
  <c r="H556" i="3" s="1"/>
  <c r="H557" i="3" s="1"/>
  <c r="H558" i="3" s="1"/>
  <c r="H559" i="3" s="1"/>
  <c r="H560" i="3" s="1"/>
  <c r="H561" i="3" s="1"/>
  <c r="H562" i="3" s="1"/>
  <c r="H563" i="3" s="1"/>
  <c r="H564" i="3" s="1"/>
  <c r="H565" i="3" s="1"/>
  <c r="H566" i="3" s="1"/>
  <c r="H567" i="3" s="1"/>
  <c r="H568" i="3" s="1"/>
  <c r="H569" i="3" s="1"/>
  <c r="H570" i="3" s="1"/>
  <c r="H571" i="3" s="1"/>
  <c r="H572" i="3" s="1"/>
  <c r="H573" i="3" s="1"/>
  <c r="H574" i="3" s="1"/>
  <c r="H575" i="3" s="1"/>
  <c r="H576" i="3" s="1"/>
  <c r="H577" i="3" s="1"/>
  <c r="H578" i="3" s="1"/>
  <c r="H579" i="3" s="1"/>
  <c r="H580" i="3" s="1"/>
  <c r="H581" i="3" s="1"/>
  <c r="H582" i="3" s="1"/>
  <c r="H583" i="3" s="1"/>
  <c r="H584" i="3" s="1"/>
  <c r="H585" i="3" s="1"/>
  <c r="H586" i="3" s="1"/>
  <c r="H587" i="3" s="1"/>
  <c r="H588" i="3" s="1"/>
  <c r="H589" i="3" s="1"/>
  <c r="H590" i="3" s="1"/>
  <c r="H591" i="3" s="1"/>
  <c r="H592" i="3" s="1"/>
  <c r="H593" i="3" s="1"/>
  <c r="H594" i="3" s="1"/>
  <c r="H595" i="3" s="1"/>
  <c r="H596" i="3" s="1"/>
  <c r="H597" i="3" s="1"/>
  <c r="H598" i="3" s="1"/>
  <c r="H599" i="3" s="1"/>
  <c r="H600" i="3" s="1"/>
  <c r="H601" i="3" s="1"/>
  <c r="H602" i="3" s="1"/>
  <c r="H603" i="3" s="1"/>
  <c r="H604" i="3" s="1"/>
  <c r="H605" i="3" s="1"/>
  <c r="H606" i="3" s="1"/>
  <c r="H607" i="3" s="1"/>
  <c r="H608" i="3" s="1"/>
  <c r="H609" i="3" s="1"/>
  <c r="H610" i="3" s="1"/>
  <c r="H611" i="3" s="1"/>
  <c r="H612" i="3" s="1"/>
  <c r="H613" i="3" s="1"/>
  <c r="H614" i="3" s="1"/>
  <c r="H615" i="3" s="1"/>
  <c r="H616" i="3" s="1"/>
  <c r="H617" i="3" s="1"/>
  <c r="H618" i="3" s="1"/>
  <c r="H619" i="3" s="1"/>
  <c r="H620" i="3" s="1"/>
  <c r="H621" i="3" s="1"/>
  <c r="H622" i="3" s="1"/>
  <c r="H623" i="3" s="1"/>
  <c r="H624" i="3" s="1"/>
  <c r="H625" i="3" s="1"/>
  <c r="H626" i="3" s="1"/>
  <c r="H627" i="3" s="1"/>
  <c r="H628" i="3" s="1"/>
  <c r="H629" i="3" s="1"/>
  <c r="H630" i="3" s="1"/>
  <c r="H631" i="3" s="1"/>
  <c r="H632" i="3" s="1"/>
  <c r="H633" i="3" s="1"/>
  <c r="H634" i="3" s="1"/>
  <c r="H635" i="3" s="1"/>
  <c r="H636" i="3" s="1"/>
  <c r="H637" i="3" s="1"/>
  <c r="H638" i="3" s="1"/>
  <c r="H639" i="3" s="1"/>
  <c r="H640" i="3" s="1"/>
  <c r="H641" i="3" s="1"/>
  <c r="H642" i="3" s="1"/>
  <c r="H643" i="3" s="1"/>
  <c r="H644" i="3" s="1"/>
  <c r="H645" i="3" s="1"/>
  <c r="H646" i="3" s="1"/>
  <c r="H647" i="3" s="1"/>
  <c r="H648" i="3" s="1"/>
  <c r="H649" i="3" s="1"/>
  <c r="H650" i="3" s="1"/>
  <c r="H651" i="3" s="1"/>
  <c r="H652" i="3" s="1"/>
  <c r="H653" i="3" s="1"/>
  <c r="H654" i="3" s="1"/>
  <c r="H655" i="3" s="1"/>
  <c r="H656" i="3" s="1"/>
  <c r="H657" i="3" s="1"/>
  <c r="H658" i="3" s="1"/>
  <c r="H659" i="3" s="1"/>
  <c r="H660" i="3" s="1"/>
  <c r="H661" i="3" s="1"/>
  <c r="H662" i="3" s="1"/>
  <c r="H663" i="3" s="1"/>
  <c r="H664" i="3" s="1"/>
  <c r="H665" i="3" s="1"/>
  <c r="H666" i="3" s="1"/>
  <c r="H667" i="3" s="1"/>
  <c r="H668" i="3" s="1"/>
  <c r="H669" i="3" s="1"/>
  <c r="H670" i="3" s="1"/>
  <c r="H671" i="3" s="1"/>
  <c r="H672" i="3" s="1"/>
  <c r="H673" i="3" s="1"/>
  <c r="H674" i="3" s="1"/>
  <c r="H675" i="3" s="1"/>
  <c r="H676" i="3" s="1"/>
  <c r="H677" i="3" s="1"/>
  <c r="H678" i="3" s="1"/>
  <c r="H679" i="3" s="1"/>
  <c r="H680" i="3" s="1"/>
  <c r="H681" i="3" s="1"/>
  <c r="H682" i="3" s="1"/>
  <c r="H683" i="3" s="1"/>
  <c r="H684" i="3" s="1"/>
  <c r="H685" i="3" s="1"/>
  <c r="H686" i="3" s="1"/>
  <c r="H687" i="3" s="1"/>
  <c r="H688" i="3" s="1"/>
  <c r="H689" i="3" s="1"/>
  <c r="H690" i="3" s="1"/>
  <c r="H691" i="3" s="1"/>
  <c r="H692" i="3" s="1"/>
  <c r="H693" i="3" s="1"/>
  <c r="H694" i="3" s="1"/>
  <c r="H695" i="3" s="1"/>
  <c r="H696" i="3" s="1"/>
  <c r="H697" i="3" s="1"/>
  <c r="H698" i="3" s="1"/>
  <c r="H699" i="3" s="1"/>
  <c r="H700" i="3" s="1"/>
  <c r="H701" i="3" s="1"/>
  <c r="H702" i="3" s="1"/>
  <c r="H703" i="3" s="1"/>
  <c r="H704" i="3" s="1"/>
  <c r="H705" i="3" s="1"/>
  <c r="H706" i="3" s="1"/>
  <c r="H707" i="3" s="1"/>
  <c r="H708" i="3" s="1"/>
  <c r="H709" i="3" s="1"/>
  <c r="H710" i="3" s="1"/>
  <c r="H711" i="3" s="1"/>
  <c r="H712" i="3" s="1"/>
  <c r="H713" i="3" s="1"/>
  <c r="H714" i="3" s="1"/>
  <c r="H715" i="3" s="1"/>
  <c r="H716" i="3" s="1"/>
  <c r="H717" i="3" s="1"/>
  <c r="H718" i="3" s="1"/>
  <c r="H719" i="3" s="1"/>
  <c r="H720" i="3" s="1"/>
  <c r="H721" i="3" s="1"/>
  <c r="H722" i="3" s="1"/>
  <c r="H723" i="3" s="1"/>
  <c r="H724" i="3" s="1"/>
  <c r="H725" i="3" s="1"/>
  <c r="H726" i="3" s="1"/>
  <c r="H727" i="3" s="1"/>
  <c r="H728" i="3" s="1"/>
  <c r="H729" i="3" s="1"/>
  <c r="H730" i="3" s="1"/>
  <c r="H731" i="3" s="1"/>
  <c r="H732" i="3" s="1"/>
  <c r="H733" i="3" s="1"/>
  <c r="H734" i="3" s="1"/>
  <c r="H735" i="3" s="1"/>
  <c r="H736" i="3" s="1"/>
  <c r="H737" i="3" s="1"/>
  <c r="H738" i="3" s="1"/>
  <c r="H739" i="3" s="1"/>
  <c r="H740" i="3" s="1"/>
  <c r="H741" i="3" s="1"/>
  <c r="H742" i="3" s="1"/>
  <c r="H743" i="3" s="1"/>
  <c r="H744" i="3" s="1"/>
  <c r="H745" i="3" s="1"/>
  <c r="H746" i="3" s="1"/>
  <c r="H747" i="3" s="1"/>
  <c r="H748" i="3" s="1"/>
  <c r="H749" i="3" s="1"/>
  <c r="H750" i="3" s="1"/>
  <c r="H751" i="3" s="1"/>
  <c r="H752" i="3" s="1"/>
  <c r="H753" i="3" s="1"/>
  <c r="H754" i="3" s="1"/>
  <c r="H755" i="3" s="1"/>
  <c r="H756" i="3" s="1"/>
  <c r="H757" i="3" s="1"/>
  <c r="H758" i="3" s="1"/>
  <c r="H759" i="3" s="1"/>
  <c r="H760" i="3" s="1"/>
  <c r="H761" i="3" s="1"/>
  <c r="H762" i="3" s="1"/>
  <c r="H763" i="3" s="1"/>
  <c r="H764" i="3" s="1"/>
  <c r="H765" i="3" s="1"/>
  <c r="H766" i="3" s="1"/>
  <c r="H767" i="3" s="1"/>
  <c r="H768" i="3" s="1"/>
  <c r="H769" i="3" s="1"/>
  <c r="H770" i="3" s="1"/>
  <c r="H771" i="3" s="1"/>
  <c r="H772" i="3" s="1"/>
  <c r="H773" i="3" s="1"/>
  <c r="H774" i="3" s="1"/>
  <c r="H775" i="3" s="1"/>
  <c r="H776" i="3" s="1"/>
  <c r="H777" i="3" s="1"/>
  <c r="H778" i="3" s="1"/>
  <c r="H779" i="3" s="1"/>
  <c r="H780" i="3" s="1"/>
  <c r="H781" i="3" s="1"/>
  <c r="H782" i="3" s="1"/>
  <c r="H783" i="3" s="1"/>
  <c r="H784" i="3" s="1"/>
  <c r="H785" i="3" s="1"/>
  <c r="H786" i="3" s="1"/>
  <c r="H787" i="3" s="1"/>
  <c r="H788" i="3" s="1"/>
  <c r="H789" i="3" s="1"/>
  <c r="H790" i="3" s="1"/>
  <c r="H791" i="3" s="1"/>
  <c r="H792" i="3" s="1"/>
  <c r="H793" i="3" s="1"/>
  <c r="H794" i="3" s="1"/>
  <c r="H795" i="3" s="1"/>
  <c r="H796" i="3" s="1"/>
  <c r="H797" i="3" s="1"/>
  <c r="H798" i="3" s="1"/>
  <c r="H799" i="3" s="1"/>
  <c r="H800" i="3" s="1"/>
  <c r="H801" i="3" s="1"/>
  <c r="H802" i="3" s="1"/>
  <c r="H803" i="3" s="1"/>
  <c r="H804" i="3" s="1"/>
  <c r="H805" i="3" s="1"/>
  <c r="H806" i="3" s="1"/>
  <c r="H807" i="3" s="1"/>
  <c r="H808" i="3" s="1"/>
  <c r="H809" i="3" s="1"/>
  <c r="H810" i="3" s="1"/>
  <c r="H811" i="3" s="1"/>
  <c r="H812" i="3" s="1"/>
  <c r="H813" i="3" s="1"/>
  <c r="H814" i="3" s="1"/>
  <c r="H815" i="3" s="1"/>
  <c r="H816" i="3" s="1"/>
  <c r="H817" i="3" s="1"/>
  <c r="H818" i="3" s="1"/>
  <c r="H819" i="3" s="1"/>
  <c r="H820" i="3" s="1"/>
  <c r="H821" i="3" s="1"/>
  <c r="H822" i="3" s="1"/>
  <c r="H823" i="3" s="1"/>
  <c r="H824" i="3" s="1"/>
  <c r="H825" i="3" s="1"/>
  <c r="H826" i="3" s="1"/>
  <c r="H827" i="3" s="1"/>
  <c r="H828" i="3" s="1"/>
  <c r="H829" i="3" s="1"/>
  <c r="H830" i="3" s="1"/>
  <c r="H831" i="3" s="1"/>
  <c r="H832" i="3" s="1"/>
  <c r="H833" i="3" s="1"/>
  <c r="H834" i="3" s="1"/>
  <c r="H835" i="3" s="1"/>
  <c r="H836" i="3" s="1"/>
  <c r="H837" i="3" s="1"/>
  <c r="H838" i="3" s="1"/>
  <c r="H839" i="3" s="1"/>
  <c r="H840" i="3" s="1"/>
  <c r="H841" i="3" s="1"/>
  <c r="H842" i="3" s="1"/>
  <c r="H843" i="3" s="1"/>
  <c r="H844" i="3" s="1"/>
  <c r="H845" i="3" s="1"/>
  <c r="H846" i="3" s="1"/>
  <c r="H847" i="3" s="1"/>
  <c r="H848" i="3" s="1"/>
  <c r="H849" i="3" s="1"/>
  <c r="H850" i="3" s="1"/>
  <c r="H851" i="3" s="1"/>
  <c r="H852" i="3" s="1"/>
  <c r="H853" i="3" s="1"/>
  <c r="H854" i="3" s="1"/>
  <c r="H855" i="3" s="1"/>
  <c r="H856" i="3" s="1"/>
  <c r="H857" i="3" s="1"/>
  <c r="H858" i="3" s="1"/>
  <c r="H859" i="3" s="1"/>
  <c r="H860" i="3" s="1"/>
  <c r="H861" i="3" s="1"/>
  <c r="H862" i="3" s="1"/>
  <c r="H863" i="3" s="1"/>
  <c r="H864" i="3" s="1"/>
  <c r="H865" i="3" s="1"/>
  <c r="H866" i="3" s="1"/>
  <c r="H867" i="3" s="1"/>
  <c r="H868" i="3" s="1"/>
  <c r="H869" i="3" s="1"/>
  <c r="H870" i="3" s="1"/>
  <c r="H871" i="3" s="1"/>
  <c r="H872" i="3" s="1"/>
  <c r="H873" i="3" s="1"/>
  <c r="H874" i="3" s="1"/>
  <c r="H875" i="3" s="1"/>
  <c r="H876" i="3" s="1"/>
  <c r="H877" i="3" s="1"/>
  <c r="H878" i="3" s="1"/>
  <c r="H879" i="3" s="1"/>
  <c r="H880" i="3" s="1"/>
  <c r="H881" i="3" s="1"/>
  <c r="H882" i="3" s="1"/>
  <c r="H883" i="3" s="1"/>
  <c r="H884" i="3" s="1"/>
  <c r="H885" i="3" s="1"/>
  <c r="H886" i="3" s="1"/>
  <c r="H887" i="3" s="1"/>
  <c r="H888" i="3" s="1"/>
  <c r="H889" i="3" s="1"/>
  <c r="H890" i="3" s="1"/>
  <c r="H891" i="3" s="1"/>
  <c r="H892" i="3" s="1"/>
  <c r="H893" i="3" s="1"/>
  <c r="H894" i="3" s="1"/>
  <c r="H895" i="3" s="1"/>
  <c r="H896" i="3" s="1"/>
  <c r="H897" i="3" s="1"/>
  <c r="H898" i="3" s="1"/>
  <c r="H899" i="3" s="1"/>
  <c r="H900" i="3" s="1"/>
  <c r="H901" i="3" s="1"/>
  <c r="H902" i="3" s="1"/>
  <c r="H903" i="3" s="1"/>
  <c r="H904" i="3" s="1"/>
  <c r="H905" i="3" s="1"/>
  <c r="H906" i="3" s="1"/>
  <c r="H907" i="3" s="1"/>
  <c r="H908" i="3" s="1"/>
  <c r="H909" i="3" s="1"/>
  <c r="H910" i="3" s="1"/>
  <c r="H911" i="3" s="1"/>
  <c r="H912" i="3" s="1"/>
  <c r="H913" i="3" s="1"/>
  <c r="H914" i="3" s="1"/>
  <c r="H915" i="3" s="1"/>
  <c r="H916" i="3" s="1"/>
  <c r="H917" i="3" s="1"/>
  <c r="H918" i="3" s="1"/>
  <c r="H919" i="3" s="1"/>
  <c r="H920" i="3" s="1"/>
  <c r="H921" i="3" s="1"/>
  <c r="H922" i="3" s="1"/>
  <c r="H923" i="3" s="1"/>
  <c r="H924" i="3" s="1"/>
  <c r="H925" i="3" s="1"/>
  <c r="H926" i="3" s="1"/>
  <c r="H927" i="3" s="1"/>
  <c r="H928" i="3" s="1"/>
  <c r="H929" i="3" s="1"/>
  <c r="H930" i="3" s="1"/>
  <c r="H931" i="3" s="1"/>
  <c r="H932" i="3" s="1"/>
  <c r="H933" i="3" s="1"/>
  <c r="H934" i="3" s="1"/>
  <c r="H935" i="3" s="1"/>
  <c r="H936" i="3" s="1"/>
  <c r="H937" i="3" s="1"/>
  <c r="H938" i="3" s="1"/>
  <c r="H939" i="3" s="1"/>
  <c r="H940" i="3" s="1"/>
  <c r="H941" i="3" s="1"/>
  <c r="H942" i="3" s="1"/>
  <c r="H943" i="3" s="1"/>
  <c r="H944" i="3" s="1"/>
  <c r="H945" i="3" s="1"/>
  <c r="H946" i="3" s="1"/>
  <c r="H947" i="3" s="1"/>
  <c r="H948" i="3" s="1"/>
  <c r="H949" i="3" s="1"/>
  <c r="H950" i="3" s="1"/>
  <c r="H951" i="3" s="1"/>
  <c r="H952" i="3" s="1"/>
  <c r="H953" i="3" s="1"/>
  <c r="H954" i="3" s="1"/>
  <c r="H955" i="3" s="1"/>
  <c r="H956" i="3" s="1"/>
  <c r="H957" i="3" s="1"/>
  <c r="H958" i="3" s="1"/>
  <c r="H959" i="3" s="1"/>
  <c r="H960" i="3" s="1"/>
  <c r="H961" i="3" s="1"/>
  <c r="H962" i="3" s="1"/>
  <c r="H963" i="3" s="1"/>
  <c r="H964" i="3" s="1"/>
  <c r="H965" i="3" s="1"/>
  <c r="H966" i="3" s="1"/>
  <c r="H967" i="3" s="1"/>
  <c r="H968" i="3" s="1"/>
  <c r="H969" i="3" s="1"/>
  <c r="H970" i="3" s="1"/>
  <c r="H971" i="3" s="1"/>
  <c r="H972" i="3" s="1"/>
  <c r="H973" i="3" s="1"/>
  <c r="H974" i="3" s="1"/>
  <c r="H975" i="3" s="1"/>
  <c r="H976" i="3" s="1"/>
  <c r="H977" i="3" s="1"/>
  <c r="H978" i="3" s="1"/>
  <c r="H979" i="3" s="1"/>
  <c r="H980" i="3" s="1"/>
  <c r="H981" i="3" s="1"/>
  <c r="H982" i="3" s="1"/>
  <c r="H983" i="3" s="1"/>
  <c r="H984" i="3" s="1"/>
  <c r="H985" i="3" s="1"/>
  <c r="H986" i="3" s="1"/>
  <c r="H987" i="3" s="1"/>
  <c r="H988" i="3" s="1"/>
  <c r="H989" i="3" s="1"/>
  <c r="H990" i="3" s="1"/>
  <c r="H991" i="3" s="1"/>
  <c r="H992" i="3" s="1"/>
  <c r="H993" i="3" s="1"/>
  <c r="H994" i="3" s="1"/>
  <c r="H995" i="3" s="1"/>
  <c r="H996" i="3" s="1"/>
  <c r="H997" i="3" s="1"/>
  <c r="H998" i="3" s="1"/>
  <c r="H999" i="3" s="1"/>
  <c r="H1000" i="3" s="1"/>
  <c r="H1001" i="3" s="1"/>
  <c r="H1002" i="3" s="1"/>
  <c r="K2" i="3" l="1"/>
  <c r="K3" i="3" s="1"/>
  <c r="K4" i="3" s="1"/>
  <c r="K5" i="3" s="1"/>
  <c r="K6" i="3" s="1"/>
  <c r="K7" i="3" s="1"/>
  <c r="G3" i="3"/>
  <c r="F502" i="3"/>
  <c r="F503" i="3" s="1"/>
  <c r="F504" i="3" s="1"/>
  <c r="F505" i="3" s="1"/>
  <c r="F506" i="3" s="1"/>
  <c r="F507" i="3" s="1"/>
  <c r="F508" i="3" s="1"/>
  <c r="F509" i="3" s="1"/>
  <c r="F510" i="3" s="1"/>
  <c r="F511" i="3" s="1"/>
  <c r="F512" i="3" s="1"/>
  <c r="F513" i="3" s="1"/>
  <c r="F514" i="3" s="1"/>
  <c r="F515" i="3" s="1"/>
  <c r="F516" i="3" s="1"/>
  <c r="F517" i="3" s="1"/>
  <c r="F518" i="3" s="1"/>
  <c r="F519" i="3" s="1"/>
  <c r="F520" i="3" s="1"/>
  <c r="F521" i="3" s="1"/>
  <c r="F522" i="3" s="1"/>
  <c r="F523" i="3" s="1"/>
  <c r="F524" i="3" s="1"/>
  <c r="F525" i="3" s="1"/>
  <c r="F526" i="3" s="1"/>
  <c r="F527" i="3" s="1"/>
  <c r="F528" i="3" s="1"/>
  <c r="F529" i="3" s="1"/>
  <c r="F530" i="3" s="1"/>
  <c r="F531" i="3" s="1"/>
  <c r="F532" i="3" s="1"/>
  <c r="F533" i="3" s="1"/>
  <c r="F534" i="3" s="1"/>
  <c r="F535" i="3" s="1"/>
  <c r="F536" i="3" s="1"/>
  <c r="F537" i="3" s="1"/>
  <c r="F538" i="3" s="1"/>
  <c r="F539" i="3" s="1"/>
  <c r="F540" i="3" s="1"/>
  <c r="F541" i="3" s="1"/>
  <c r="F542" i="3" s="1"/>
  <c r="F543" i="3" s="1"/>
  <c r="F544" i="3" s="1"/>
  <c r="F545" i="3" s="1"/>
  <c r="F546" i="3" s="1"/>
  <c r="F547" i="3" s="1"/>
  <c r="F548" i="3" s="1"/>
  <c r="F549" i="3" s="1"/>
  <c r="F550" i="3" s="1"/>
  <c r="F551" i="3" s="1"/>
  <c r="F552" i="3" s="1"/>
  <c r="F553" i="3" s="1"/>
  <c r="F554" i="3" s="1"/>
  <c r="F555" i="3" s="1"/>
  <c r="F556" i="3" s="1"/>
  <c r="F557" i="3" s="1"/>
  <c r="F558" i="3" s="1"/>
  <c r="F559" i="3" s="1"/>
  <c r="F560" i="3" s="1"/>
  <c r="F561" i="3" s="1"/>
  <c r="F562" i="3" s="1"/>
  <c r="F563" i="3" s="1"/>
  <c r="F564" i="3" s="1"/>
  <c r="F565" i="3" s="1"/>
  <c r="F566" i="3" s="1"/>
  <c r="F567" i="3" s="1"/>
  <c r="F568" i="3" s="1"/>
  <c r="F569" i="3" s="1"/>
  <c r="F570" i="3" s="1"/>
  <c r="F571" i="3" s="1"/>
  <c r="F572" i="3" s="1"/>
  <c r="F573" i="3" s="1"/>
  <c r="F574" i="3" s="1"/>
  <c r="F575" i="3" s="1"/>
  <c r="F576" i="3" s="1"/>
  <c r="F577" i="3" s="1"/>
  <c r="F578" i="3" s="1"/>
  <c r="F579" i="3" s="1"/>
  <c r="F580" i="3" s="1"/>
  <c r="F581" i="3" s="1"/>
  <c r="F582" i="3" s="1"/>
  <c r="F583" i="3" s="1"/>
  <c r="F584" i="3" s="1"/>
  <c r="F585" i="3" s="1"/>
  <c r="F586" i="3" s="1"/>
  <c r="F587" i="3" s="1"/>
  <c r="F588" i="3" s="1"/>
  <c r="F589" i="3" s="1"/>
  <c r="F590" i="3" s="1"/>
  <c r="F591" i="3" s="1"/>
  <c r="F592" i="3" s="1"/>
  <c r="F593" i="3" s="1"/>
  <c r="F594" i="3" s="1"/>
  <c r="F595" i="3" s="1"/>
  <c r="F596" i="3" s="1"/>
  <c r="F597" i="3" s="1"/>
  <c r="F598" i="3" s="1"/>
  <c r="F599" i="3" s="1"/>
  <c r="F600" i="3" s="1"/>
  <c r="F601" i="3" s="1"/>
  <c r="F602" i="3" s="1"/>
  <c r="F603" i="3" s="1"/>
  <c r="F604" i="3" s="1"/>
  <c r="F605" i="3" s="1"/>
  <c r="F606" i="3" s="1"/>
  <c r="F607" i="3" s="1"/>
  <c r="F608" i="3" s="1"/>
  <c r="F609" i="3" s="1"/>
  <c r="F610" i="3" s="1"/>
  <c r="F611" i="3" s="1"/>
  <c r="F612" i="3" s="1"/>
  <c r="F613" i="3" s="1"/>
  <c r="F614" i="3" s="1"/>
  <c r="F615" i="3" s="1"/>
  <c r="F616" i="3" s="1"/>
  <c r="F617" i="3" s="1"/>
  <c r="F618" i="3" s="1"/>
  <c r="F619" i="3" s="1"/>
  <c r="F620" i="3" s="1"/>
  <c r="F621" i="3" s="1"/>
  <c r="F622" i="3" s="1"/>
  <c r="F623" i="3" s="1"/>
  <c r="F624" i="3" s="1"/>
  <c r="F625" i="3" s="1"/>
  <c r="F626" i="3" s="1"/>
  <c r="F627" i="3" s="1"/>
  <c r="F628" i="3" s="1"/>
  <c r="F629" i="3" s="1"/>
  <c r="F630" i="3" s="1"/>
  <c r="F631" i="3" s="1"/>
  <c r="F632" i="3" s="1"/>
  <c r="F633" i="3" s="1"/>
  <c r="F634" i="3" s="1"/>
  <c r="F635" i="3" s="1"/>
  <c r="F636" i="3" s="1"/>
  <c r="F637" i="3" s="1"/>
  <c r="F638" i="3" s="1"/>
  <c r="F639" i="3" s="1"/>
  <c r="F640" i="3" s="1"/>
  <c r="F641" i="3" s="1"/>
  <c r="F642" i="3" s="1"/>
  <c r="F643" i="3" s="1"/>
  <c r="F644" i="3" s="1"/>
  <c r="F645" i="3" s="1"/>
  <c r="F646" i="3" s="1"/>
  <c r="F647" i="3" s="1"/>
  <c r="F648" i="3" s="1"/>
  <c r="F649" i="3" s="1"/>
  <c r="F650" i="3" s="1"/>
  <c r="F651" i="3" s="1"/>
  <c r="F652" i="3" s="1"/>
  <c r="F653" i="3" s="1"/>
  <c r="F654" i="3" s="1"/>
  <c r="F655" i="3" s="1"/>
  <c r="F656" i="3" s="1"/>
  <c r="F657" i="3" s="1"/>
  <c r="F658" i="3" s="1"/>
  <c r="F659" i="3" s="1"/>
  <c r="F660" i="3" s="1"/>
  <c r="F661" i="3" s="1"/>
  <c r="F662" i="3" s="1"/>
  <c r="F663" i="3" s="1"/>
  <c r="F664" i="3" s="1"/>
  <c r="F665" i="3" s="1"/>
  <c r="F666" i="3" s="1"/>
  <c r="F667" i="3" s="1"/>
  <c r="F668" i="3" s="1"/>
  <c r="F669" i="3" s="1"/>
  <c r="F670" i="3" s="1"/>
  <c r="F671" i="3" s="1"/>
  <c r="F672" i="3" s="1"/>
  <c r="F673" i="3" s="1"/>
  <c r="F674" i="3" s="1"/>
  <c r="F675" i="3" s="1"/>
  <c r="F676" i="3" s="1"/>
  <c r="F677" i="3" s="1"/>
  <c r="F678" i="3" s="1"/>
  <c r="F679" i="3" s="1"/>
  <c r="F680" i="3" s="1"/>
  <c r="F681" i="3" s="1"/>
  <c r="F682" i="3" s="1"/>
  <c r="F683" i="3" s="1"/>
  <c r="F684" i="3" s="1"/>
  <c r="F685" i="3" s="1"/>
  <c r="F686" i="3" s="1"/>
  <c r="F687" i="3" s="1"/>
  <c r="F688" i="3" s="1"/>
  <c r="F689" i="3" s="1"/>
  <c r="F690" i="3" s="1"/>
  <c r="F691" i="3" s="1"/>
  <c r="F692" i="3" s="1"/>
  <c r="F693" i="3" s="1"/>
  <c r="F694" i="3" s="1"/>
  <c r="F695" i="3" s="1"/>
  <c r="F696" i="3" s="1"/>
  <c r="F697" i="3" s="1"/>
  <c r="F698" i="3" s="1"/>
  <c r="F699" i="3" s="1"/>
  <c r="F700" i="3" s="1"/>
  <c r="F701" i="3" s="1"/>
  <c r="F702" i="3" s="1"/>
  <c r="F703" i="3" s="1"/>
  <c r="F704" i="3" s="1"/>
  <c r="F705" i="3" s="1"/>
  <c r="F706" i="3" s="1"/>
  <c r="F707" i="3" s="1"/>
  <c r="F708" i="3" s="1"/>
  <c r="F709" i="3" s="1"/>
  <c r="F710" i="3" s="1"/>
  <c r="F711" i="3" s="1"/>
  <c r="F712" i="3" s="1"/>
  <c r="F713" i="3" s="1"/>
  <c r="F714" i="3" s="1"/>
  <c r="F715" i="3" s="1"/>
  <c r="F716" i="3" s="1"/>
  <c r="F717" i="3" s="1"/>
  <c r="F718" i="3" s="1"/>
  <c r="F719" i="3" s="1"/>
  <c r="F720" i="3" s="1"/>
  <c r="F721" i="3" s="1"/>
  <c r="F722" i="3" s="1"/>
  <c r="F723" i="3" s="1"/>
  <c r="F724" i="3" s="1"/>
  <c r="F725" i="3" s="1"/>
  <c r="F726" i="3" s="1"/>
  <c r="F727" i="3" s="1"/>
  <c r="F728" i="3" s="1"/>
  <c r="F729" i="3" s="1"/>
  <c r="F730" i="3" s="1"/>
  <c r="F731" i="3" s="1"/>
  <c r="F732" i="3" s="1"/>
  <c r="F733" i="3" s="1"/>
  <c r="F734" i="3" s="1"/>
  <c r="F735" i="3" s="1"/>
  <c r="F736" i="3" s="1"/>
  <c r="F737" i="3" s="1"/>
  <c r="F738" i="3" s="1"/>
  <c r="F739" i="3" s="1"/>
  <c r="F740" i="3" s="1"/>
  <c r="F741" i="3" s="1"/>
  <c r="F742" i="3" s="1"/>
  <c r="F743" i="3" s="1"/>
  <c r="F744" i="3" s="1"/>
  <c r="F745" i="3" s="1"/>
  <c r="F746" i="3" s="1"/>
  <c r="F747" i="3" s="1"/>
  <c r="F748" i="3" s="1"/>
  <c r="F749" i="3" s="1"/>
  <c r="F750" i="3" s="1"/>
  <c r="F751" i="3" s="1"/>
  <c r="F752" i="3" s="1"/>
  <c r="F753" i="3" s="1"/>
  <c r="F754" i="3" s="1"/>
  <c r="F755" i="3" s="1"/>
  <c r="F756" i="3" s="1"/>
  <c r="F757" i="3" s="1"/>
  <c r="F758" i="3" s="1"/>
  <c r="F759" i="3" s="1"/>
  <c r="F760" i="3" s="1"/>
  <c r="F761" i="3" s="1"/>
  <c r="F762" i="3" s="1"/>
  <c r="F763" i="3" s="1"/>
  <c r="F764" i="3" s="1"/>
  <c r="F765" i="3" s="1"/>
  <c r="F766" i="3" s="1"/>
  <c r="F767" i="3" s="1"/>
  <c r="F768" i="3" s="1"/>
  <c r="F769" i="3" s="1"/>
  <c r="F770" i="3" s="1"/>
  <c r="F771" i="3" s="1"/>
  <c r="F772" i="3" s="1"/>
  <c r="F773" i="3" s="1"/>
  <c r="F774" i="3" s="1"/>
  <c r="F775" i="3" s="1"/>
  <c r="F776" i="3" s="1"/>
  <c r="F777" i="3" s="1"/>
  <c r="F778" i="3" s="1"/>
  <c r="F779" i="3" s="1"/>
  <c r="F780" i="3" s="1"/>
  <c r="F781" i="3" s="1"/>
  <c r="F782" i="3" s="1"/>
  <c r="F783" i="3" s="1"/>
  <c r="F784" i="3" s="1"/>
  <c r="F785" i="3" s="1"/>
  <c r="F786" i="3" s="1"/>
  <c r="F787" i="3" s="1"/>
  <c r="F788" i="3" s="1"/>
  <c r="F789" i="3" s="1"/>
  <c r="F790" i="3" s="1"/>
  <c r="F791" i="3" s="1"/>
  <c r="F792" i="3" s="1"/>
  <c r="F793" i="3" s="1"/>
  <c r="F794" i="3" s="1"/>
  <c r="F795" i="3" s="1"/>
  <c r="F796" i="3" s="1"/>
  <c r="F797" i="3" s="1"/>
  <c r="F798" i="3" s="1"/>
  <c r="F799" i="3" s="1"/>
  <c r="F800" i="3" s="1"/>
  <c r="F801" i="3" s="1"/>
  <c r="F802" i="3" s="1"/>
  <c r="F803" i="3" s="1"/>
  <c r="F804" i="3" s="1"/>
  <c r="F805" i="3" s="1"/>
  <c r="F806" i="3" s="1"/>
  <c r="F807" i="3" s="1"/>
  <c r="F808" i="3" s="1"/>
  <c r="F809" i="3" s="1"/>
  <c r="F810" i="3" s="1"/>
  <c r="F811" i="3" s="1"/>
  <c r="F812" i="3" s="1"/>
  <c r="F813" i="3" s="1"/>
  <c r="F814" i="3" s="1"/>
  <c r="F815" i="3" s="1"/>
  <c r="F816" i="3" s="1"/>
  <c r="F817" i="3" s="1"/>
  <c r="F818" i="3" s="1"/>
  <c r="F819" i="3" s="1"/>
  <c r="F820" i="3" s="1"/>
  <c r="F821" i="3" s="1"/>
  <c r="F822" i="3" s="1"/>
  <c r="F823" i="3" s="1"/>
  <c r="F824" i="3" s="1"/>
  <c r="F825" i="3" s="1"/>
  <c r="F826" i="3" s="1"/>
  <c r="F827" i="3" s="1"/>
  <c r="F828" i="3" s="1"/>
  <c r="F829" i="3" s="1"/>
  <c r="F830" i="3" s="1"/>
  <c r="F831" i="3" s="1"/>
  <c r="F832" i="3" s="1"/>
  <c r="F833" i="3" s="1"/>
  <c r="F834" i="3" s="1"/>
  <c r="F835" i="3" s="1"/>
  <c r="F836" i="3" s="1"/>
  <c r="F837" i="3" s="1"/>
  <c r="F838" i="3" s="1"/>
  <c r="F839" i="3" s="1"/>
  <c r="F840" i="3" s="1"/>
  <c r="F841" i="3" s="1"/>
  <c r="F842" i="3" s="1"/>
  <c r="F843" i="3" s="1"/>
  <c r="F844" i="3" s="1"/>
  <c r="F845" i="3" s="1"/>
  <c r="F846" i="3" s="1"/>
  <c r="F847" i="3" s="1"/>
  <c r="F848" i="3" s="1"/>
  <c r="F849" i="3" s="1"/>
  <c r="F850" i="3" s="1"/>
  <c r="F851" i="3" s="1"/>
  <c r="F852" i="3" s="1"/>
  <c r="F853" i="3" s="1"/>
  <c r="F854" i="3" s="1"/>
  <c r="F855" i="3" s="1"/>
  <c r="F856" i="3" s="1"/>
  <c r="F857" i="3" s="1"/>
  <c r="F858" i="3" s="1"/>
  <c r="F859" i="3" s="1"/>
  <c r="F860" i="3" s="1"/>
  <c r="F861" i="3" s="1"/>
  <c r="F862" i="3" s="1"/>
  <c r="F863" i="3" s="1"/>
  <c r="F864" i="3" s="1"/>
  <c r="F865" i="3" s="1"/>
  <c r="F866" i="3" s="1"/>
  <c r="F867" i="3" s="1"/>
  <c r="F868" i="3" s="1"/>
  <c r="F869" i="3" s="1"/>
  <c r="F870" i="3" s="1"/>
  <c r="F871" i="3" s="1"/>
  <c r="F872" i="3" s="1"/>
  <c r="F873" i="3" s="1"/>
  <c r="F874" i="3" s="1"/>
  <c r="F875" i="3" s="1"/>
  <c r="F876" i="3" s="1"/>
  <c r="F877" i="3" s="1"/>
  <c r="F878" i="3" s="1"/>
  <c r="F879" i="3" s="1"/>
  <c r="F880" i="3" s="1"/>
  <c r="F881" i="3" s="1"/>
  <c r="F882" i="3" s="1"/>
  <c r="F883" i="3" s="1"/>
  <c r="F884" i="3" s="1"/>
  <c r="F885" i="3" s="1"/>
  <c r="F886" i="3" s="1"/>
  <c r="F887" i="3" s="1"/>
  <c r="F888" i="3" s="1"/>
  <c r="F889" i="3" s="1"/>
  <c r="F890" i="3" s="1"/>
  <c r="F891" i="3" s="1"/>
  <c r="F892" i="3" s="1"/>
  <c r="F893" i="3" s="1"/>
  <c r="F894" i="3" s="1"/>
  <c r="F895" i="3" s="1"/>
  <c r="F896" i="3" s="1"/>
  <c r="F897" i="3" s="1"/>
  <c r="F898" i="3" s="1"/>
  <c r="F899" i="3" s="1"/>
  <c r="F900" i="3" s="1"/>
  <c r="F901" i="3" s="1"/>
  <c r="F902" i="3" s="1"/>
  <c r="F903" i="3" s="1"/>
  <c r="F904" i="3" s="1"/>
  <c r="F905" i="3" s="1"/>
  <c r="F906" i="3" s="1"/>
  <c r="F907" i="3" s="1"/>
  <c r="F908" i="3" s="1"/>
  <c r="F909" i="3" s="1"/>
  <c r="F910" i="3" s="1"/>
  <c r="F911" i="3" s="1"/>
  <c r="F912" i="3" s="1"/>
  <c r="F913" i="3" s="1"/>
  <c r="F914" i="3" s="1"/>
  <c r="F915" i="3" s="1"/>
  <c r="F916" i="3" s="1"/>
  <c r="F917" i="3" s="1"/>
  <c r="F918" i="3" s="1"/>
  <c r="F919" i="3" s="1"/>
  <c r="F920" i="3" s="1"/>
  <c r="F921" i="3" s="1"/>
  <c r="F922" i="3" s="1"/>
  <c r="F923" i="3" s="1"/>
  <c r="F924" i="3" s="1"/>
  <c r="F925" i="3" s="1"/>
  <c r="F926" i="3" s="1"/>
  <c r="F927" i="3" s="1"/>
  <c r="F928" i="3" s="1"/>
  <c r="F929" i="3" s="1"/>
  <c r="F930" i="3" s="1"/>
  <c r="F931" i="3" s="1"/>
  <c r="F932" i="3" s="1"/>
  <c r="F933" i="3" s="1"/>
  <c r="F934" i="3" s="1"/>
  <c r="F935" i="3" s="1"/>
  <c r="F936" i="3" s="1"/>
  <c r="F937" i="3" s="1"/>
  <c r="F938" i="3" s="1"/>
  <c r="F939" i="3" s="1"/>
  <c r="F940" i="3" s="1"/>
  <c r="F941" i="3" s="1"/>
  <c r="F942" i="3" s="1"/>
  <c r="F943" i="3" s="1"/>
  <c r="F944" i="3" s="1"/>
  <c r="F945" i="3" s="1"/>
  <c r="F946" i="3" s="1"/>
  <c r="F947" i="3" s="1"/>
  <c r="F948" i="3" s="1"/>
  <c r="F949" i="3" s="1"/>
  <c r="F950" i="3" s="1"/>
  <c r="F951" i="3" s="1"/>
  <c r="F952" i="3" s="1"/>
  <c r="F953" i="3" s="1"/>
  <c r="F954" i="3" s="1"/>
  <c r="F955" i="3" s="1"/>
  <c r="F956" i="3" s="1"/>
  <c r="F957" i="3" s="1"/>
  <c r="F958" i="3" s="1"/>
  <c r="F959" i="3" s="1"/>
  <c r="F960" i="3" s="1"/>
  <c r="F961" i="3" s="1"/>
  <c r="F962" i="3" s="1"/>
  <c r="F963" i="3" s="1"/>
  <c r="F964" i="3" s="1"/>
  <c r="F965" i="3" s="1"/>
  <c r="F966" i="3" s="1"/>
  <c r="F967" i="3" s="1"/>
  <c r="F968" i="3" s="1"/>
  <c r="F969" i="3" s="1"/>
  <c r="F970" i="3" s="1"/>
  <c r="F971" i="3" s="1"/>
  <c r="F972" i="3" s="1"/>
  <c r="F973" i="3" s="1"/>
  <c r="F974" i="3" s="1"/>
  <c r="F975" i="3" s="1"/>
  <c r="F976" i="3" s="1"/>
  <c r="F977" i="3" s="1"/>
  <c r="F978" i="3" s="1"/>
  <c r="F979" i="3" s="1"/>
  <c r="F980" i="3" s="1"/>
  <c r="F981" i="3" s="1"/>
  <c r="F982" i="3" s="1"/>
  <c r="F983" i="3" s="1"/>
  <c r="F984" i="3" s="1"/>
  <c r="F985" i="3" s="1"/>
  <c r="F986" i="3" s="1"/>
  <c r="F987" i="3" s="1"/>
  <c r="F988" i="3" s="1"/>
  <c r="F989" i="3" s="1"/>
  <c r="F990" i="3" s="1"/>
  <c r="F991" i="3" s="1"/>
  <c r="F992" i="3" s="1"/>
  <c r="F993" i="3" s="1"/>
  <c r="F994" i="3" s="1"/>
  <c r="F995" i="3" s="1"/>
  <c r="F996" i="3" s="1"/>
  <c r="F997" i="3" s="1"/>
  <c r="F998" i="3" s="1"/>
  <c r="F999" i="3" s="1"/>
  <c r="F1000" i="3" s="1"/>
  <c r="F1001" i="3" s="1"/>
  <c r="F1002" i="3" s="1"/>
  <c r="G2" i="3"/>
  <c r="L4" i="3" l="1"/>
  <c r="L6" i="3"/>
  <c r="L2" i="3"/>
  <c r="L7" i="3"/>
  <c r="K8" i="3"/>
  <c r="L5" i="3"/>
  <c r="L3" i="3"/>
  <c r="F4" i="3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F83" i="3" s="1"/>
  <c r="F84" i="3" s="1"/>
  <c r="F85" i="3" s="1"/>
  <c r="F86" i="3" s="1"/>
  <c r="F87" i="3" s="1"/>
  <c r="F88" i="3" s="1"/>
  <c r="F89" i="3" s="1"/>
  <c r="F90" i="3" s="1"/>
  <c r="F91" i="3" s="1"/>
  <c r="F92" i="3" s="1"/>
  <c r="F93" i="3" s="1"/>
  <c r="F94" i="3" s="1"/>
  <c r="F95" i="3" s="1"/>
  <c r="F96" i="3" s="1"/>
  <c r="F97" i="3" s="1"/>
  <c r="F98" i="3" s="1"/>
  <c r="F99" i="3" s="1"/>
  <c r="F100" i="3" s="1"/>
  <c r="F101" i="3" s="1"/>
  <c r="F102" i="3" s="1"/>
  <c r="F103" i="3" s="1"/>
  <c r="F104" i="3" s="1"/>
  <c r="F105" i="3" s="1"/>
  <c r="F106" i="3" s="1"/>
  <c r="F107" i="3" s="1"/>
  <c r="F108" i="3" s="1"/>
  <c r="F109" i="3" s="1"/>
  <c r="F110" i="3" s="1"/>
  <c r="F111" i="3" s="1"/>
  <c r="F112" i="3" s="1"/>
  <c r="F113" i="3" s="1"/>
  <c r="F114" i="3" s="1"/>
  <c r="F115" i="3" s="1"/>
  <c r="F116" i="3" s="1"/>
  <c r="F117" i="3" s="1"/>
  <c r="F118" i="3" s="1"/>
  <c r="F119" i="3" s="1"/>
  <c r="F120" i="3" s="1"/>
  <c r="F121" i="3" s="1"/>
  <c r="F122" i="3" s="1"/>
  <c r="F123" i="3" s="1"/>
  <c r="F124" i="3" s="1"/>
  <c r="F125" i="3" s="1"/>
  <c r="F126" i="3" s="1"/>
  <c r="F127" i="3" s="1"/>
  <c r="F128" i="3" s="1"/>
  <c r="F129" i="3" s="1"/>
  <c r="F130" i="3" s="1"/>
  <c r="F131" i="3" s="1"/>
  <c r="F132" i="3" s="1"/>
  <c r="F133" i="3" s="1"/>
  <c r="F134" i="3" s="1"/>
  <c r="F135" i="3" s="1"/>
  <c r="F136" i="3" s="1"/>
  <c r="F137" i="3" s="1"/>
  <c r="F138" i="3" s="1"/>
  <c r="F139" i="3" s="1"/>
  <c r="F140" i="3" s="1"/>
  <c r="F141" i="3" s="1"/>
  <c r="F142" i="3" s="1"/>
  <c r="F143" i="3" s="1"/>
  <c r="F144" i="3" s="1"/>
  <c r="F145" i="3" s="1"/>
  <c r="F146" i="3" s="1"/>
  <c r="F147" i="3" s="1"/>
  <c r="F148" i="3" s="1"/>
  <c r="F149" i="3" s="1"/>
  <c r="F150" i="3" s="1"/>
  <c r="F151" i="3" s="1"/>
  <c r="F152" i="3" s="1"/>
  <c r="F153" i="3" s="1"/>
  <c r="F154" i="3" s="1"/>
  <c r="F155" i="3" s="1"/>
  <c r="F156" i="3" s="1"/>
  <c r="F157" i="3" s="1"/>
  <c r="F158" i="3" s="1"/>
  <c r="F159" i="3" s="1"/>
  <c r="F160" i="3" s="1"/>
  <c r="F161" i="3" s="1"/>
  <c r="F162" i="3" s="1"/>
  <c r="F163" i="3" s="1"/>
  <c r="F164" i="3" s="1"/>
  <c r="F165" i="3" s="1"/>
  <c r="F166" i="3" s="1"/>
  <c r="F167" i="3" s="1"/>
  <c r="F168" i="3" s="1"/>
  <c r="F169" i="3" s="1"/>
  <c r="F170" i="3" s="1"/>
  <c r="F171" i="3" s="1"/>
  <c r="F172" i="3" s="1"/>
  <c r="F173" i="3" s="1"/>
  <c r="F174" i="3" s="1"/>
  <c r="F175" i="3" s="1"/>
  <c r="F176" i="3" s="1"/>
  <c r="F177" i="3" s="1"/>
  <c r="F178" i="3" s="1"/>
  <c r="F179" i="3" s="1"/>
  <c r="F180" i="3" s="1"/>
  <c r="F181" i="3" s="1"/>
  <c r="F182" i="3" s="1"/>
  <c r="F183" i="3" s="1"/>
  <c r="F184" i="3" s="1"/>
  <c r="F185" i="3" s="1"/>
  <c r="F186" i="3" s="1"/>
  <c r="F187" i="3" s="1"/>
  <c r="F188" i="3" s="1"/>
  <c r="F189" i="3" s="1"/>
  <c r="F190" i="3" s="1"/>
  <c r="F191" i="3" s="1"/>
  <c r="F192" i="3" s="1"/>
  <c r="F193" i="3" s="1"/>
  <c r="F194" i="3" s="1"/>
  <c r="F195" i="3" s="1"/>
  <c r="F196" i="3" s="1"/>
  <c r="F197" i="3" s="1"/>
  <c r="F198" i="3" s="1"/>
  <c r="F199" i="3" s="1"/>
  <c r="F200" i="3" s="1"/>
  <c r="F201" i="3" s="1"/>
  <c r="F202" i="3" s="1"/>
  <c r="F203" i="3" s="1"/>
  <c r="F204" i="3" s="1"/>
  <c r="F205" i="3" s="1"/>
  <c r="F206" i="3" s="1"/>
  <c r="F207" i="3" s="1"/>
  <c r="F208" i="3" s="1"/>
  <c r="F209" i="3" s="1"/>
  <c r="F210" i="3" s="1"/>
  <c r="F211" i="3" s="1"/>
  <c r="F212" i="3" s="1"/>
  <c r="F213" i="3" s="1"/>
  <c r="F214" i="3" s="1"/>
  <c r="F215" i="3" s="1"/>
  <c r="F216" i="3" s="1"/>
  <c r="F217" i="3" s="1"/>
  <c r="F218" i="3" s="1"/>
  <c r="F219" i="3" s="1"/>
  <c r="F220" i="3" s="1"/>
  <c r="F221" i="3" s="1"/>
  <c r="F222" i="3" s="1"/>
  <c r="F223" i="3" s="1"/>
  <c r="F224" i="3" s="1"/>
  <c r="F225" i="3" s="1"/>
  <c r="F226" i="3" s="1"/>
  <c r="F227" i="3" s="1"/>
  <c r="F228" i="3" s="1"/>
  <c r="F229" i="3" s="1"/>
  <c r="F230" i="3" s="1"/>
  <c r="F231" i="3" s="1"/>
  <c r="F232" i="3" s="1"/>
  <c r="F233" i="3" s="1"/>
  <c r="F234" i="3" s="1"/>
  <c r="F235" i="3" s="1"/>
  <c r="F236" i="3" s="1"/>
  <c r="F237" i="3" s="1"/>
  <c r="F238" i="3" s="1"/>
  <c r="F239" i="3" s="1"/>
  <c r="F240" i="3" s="1"/>
  <c r="F241" i="3" s="1"/>
  <c r="F242" i="3" s="1"/>
  <c r="F243" i="3" s="1"/>
  <c r="F244" i="3" s="1"/>
  <c r="F245" i="3" s="1"/>
  <c r="F246" i="3" s="1"/>
  <c r="F247" i="3" s="1"/>
  <c r="F248" i="3" s="1"/>
  <c r="F249" i="3" s="1"/>
  <c r="F250" i="3" s="1"/>
  <c r="F251" i="3" s="1"/>
  <c r="F252" i="3" s="1"/>
  <c r="F253" i="3" s="1"/>
  <c r="F254" i="3" s="1"/>
  <c r="F255" i="3" s="1"/>
  <c r="F256" i="3" s="1"/>
  <c r="F257" i="3" s="1"/>
  <c r="F258" i="3" s="1"/>
  <c r="F259" i="3" s="1"/>
  <c r="F260" i="3" s="1"/>
  <c r="F261" i="3" s="1"/>
  <c r="F262" i="3" s="1"/>
  <c r="F263" i="3" s="1"/>
  <c r="F264" i="3" s="1"/>
  <c r="F265" i="3" s="1"/>
  <c r="F266" i="3" s="1"/>
  <c r="F267" i="3" s="1"/>
  <c r="F268" i="3" s="1"/>
  <c r="F269" i="3" s="1"/>
  <c r="F270" i="3" s="1"/>
  <c r="F271" i="3" s="1"/>
  <c r="F272" i="3" s="1"/>
  <c r="F273" i="3" s="1"/>
  <c r="F274" i="3" s="1"/>
  <c r="F275" i="3" s="1"/>
  <c r="F276" i="3" s="1"/>
  <c r="F277" i="3" s="1"/>
  <c r="F278" i="3" s="1"/>
  <c r="F279" i="3" s="1"/>
  <c r="F280" i="3" s="1"/>
  <c r="F281" i="3" s="1"/>
  <c r="F282" i="3" s="1"/>
  <c r="F283" i="3" s="1"/>
  <c r="F284" i="3" s="1"/>
  <c r="F285" i="3" s="1"/>
  <c r="F286" i="3" s="1"/>
  <c r="F287" i="3" s="1"/>
  <c r="F288" i="3" s="1"/>
  <c r="F289" i="3" s="1"/>
  <c r="F290" i="3" s="1"/>
  <c r="F291" i="3" s="1"/>
  <c r="F292" i="3" s="1"/>
  <c r="F293" i="3" s="1"/>
  <c r="F294" i="3" s="1"/>
  <c r="F295" i="3" s="1"/>
  <c r="F296" i="3" s="1"/>
  <c r="F297" i="3" s="1"/>
  <c r="F298" i="3" s="1"/>
  <c r="F299" i="3" s="1"/>
  <c r="F300" i="3" s="1"/>
  <c r="F301" i="3" s="1"/>
  <c r="F302" i="3" s="1"/>
  <c r="F303" i="3" s="1"/>
  <c r="F304" i="3" s="1"/>
  <c r="F305" i="3" s="1"/>
  <c r="F306" i="3" s="1"/>
  <c r="F307" i="3" s="1"/>
  <c r="F308" i="3" s="1"/>
  <c r="F309" i="3" s="1"/>
  <c r="F310" i="3" s="1"/>
  <c r="F311" i="3" s="1"/>
  <c r="F312" i="3" s="1"/>
  <c r="F313" i="3" s="1"/>
  <c r="F314" i="3" s="1"/>
  <c r="F315" i="3" s="1"/>
  <c r="F316" i="3" s="1"/>
  <c r="F317" i="3" s="1"/>
  <c r="F318" i="3" s="1"/>
  <c r="F319" i="3" s="1"/>
  <c r="F320" i="3" s="1"/>
  <c r="F321" i="3" s="1"/>
  <c r="F322" i="3" s="1"/>
  <c r="F323" i="3" s="1"/>
  <c r="F324" i="3" s="1"/>
  <c r="F325" i="3" s="1"/>
  <c r="F326" i="3" s="1"/>
  <c r="F327" i="3" s="1"/>
  <c r="F328" i="3" s="1"/>
  <c r="F329" i="3" s="1"/>
  <c r="F330" i="3" s="1"/>
  <c r="F331" i="3" s="1"/>
  <c r="F332" i="3" s="1"/>
  <c r="F333" i="3" s="1"/>
  <c r="F334" i="3" s="1"/>
  <c r="F335" i="3" s="1"/>
  <c r="F336" i="3" s="1"/>
  <c r="F337" i="3" s="1"/>
  <c r="F338" i="3" s="1"/>
  <c r="F339" i="3" s="1"/>
  <c r="F340" i="3" s="1"/>
  <c r="F341" i="3" s="1"/>
  <c r="F342" i="3" s="1"/>
  <c r="F343" i="3" s="1"/>
  <c r="F344" i="3" s="1"/>
  <c r="F345" i="3" s="1"/>
  <c r="F346" i="3" s="1"/>
  <c r="F347" i="3" s="1"/>
  <c r="F348" i="3" s="1"/>
  <c r="F349" i="3" s="1"/>
  <c r="F350" i="3" s="1"/>
  <c r="F351" i="3" s="1"/>
  <c r="F352" i="3" s="1"/>
  <c r="F353" i="3" s="1"/>
  <c r="F354" i="3" s="1"/>
  <c r="F355" i="3" s="1"/>
  <c r="F356" i="3" s="1"/>
  <c r="F357" i="3" s="1"/>
  <c r="F358" i="3" s="1"/>
  <c r="F359" i="3" s="1"/>
  <c r="F360" i="3" s="1"/>
  <c r="F361" i="3" s="1"/>
  <c r="F362" i="3" s="1"/>
  <c r="F363" i="3" s="1"/>
  <c r="F364" i="3" s="1"/>
  <c r="F365" i="3" s="1"/>
  <c r="F366" i="3" s="1"/>
  <c r="F367" i="3" s="1"/>
  <c r="F368" i="3" s="1"/>
  <c r="F369" i="3" s="1"/>
  <c r="F370" i="3" s="1"/>
  <c r="F371" i="3" s="1"/>
  <c r="F372" i="3" s="1"/>
  <c r="F373" i="3" s="1"/>
  <c r="F374" i="3" s="1"/>
  <c r="F375" i="3" s="1"/>
  <c r="F376" i="3" s="1"/>
  <c r="F377" i="3" s="1"/>
  <c r="F378" i="3" s="1"/>
  <c r="F379" i="3" s="1"/>
  <c r="F380" i="3" s="1"/>
  <c r="F381" i="3" s="1"/>
  <c r="F382" i="3" s="1"/>
  <c r="F383" i="3" s="1"/>
  <c r="F384" i="3" s="1"/>
  <c r="F385" i="3" s="1"/>
  <c r="F386" i="3" s="1"/>
  <c r="F387" i="3" s="1"/>
  <c r="F388" i="3" s="1"/>
  <c r="F389" i="3" s="1"/>
  <c r="F390" i="3" s="1"/>
  <c r="F391" i="3" s="1"/>
  <c r="F392" i="3" s="1"/>
  <c r="F393" i="3" s="1"/>
  <c r="F394" i="3" s="1"/>
  <c r="F395" i="3" s="1"/>
  <c r="F396" i="3" s="1"/>
  <c r="F397" i="3" s="1"/>
  <c r="F398" i="3" s="1"/>
  <c r="F399" i="3" s="1"/>
  <c r="F400" i="3" s="1"/>
  <c r="F401" i="3" s="1"/>
  <c r="F402" i="3" s="1"/>
  <c r="F403" i="3" s="1"/>
  <c r="F404" i="3" s="1"/>
  <c r="F405" i="3" s="1"/>
  <c r="F406" i="3" s="1"/>
  <c r="F407" i="3" s="1"/>
  <c r="F408" i="3" s="1"/>
  <c r="F409" i="3" s="1"/>
  <c r="F410" i="3" s="1"/>
  <c r="F411" i="3" s="1"/>
  <c r="F412" i="3" s="1"/>
  <c r="F413" i="3" s="1"/>
  <c r="F414" i="3" s="1"/>
  <c r="F415" i="3" s="1"/>
  <c r="F416" i="3" s="1"/>
  <c r="F417" i="3" s="1"/>
  <c r="F418" i="3" s="1"/>
  <c r="F419" i="3" s="1"/>
  <c r="F420" i="3" s="1"/>
  <c r="F421" i="3" s="1"/>
  <c r="F422" i="3" s="1"/>
  <c r="F423" i="3" s="1"/>
  <c r="F424" i="3" s="1"/>
  <c r="F425" i="3" s="1"/>
  <c r="F426" i="3" s="1"/>
  <c r="F427" i="3" s="1"/>
  <c r="F428" i="3" s="1"/>
  <c r="F429" i="3" s="1"/>
  <c r="F430" i="3" s="1"/>
  <c r="F431" i="3" s="1"/>
  <c r="F432" i="3" s="1"/>
  <c r="F433" i="3" s="1"/>
  <c r="F434" i="3" s="1"/>
  <c r="F435" i="3" s="1"/>
  <c r="F436" i="3" s="1"/>
  <c r="F437" i="3" s="1"/>
  <c r="F438" i="3" s="1"/>
  <c r="F439" i="3" s="1"/>
  <c r="F440" i="3" s="1"/>
  <c r="F441" i="3" s="1"/>
  <c r="F442" i="3" s="1"/>
  <c r="F443" i="3" s="1"/>
  <c r="F444" i="3" s="1"/>
  <c r="F445" i="3" s="1"/>
  <c r="F446" i="3" s="1"/>
  <c r="F447" i="3" s="1"/>
  <c r="F448" i="3" s="1"/>
  <c r="F449" i="3" s="1"/>
  <c r="F450" i="3" s="1"/>
  <c r="F451" i="3" s="1"/>
  <c r="F452" i="3" s="1"/>
  <c r="F453" i="3" s="1"/>
  <c r="F454" i="3" s="1"/>
  <c r="F455" i="3" s="1"/>
  <c r="F456" i="3" s="1"/>
  <c r="F457" i="3" s="1"/>
  <c r="F458" i="3" s="1"/>
  <c r="F459" i="3" s="1"/>
  <c r="F460" i="3" s="1"/>
  <c r="F461" i="3" s="1"/>
  <c r="F462" i="3" s="1"/>
  <c r="F463" i="3" s="1"/>
  <c r="F464" i="3" s="1"/>
  <c r="F465" i="3" s="1"/>
  <c r="F466" i="3" s="1"/>
  <c r="F467" i="3" s="1"/>
  <c r="F468" i="3" s="1"/>
  <c r="F469" i="3" s="1"/>
  <c r="F470" i="3" s="1"/>
  <c r="F471" i="3" s="1"/>
  <c r="F472" i="3" s="1"/>
  <c r="F473" i="3" s="1"/>
  <c r="F474" i="3" s="1"/>
  <c r="F475" i="3" s="1"/>
  <c r="F476" i="3" s="1"/>
  <c r="F477" i="3" s="1"/>
  <c r="F478" i="3" s="1"/>
  <c r="F479" i="3" s="1"/>
  <c r="F480" i="3" s="1"/>
  <c r="F481" i="3" s="1"/>
  <c r="F482" i="3" s="1"/>
  <c r="F483" i="3" s="1"/>
  <c r="F484" i="3" s="1"/>
  <c r="F485" i="3" s="1"/>
  <c r="F486" i="3" s="1"/>
  <c r="F487" i="3" s="1"/>
  <c r="F488" i="3" s="1"/>
  <c r="F489" i="3" s="1"/>
  <c r="F490" i="3" s="1"/>
  <c r="F491" i="3" s="1"/>
  <c r="F492" i="3" s="1"/>
  <c r="F493" i="3" s="1"/>
  <c r="F494" i="3" s="1"/>
  <c r="F495" i="3" s="1"/>
  <c r="F496" i="3" s="1"/>
  <c r="F497" i="3" s="1"/>
  <c r="F498" i="3" s="1"/>
  <c r="F499" i="3" s="1"/>
  <c r="F500" i="3" s="1"/>
  <c r="F501" i="3" s="1"/>
  <c r="G503" i="3"/>
  <c r="K9" i="3" l="1"/>
  <c r="L8" i="3"/>
  <c r="G4" i="3"/>
  <c r="G504" i="3"/>
  <c r="G505" i="3" s="1"/>
  <c r="G506" i="3"/>
  <c r="G5" i="3"/>
  <c r="K10" i="3" l="1"/>
  <c r="L9" i="3"/>
  <c r="G507" i="3"/>
  <c r="G6" i="3"/>
  <c r="L10" i="3" l="1"/>
  <c r="K11" i="3"/>
  <c r="G508" i="3"/>
  <c r="G7" i="3"/>
  <c r="K12" i="3" l="1"/>
  <c r="L11" i="3"/>
  <c r="G509" i="3"/>
  <c r="G8" i="3"/>
  <c r="K13" i="3" l="1"/>
  <c r="L12" i="3"/>
  <c r="G510" i="3"/>
  <c r="G9" i="3"/>
  <c r="K14" i="3" l="1"/>
  <c r="L13" i="3"/>
  <c r="G511" i="3"/>
  <c r="G10" i="3"/>
  <c r="K15" i="3" l="1"/>
  <c r="L14" i="3"/>
  <c r="G512" i="3"/>
  <c r="G11" i="3"/>
  <c r="L15" i="3" l="1"/>
  <c r="K16" i="3"/>
  <c r="G513" i="3"/>
  <c r="G12" i="3"/>
  <c r="K17" i="3" l="1"/>
  <c r="L16" i="3"/>
  <c r="G514" i="3"/>
  <c r="G13" i="3"/>
  <c r="K18" i="3" l="1"/>
  <c r="L17" i="3"/>
  <c r="G515" i="3"/>
  <c r="G14" i="3"/>
  <c r="K19" i="3" l="1"/>
  <c r="L18" i="3"/>
  <c r="G516" i="3"/>
  <c r="G15" i="3"/>
  <c r="L19" i="3" l="1"/>
  <c r="K20" i="3"/>
  <c r="G517" i="3"/>
  <c r="G16" i="3"/>
  <c r="L20" i="3" l="1"/>
  <c r="K21" i="3"/>
  <c r="G518" i="3"/>
  <c r="G17" i="3"/>
  <c r="K22" i="3" l="1"/>
  <c r="L21" i="3"/>
  <c r="G519" i="3"/>
  <c r="G18" i="3"/>
  <c r="L22" i="3" l="1"/>
  <c r="K23" i="3"/>
  <c r="G520" i="3"/>
  <c r="G19" i="3"/>
  <c r="L23" i="3" l="1"/>
  <c r="K24" i="3"/>
  <c r="G521" i="3"/>
  <c r="G20" i="3"/>
  <c r="K25" i="3" l="1"/>
  <c r="L24" i="3"/>
  <c r="G522" i="3"/>
  <c r="G21" i="3"/>
  <c r="L25" i="3" l="1"/>
  <c r="K26" i="3"/>
  <c r="G523" i="3"/>
  <c r="G22" i="3"/>
  <c r="K27" i="3" l="1"/>
  <c r="L26" i="3"/>
  <c r="G524" i="3"/>
  <c r="G23" i="3"/>
  <c r="K28" i="3" l="1"/>
  <c r="L27" i="3"/>
  <c r="G525" i="3"/>
  <c r="G24" i="3"/>
  <c r="K29" i="3" l="1"/>
  <c r="L28" i="3"/>
  <c r="G526" i="3"/>
  <c r="G25" i="3"/>
  <c r="K30" i="3" l="1"/>
  <c r="L29" i="3"/>
  <c r="G527" i="3"/>
  <c r="G26" i="3"/>
  <c r="K31" i="3" l="1"/>
  <c r="L30" i="3"/>
  <c r="G528" i="3"/>
  <c r="G27" i="3"/>
  <c r="K32" i="3" l="1"/>
  <c r="L31" i="3"/>
  <c r="G529" i="3"/>
  <c r="G28" i="3"/>
  <c r="K33" i="3" l="1"/>
  <c r="L32" i="3"/>
  <c r="G530" i="3"/>
  <c r="G29" i="3"/>
  <c r="K34" i="3" l="1"/>
  <c r="L33" i="3"/>
  <c r="G531" i="3"/>
  <c r="G30" i="3"/>
  <c r="L34" i="3" l="1"/>
  <c r="K35" i="3"/>
  <c r="G532" i="3"/>
  <c r="G31" i="3"/>
  <c r="L35" i="3" l="1"/>
  <c r="K36" i="3"/>
  <c r="G533" i="3"/>
  <c r="G32" i="3"/>
  <c r="K37" i="3" l="1"/>
  <c r="L36" i="3"/>
  <c r="G534" i="3"/>
  <c r="G33" i="3"/>
  <c r="K38" i="3" l="1"/>
  <c r="L37" i="3"/>
  <c r="G535" i="3"/>
  <c r="G34" i="3"/>
  <c r="K39" i="3" l="1"/>
  <c r="L38" i="3"/>
  <c r="G536" i="3"/>
  <c r="G35" i="3"/>
  <c r="K40" i="3" l="1"/>
  <c r="L39" i="3"/>
  <c r="G537" i="3"/>
  <c r="G36" i="3"/>
  <c r="K41" i="3" l="1"/>
  <c r="L40" i="3"/>
  <c r="G538" i="3"/>
  <c r="G37" i="3"/>
  <c r="K42" i="3" l="1"/>
  <c r="L41" i="3"/>
  <c r="G539" i="3"/>
  <c r="G38" i="3"/>
  <c r="K43" i="3" l="1"/>
  <c r="L42" i="3"/>
  <c r="G540" i="3"/>
  <c r="G39" i="3"/>
  <c r="K44" i="3" l="1"/>
  <c r="L43" i="3"/>
  <c r="G541" i="3"/>
  <c r="G40" i="3"/>
  <c r="K45" i="3" l="1"/>
  <c r="L44" i="3"/>
  <c r="G542" i="3"/>
  <c r="G41" i="3"/>
  <c r="K46" i="3" l="1"/>
  <c r="L45" i="3"/>
  <c r="G543" i="3"/>
  <c r="G42" i="3"/>
  <c r="K47" i="3" l="1"/>
  <c r="L46" i="3"/>
  <c r="G544" i="3"/>
  <c r="G43" i="3"/>
  <c r="K48" i="3" l="1"/>
  <c r="L47" i="3"/>
  <c r="G545" i="3"/>
  <c r="G44" i="3"/>
  <c r="K49" i="3" l="1"/>
  <c r="L48" i="3"/>
  <c r="G546" i="3"/>
  <c r="G45" i="3"/>
  <c r="K50" i="3" l="1"/>
  <c r="L49" i="3"/>
  <c r="G547" i="3"/>
  <c r="G46" i="3"/>
  <c r="K51" i="3" l="1"/>
  <c r="L50" i="3"/>
  <c r="G548" i="3"/>
  <c r="G47" i="3"/>
  <c r="K52" i="3" l="1"/>
  <c r="L51" i="3"/>
  <c r="G549" i="3"/>
  <c r="G48" i="3"/>
  <c r="K53" i="3" l="1"/>
  <c r="L52" i="3"/>
  <c r="G550" i="3"/>
  <c r="G49" i="3"/>
  <c r="K54" i="3" l="1"/>
  <c r="L53" i="3"/>
  <c r="G551" i="3"/>
  <c r="G50" i="3"/>
  <c r="K55" i="3" l="1"/>
  <c r="L54" i="3"/>
  <c r="G552" i="3"/>
  <c r="G51" i="3"/>
  <c r="K56" i="3" l="1"/>
  <c r="L55" i="3"/>
  <c r="G553" i="3"/>
  <c r="G52" i="3"/>
  <c r="K57" i="3" l="1"/>
  <c r="L56" i="3"/>
  <c r="G554" i="3"/>
  <c r="G53" i="3"/>
  <c r="K58" i="3" l="1"/>
  <c r="L57" i="3"/>
  <c r="G555" i="3"/>
  <c r="G54" i="3"/>
  <c r="K59" i="3" l="1"/>
  <c r="L58" i="3"/>
  <c r="G556" i="3"/>
  <c r="G55" i="3"/>
  <c r="K60" i="3" l="1"/>
  <c r="L59" i="3"/>
  <c r="G557" i="3"/>
  <c r="G56" i="3"/>
  <c r="K61" i="3" l="1"/>
  <c r="L60" i="3"/>
  <c r="G558" i="3"/>
  <c r="G57" i="3"/>
  <c r="K62" i="3" l="1"/>
  <c r="L61" i="3"/>
  <c r="G559" i="3"/>
  <c r="G58" i="3"/>
  <c r="K63" i="3" l="1"/>
  <c r="L62" i="3"/>
  <c r="G560" i="3"/>
  <c r="G59" i="3"/>
  <c r="K64" i="3" l="1"/>
  <c r="L63" i="3"/>
  <c r="G561" i="3"/>
  <c r="G60" i="3"/>
  <c r="K65" i="3" l="1"/>
  <c r="L64" i="3"/>
  <c r="G562" i="3"/>
  <c r="G61" i="3"/>
  <c r="K66" i="3" l="1"/>
  <c r="L65" i="3"/>
  <c r="G563" i="3"/>
  <c r="G62" i="3"/>
  <c r="K67" i="3" l="1"/>
  <c r="L66" i="3"/>
  <c r="G564" i="3"/>
  <c r="G63" i="3"/>
  <c r="K68" i="3" l="1"/>
  <c r="L67" i="3"/>
  <c r="G565" i="3"/>
  <c r="G64" i="3"/>
  <c r="L68" i="3" l="1"/>
  <c r="K69" i="3"/>
  <c r="G566" i="3"/>
  <c r="G65" i="3"/>
  <c r="K70" i="3" l="1"/>
  <c r="L69" i="3"/>
  <c r="G567" i="3"/>
  <c r="G66" i="3"/>
  <c r="K71" i="3" l="1"/>
  <c r="L70" i="3"/>
  <c r="G568" i="3"/>
  <c r="G67" i="3"/>
  <c r="L71" i="3" l="1"/>
  <c r="K72" i="3"/>
  <c r="G569" i="3"/>
  <c r="G68" i="3"/>
  <c r="K73" i="3" l="1"/>
  <c r="L72" i="3"/>
  <c r="G570" i="3"/>
  <c r="G69" i="3"/>
  <c r="L73" i="3" l="1"/>
  <c r="K74" i="3"/>
  <c r="G571" i="3"/>
  <c r="G70" i="3"/>
  <c r="L74" i="3" l="1"/>
  <c r="K75" i="3"/>
  <c r="G572" i="3"/>
  <c r="G71" i="3"/>
  <c r="L75" i="3" l="1"/>
  <c r="K76" i="3"/>
  <c r="G573" i="3"/>
  <c r="G72" i="3"/>
  <c r="L76" i="3" l="1"/>
  <c r="K77" i="3"/>
  <c r="G574" i="3"/>
  <c r="G73" i="3"/>
  <c r="L77" i="3" l="1"/>
  <c r="K78" i="3"/>
  <c r="G575" i="3"/>
  <c r="G74" i="3"/>
  <c r="L78" i="3" l="1"/>
  <c r="K79" i="3"/>
  <c r="G576" i="3"/>
  <c r="G75" i="3"/>
  <c r="K80" i="3" l="1"/>
  <c r="L79" i="3"/>
  <c r="G577" i="3"/>
  <c r="G76" i="3"/>
  <c r="L80" i="3" l="1"/>
  <c r="K81" i="3"/>
  <c r="G578" i="3"/>
  <c r="G77" i="3"/>
  <c r="L81" i="3" l="1"/>
  <c r="K82" i="3"/>
  <c r="G579" i="3"/>
  <c r="G78" i="3"/>
  <c r="L82" i="3" l="1"/>
  <c r="K83" i="3"/>
  <c r="G580" i="3"/>
  <c r="G79" i="3"/>
  <c r="K84" i="3" l="1"/>
  <c r="L83" i="3"/>
  <c r="G581" i="3"/>
  <c r="G80" i="3"/>
  <c r="K85" i="3" l="1"/>
  <c r="L84" i="3"/>
  <c r="G582" i="3"/>
  <c r="G81" i="3"/>
  <c r="L85" i="3" l="1"/>
  <c r="K86" i="3"/>
  <c r="G583" i="3"/>
  <c r="G82" i="3"/>
  <c r="K87" i="3" l="1"/>
  <c r="L86" i="3"/>
  <c r="G584" i="3"/>
  <c r="G83" i="3"/>
  <c r="K88" i="3" l="1"/>
  <c r="L87" i="3"/>
  <c r="G585" i="3"/>
  <c r="G84" i="3"/>
  <c r="L88" i="3" l="1"/>
  <c r="K89" i="3"/>
  <c r="G586" i="3"/>
  <c r="G85" i="3"/>
  <c r="L89" i="3" l="1"/>
  <c r="K90" i="3"/>
  <c r="G587" i="3"/>
  <c r="G86" i="3"/>
  <c r="L90" i="3" l="1"/>
  <c r="K91" i="3"/>
  <c r="G588" i="3"/>
  <c r="G87" i="3"/>
  <c r="K92" i="3" l="1"/>
  <c r="L91" i="3"/>
  <c r="G589" i="3"/>
  <c r="G88" i="3"/>
  <c r="L92" i="3" l="1"/>
  <c r="K93" i="3"/>
  <c r="G590" i="3"/>
  <c r="G89" i="3"/>
  <c r="K94" i="3" l="1"/>
  <c r="L93" i="3"/>
  <c r="G591" i="3"/>
  <c r="G90" i="3"/>
  <c r="L94" i="3" l="1"/>
  <c r="K95" i="3"/>
  <c r="G592" i="3"/>
  <c r="G91" i="3"/>
  <c r="L95" i="3" l="1"/>
  <c r="K96" i="3"/>
  <c r="G593" i="3"/>
  <c r="G92" i="3"/>
  <c r="K97" i="3" l="1"/>
  <c r="L96" i="3"/>
  <c r="G594" i="3"/>
  <c r="G93" i="3"/>
  <c r="K98" i="3" l="1"/>
  <c r="L97" i="3"/>
  <c r="G595" i="3"/>
  <c r="G94" i="3"/>
  <c r="L98" i="3" l="1"/>
  <c r="K99" i="3"/>
  <c r="G596" i="3"/>
  <c r="G95" i="3"/>
  <c r="K100" i="3" l="1"/>
  <c r="L99" i="3"/>
  <c r="G597" i="3"/>
  <c r="G96" i="3"/>
  <c r="K101" i="3" l="1"/>
  <c r="L100" i="3"/>
  <c r="G598" i="3"/>
  <c r="G97" i="3"/>
  <c r="K102" i="3" l="1"/>
  <c r="L101" i="3"/>
  <c r="G599" i="3"/>
  <c r="G98" i="3"/>
  <c r="K103" i="3" l="1"/>
  <c r="L102" i="3"/>
  <c r="G600" i="3"/>
  <c r="G99" i="3"/>
  <c r="K104" i="3" l="1"/>
  <c r="L103" i="3"/>
  <c r="G601" i="3"/>
  <c r="G100" i="3"/>
  <c r="L104" i="3" l="1"/>
  <c r="K105" i="3"/>
  <c r="G602" i="3"/>
  <c r="G101" i="3"/>
  <c r="K106" i="3" l="1"/>
  <c r="L105" i="3"/>
  <c r="G603" i="3"/>
  <c r="G102" i="3"/>
  <c r="K107" i="3" l="1"/>
  <c r="L106" i="3"/>
  <c r="G604" i="3"/>
  <c r="G103" i="3"/>
  <c r="K108" i="3" l="1"/>
  <c r="L107" i="3"/>
  <c r="G605" i="3"/>
  <c r="G104" i="3"/>
  <c r="K109" i="3" l="1"/>
  <c r="L108" i="3"/>
  <c r="G606" i="3"/>
  <c r="G105" i="3"/>
  <c r="L109" i="3" l="1"/>
  <c r="K110" i="3"/>
  <c r="G607" i="3"/>
  <c r="G106" i="3"/>
  <c r="K111" i="3" l="1"/>
  <c r="L110" i="3"/>
  <c r="G608" i="3"/>
  <c r="G107" i="3"/>
  <c r="L111" i="3" l="1"/>
  <c r="K112" i="3"/>
  <c r="G609" i="3"/>
  <c r="G108" i="3"/>
  <c r="K113" i="3" l="1"/>
  <c r="L112" i="3"/>
  <c r="G610" i="3"/>
  <c r="G109" i="3"/>
  <c r="L113" i="3" l="1"/>
  <c r="K114" i="3"/>
  <c r="G611" i="3"/>
  <c r="G110" i="3"/>
  <c r="K115" i="3" l="1"/>
  <c r="L114" i="3"/>
  <c r="G612" i="3"/>
  <c r="G111" i="3"/>
  <c r="L115" i="3" l="1"/>
  <c r="K116" i="3"/>
  <c r="G613" i="3"/>
  <c r="G112" i="3"/>
  <c r="K117" i="3" l="1"/>
  <c r="L116" i="3"/>
  <c r="G614" i="3"/>
  <c r="G113" i="3"/>
  <c r="L117" i="3" l="1"/>
  <c r="K118" i="3"/>
  <c r="G615" i="3"/>
  <c r="G114" i="3"/>
  <c r="K119" i="3" l="1"/>
  <c r="L118" i="3"/>
  <c r="G616" i="3"/>
  <c r="G115" i="3"/>
  <c r="K120" i="3" l="1"/>
  <c r="L119" i="3"/>
  <c r="G617" i="3"/>
  <c r="G116" i="3"/>
  <c r="K121" i="3" l="1"/>
  <c r="L120" i="3"/>
  <c r="G618" i="3"/>
  <c r="G117" i="3"/>
  <c r="K122" i="3" l="1"/>
  <c r="L121" i="3"/>
  <c r="G619" i="3"/>
  <c r="G118" i="3"/>
  <c r="L122" i="3" l="1"/>
  <c r="K123" i="3"/>
  <c r="G620" i="3"/>
  <c r="G119" i="3"/>
  <c r="L123" i="3" l="1"/>
  <c r="K124" i="3"/>
  <c r="G621" i="3"/>
  <c r="G120" i="3"/>
  <c r="K125" i="3" l="1"/>
  <c r="L124" i="3"/>
  <c r="G622" i="3"/>
  <c r="G121" i="3"/>
  <c r="K126" i="3" l="1"/>
  <c r="L125" i="3"/>
  <c r="G623" i="3"/>
  <c r="G122" i="3"/>
  <c r="K127" i="3" l="1"/>
  <c r="L126" i="3"/>
  <c r="G624" i="3"/>
  <c r="G123" i="3"/>
  <c r="K128" i="3" l="1"/>
  <c r="L127" i="3"/>
  <c r="G625" i="3"/>
  <c r="G124" i="3"/>
  <c r="L128" i="3" l="1"/>
  <c r="K129" i="3"/>
  <c r="G626" i="3"/>
  <c r="G125" i="3"/>
  <c r="K130" i="3" l="1"/>
  <c r="L129" i="3"/>
  <c r="G627" i="3"/>
  <c r="G126" i="3"/>
  <c r="K131" i="3" l="1"/>
  <c r="L130" i="3"/>
  <c r="G628" i="3"/>
  <c r="G127" i="3"/>
  <c r="K132" i="3" l="1"/>
  <c r="L131" i="3"/>
  <c r="G629" i="3"/>
  <c r="G128" i="3"/>
  <c r="K133" i="3" l="1"/>
  <c r="L132" i="3"/>
  <c r="G630" i="3"/>
  <c r="G129" i="3"/>
  <c r="K134" i="3" l="1"/>
  <c r="L133" i="3"/>
  <c r="G631" i="3"/>
  <c r="G130" i="3"/>
  <c r="K135" i="3" l="1"/>
  <c r="L134" i="3"/>
  <c r="G632" i="3"/>
  <c r="G131" i="3"/>
  <c r="K136" i="3" l="1"/>
  <c r="L135" i="3"/>
  <c r="G633" i="3"/>
  <c r="G132" i="3"/>
  <c r="L136" i="3" l="1"/>
  <c r="K137" i="3"/>
  <c r="G634" i="3"/>
  <c r="G133" i="3"/>
  <c r="K138" i="3" l="1"/>
  <c r="L137" i="3"/>
  <c r="G635" i="3"/>
  <c r="G134" i="3"/>
  <c r="K139" i="3" l="1"/>
  <c r="L138" i="3"/>
  <c r="G636" i="3"/>
  <c r="G135" i="3"/>
  <c r="K140" i="3" l="1"/>
  <c r="L139" i="3"/>
  <c r="G637" i="3"/>
  <c r="G136" i="3"/>
  <c r="K141" i="3" l="1"/>
  <c r="L140" i="3"/>
  <c r="G638" i="3"/>
  <c r="G137" i="3"/>
  <c r="L141" i="3" l="1"/>
  <c r="K142" i="3"/>
  <c r="G639" i="3"/>
  <c r="G138" i="3"/>
  <c r="L142" i="3" l="1"/>
  <c r="K143" i="3"/>
  <c r="G640" i="3"/>
  <c r="G139" i="3"/>
  <c r="K144" i="3" l="1"/>
  <c r="L143" i="3"/>
  <c r="G641" i="3"/>
  <c r="G140" i="3"/>
  <c r="L144" i="3" l="1"/>
  <c r="K145" i="3"/>
  <c r="G642" i="3"/>
  <c r="G141" i="3"/>
  <c r="L145" i="3" l="1"/>
  <c r="K146" i="3"/>
  <c r="G643" i="3"/>
  <c r="G142" i="3"/>
  <c r="L146" i="3" l="1"/>
  <c r="K147" i="3"/>
  <c r="G644" i="3"/>
  <c r="G143" i="3"/>
  <c r="L147" i="3" l="1"/>
  <c r="K148" i="3"/>
  <c r="G645" i="3"/>
  <c r="G144" i="3"/>
  <c r="K149" i="3" l="1"/>
  <c r="L148" i="3"/>
  <c r="G646" i="3"/>
  <c r="G145" i="3"/>
  <c r="K150" i="3" l="1"/>
  <c r="L149" i="3"/>
  <c r="G647" i="3"/>
  <c r="G146" i="3"/>
  <c r="K151" i="3" l="1"/>
  <c r="L150" i="3"/>
  <c r="G648" i="3"/>
  <c r="G147" i="3"/>
  <c r="K152" i="3" l="1"/>
  <c r="L151" i="3"/>
  <c r="G649" i="3"/>
  <c r="G148" i="3"/>
  <c r="K153" i="3" l="1"/>
  <c r="L152" i="3"/>
  <c r="G650" i="3"/>
  <c r="G149" i="3"/>
  <c r="K154" i="3" l="1"/>
  <c r="L153" i="3"/>
  <c r="G651" i="3"/>
  <c r="G150" i="3"/>
  <c r="K155" i="3" l="1"/>
  <c r="L154" i="3"/>
  <c r="G652" i="3"/>
  <c r="G151" i="3"/>
  <c r="K156" i="3" l="1"/>
  <c r="L155" i="3"/>
  <c r="G653" i="3"/>
  <c r="G152" i="3"/>
  <c r="K157" i="3" l="1"/>
  <c r="L156" i="3"/>
  <c r="G654" i="3"/>
  <c r="G153" i="3"/>
  <c r="K158" i="3" l="1"/>
  <c r="L157" i="3"/>
  <c r="G655" i="3"/>
  <c r="G154" i="3"/>
  <c r="K159" i="3" l="1"/>
  <c r="L158" i="3"/>
  <c r="G656" i="3"/>
  <c r="G155" i="3"/>
  <c r="K160" i="3" l="1"/>
  <c r="L159" i="3"/>
  <c r="G657" i="3"/>
  <c r="G156" i="3"/>
  <c r="K161" i="3" l="1"/>
  <c r="L160" i="3"/>
  <c r="G658" i="3"/>
  <c r="G157" i="3"/>
  <c r="L161" i="3" l="1"/>
  <c r="K162" i="3"/>
  <c r="G659" i="3"/>
  <c r="G158" i="3"/>
  <c r="L162" i="3" l="1"/>
  <c r="K163" i="3"/>
  <c r="G660" i="3"/>
  <c r="G159" i="3"/>
  <c r="L163" i="3" l="1"/>
  <c r="K164" i="3"/>
  <c r="G661" i="3"/>
  <c r="G160" i="3"/>
  <c r="K165" i="3" l="1"/>
  <c r="L164" i="3"/>
  <c r="G662" i="3"/>
  <c r="G161" i="3"/>
  <c r="K166" i="3" l="1"/>
  <c r="L165" i="3"/>
  <c r="G663" i="3"/>
  <c r="G162" i="3"/>
  <c r="K167" i="3" l="1"/>
  <c r="L166" i="3"/>
  <c r="G664" i="3"/>
  <c r="G163" i="3"/>
  <c r="L167" i="3" l="1"/>
  <c r="K168" i="3"/>
  <c r="G665" i="3"/>
  <c r="G164" i="3"/>
  <c r="L168" i="3" l="1"/>
  <c r="K169" i="3"/>
  <c r="G666" i="3"/>
  <c r="G165" i="3"/>
  <c r="K170" i="3" l="1"/>
  <c r="L169" i="3"/>
  <c r="G667" i="3"/>
  <c r="G166" i="3"/>
  <c r="K171" i="3" l="1"/>
  <c r="L170" i="3"/>
  <c r="G668" i="3"/>
  <c r="G167" i="3"/>
  <c r="K172" i="3" l="1"/>
  <c r="L171" i="3"/>
  <c r="G669" i="3"/>
  <c r="G168" i="3"/>
  <c r="K173" i="3" l="1"/>
  <c r="L172" i="3"/>
  <c r="G670" i="3"/>
  <c r="G169" i="3"/>
  <c r="K174" i="3" l="1"/>
  <c r="L173" i="3"/>
  <c r="G671" i="3"/>
  <c r="G170" i="3"/>
  <c r="K175" i="3" l="1"/>
  <c r="L174" i="3"/>
  <c r="G672" i="3"/>
  <c r="G171" i="3"/>
  <c r="K176" i="3" l="1"/>
  <c r="L175" i="3"/>
  <c r="G673" i="3"/>
  <c r="G172" i="3"/>
  <c r="K177" i="3" l="1"/>
  <c r="L176" i="3"/>
  <c r="G674" i="3"/>
  <c r="G173" i="3"/>
  <c r="K178" i="3" l="1"/>
  <c r="L177" i="3"/>
  <c r="G675" i="3"/>
  <c r="G174" i="3"/>
  <c r="K179" i="3" l="1"/>
  <c r="L178" i="3"/>
  <c r="G676" i="3"/>
  <c r="G175" i="3"/>
  <c r="K180" i="3" l="1"/>
  <c r="L179" i="3"/>
  <c r="G677" i="3"/>
  <c r="G176" i="3"/>
  <c r="K181" i="3" l="1"/>
  <c r="L180" i="3"/>
  <c r="G678" i="3"/>
  <c r="G177" i="3"/>
  <c r="K182" i="3" l="1"/>
  <c r="L181" i="3"/>
  <c r="G679" i="3"/>
  <c r="G178" i="3"/>
  <c r="K183" i="3" l="1"/>
  <c r="L182" i="3"/>
  <c r="G680" i="3"/>
  <c r="G179" i="3"/>
  <c r="K184" i="3" l="1"/>
  <c r="L183" i="3"/>
  <c r="G681" i="3"/>
  <c r="G180" i="3"/>
  <c r="K185" i="3" l="1"/>
  <c r="L184" i="3"/>
  <c r="G682" i="3"/>
  <c r="G181" i="3"/>
  <c r="K186" i="3" l="1"/>
  <c r="L185" i="3"/>
  <c r="G683" i="3"/>
  <c r="G182" i="3"/>
  <c r="K187" i="3" l="1"/>
  <c r="L186" i="3"/>
  <c r="G684" i="3"/>
  <c r="G183" i="3"/>
  <c r="K188" i="3" l="1"/>
  <c r="L187" i="3"/>
  <c r="G685" i="3"/>
  <c r="G184" i="3"/>
  <c r="K189" i="3" l="1"/>
  <c r="L188" i="3"/>
  <c r="G686" i="3"/>
  <c r="G185" i="3"/>
  <c r="K190" i="3" l="1"/>
  <c r="L189" i="3"/>
  <c r="G687" i="3"/>
  <c r="G186" i="3"/>
  <c r="K191" i="3" l="1"/>
  <c r="L190" i="3"/>
  <c r="G688" i="3"/>
  <c r="G187" i="3"/>
  <c r="K192" i="3" l="1"/>
  <c r="L191" i="3"/>
  <c r="G689" i="3"/>
  <c r="G188" i="3"/>
  <c r="L192" i="3" l="1"/>
  <c r="K193" i="3"/>
  <c r="G690" i="3"/>
  <c r="G189" i="3"/>
  <c r="K194" i="3" l="1"/>
  <c r="L193" i="3"/>
  <c r="G691" i="3"/>
  <c r="G190" i="3"/>
  <c r="K195" i="3" l="1"/>
  <c r="L194" i="3"/>
  <c r="G692" i="3"/>
  <c r="G191" i="3"/>
  <c r="L195" i="3" l="1"/>
  <c r="K196" i="3"/>
  <c r="G693" i="3"/>
  <c r="G192" i="3"/>
  <c r="L196" i="3" l="1"/>
  <c r="K197" i="3"/>
  <c r="G694" i="3"/>
  <c r="G193" i="3"/>
  <c r="L197" i="3" l="1"/>
  <c r="K198" i="3"/>
  <c r="G695" i="3"/>
  <c r="G194" i="3"/>
  <c r="K199" i="3" l="1"/>
  <c r="L198" i="3"/>
  <c r="G696" i="3"/>
  <c r="G195" i="3"/>
  <c r="K200" i="3" l="1"/>
  <c r="L199" i="3"/>
  <c r="G697" i="3"/>
  <c r="G196" i="3"/>
  <c r="K201" i="3" l="1"/>
  <c r="L200" i="3"/>
  <c r="G698" i="3"/>
  <c r="G197" i="3"/>
  <c r="K202" i="3" l="1"/>
  <c r="L201" i="3"/>
  <c r="G699" i="3"/>
  <c r="G198" i="3"/>
  <c r="K203" i="3" l="1"/>
  <c r="L202" i="3"/>
  <c r="G700" i="3"/>
  <c r="G199" i="3"/>
  <c r="K204" i="3" l="1"/>
  <c r="L203" i="3"/>
  <c r="G701" i="3"/>
  <c r="G200" i="3"/>
  <c r="K205" i="3" l="1"/>
  <c r="L204" i="3"/>
  <c r="G702" i="3"/>
  <c r="G201" i="3"/>
  <c r="K206" i="3" l="1"/>
  <c r="L205" i="3"/>
  <c r="G703" i="3"/>
  <c r="G202" i="3"/>
  <c r="K207" i="3" l="1"/>
  <c r="L206" i="3"/>
  <c r="G704" i="3"/>
  <c r="G203" i="3"/>
  <c r="K208" i="3" l="1"/>
  <c r="L207" i="3"/>
  <c r="G705" i="3"/>
  <c r="G204" i="3"/>
  <c r="K209" i="3" l="1"/>
  <c r="L208" i="3"/>
  <c r="G706" i="3"/>
  <c r="G205" i="3"/>
  <c r="K210" i="3" l="1"/>
  <c r="L209" i="3"/>
  <c r="G707" i="3"/>
  <c r="G206" i="3"/>
  <c r="K211" i="3" l="1"/>
  <c r="L210" i="3"/>
  <c r="G708" i="3"/>
  <c r="G207" i="3"/>
  <c r="K212" i="3" l="1"/>
  <c r="L211" i="3"/>
  <c r="G709" i="3"/>
  <c r="G208" i="3"/>
  <c r="K213" i="3" l="1"/>
  <c r="L212" i="3"/>
  <c r="G710" i="3"/>
  <c r="G209" i="3"/>
  <c r="K214" i="3" l="1"/>
  <c r="L213" i="3"/>
  <c r="G711" i="3"/>
  <c r="G210" i="3"/>
  <c r="K215" i="3" l="1"/>
  <c r="L214" i="3"/>
  <c r="G712" i="3"/>
  <c r="G211" i="3"/>
  <c r="K216" i="3" l="1"/>
  <c r="L215" i="3"/>
  <c r="G713" i="3"/>
  <c r="G212" i="3"/>
  <c r="K217" i="3" l="1"/>
  <c r="L216" i="3"/>
  <c r="G714" i="3"/>
  <c r="G213" i="3"/>
  <c r="K218" i="3" l="1"/>
  <c r="L217" i="3"/>
  <c r="G715" i="3"/>
  <c r="G214" i="3"/>
  <c r="K219" i="3" l="1"/>
  <c r="L218" i="3"/>
  <c r="G716" i="3"/>
  <c r="G215" i="3"/>
  <c r="K220" i="3" l="1"/>
  <c r="L219" i="3"/>
  <c r="G717" i="3"/>
  <c r="G216" i="3"/>
  <c r="K221" i="3" l="1"/>
  <c r="L220" i="3"/>
  <c r="G718" i="3"/>
  <c r="G217" i="3"/>
  <c r="K222" i="3" l="1"/>
  <c r="L221" i="3"/>
  <c r="G719" i="3"/>
  <c r="G218" i="3"/>
  <c r="K223" i="3" l="1"/>
  <c r="L222" i="3"/>
  <c r="G720" i="3"/>
  <c r="G219" i="3"/>
  <c r="K224" i="3" l="1"/>
  <c r="L223" i="3"/>
  <c r="G721" i="3"/>
  <c r="G220" i="3"/>
  <c r="L224" i="3" l="1"/>
  <c r="K225" i="3"/>
  <c r="G722" i="3"/>
  <c r="G221" i="3"/>
  <c r="K226" i="3" l="1"/>
  <c r="L225" i="3"/>
  <c r="G723" i="3"/>
  <c r="G222" i="3"/>
  <c r="K227" i="3" l="1"/>
  <c r="L226" i="3"/>
  <c r="G724" i="3"/>
  <c r="G223" i="3"/>
  <c r="L227" i="3" l="1"/>
  <c r="K228" i="3"/>
  <c r="G725" i="3"/>
  <c r="G224" i="3"/>
  <c r="K229" i="3" l="1"/>
  <c r="L228" i="3"/>
  <c r="G726" i="3"/>
  <c r="G225" i="3"/>
  <c r="L229" i="3" l="1"/>
  <c r="K230" i="3"/>
  <c r="G727" i="3"/>
  <c r="G226" i="3"/>
  <c r="K231" i="3" l="1"/>
  <c r="L230" i="3"/>
  <c r="G728" i="3"/>
  <c r="G227" i="3"/>
  <c r="K232" i="3" l="1"/>
  <c r="L231" i="3"/>
  <c r="G729" i="3"/>
  <c r="G228" i="3"/>
  <c r="K233" i="3" l="1"/>
  <c r="L232" i="3"/>
  <c r="G730" i="3"/>
  <c r="G229" i="3"/>
  <c r="K234" i="3" l="1"/>
  <c r="L233" i="3"/>
  <c r="G731" i="3"/>
  <c r="G230" i="3"/>
  <c r="L234" i="3" l="1"/>
  <c r="K235" i="3"/>
  <c r="G732" i="3"/>
  <c r="G231" i="3"/>
  <c r="K236" i="3" l="1"/>
  <c r="L235" i="3"/>
  <c r="G733" i="3"/>
  <c r="G232" i="3"/>
  <c r="K237" i="3" l="1"/>
  <c r="L236" i="3"/>
  <c r="G734" i="3"/>
  <c r="G233" i="3"/>
  <c r="K238" i="3" l="1"/>
  <c r="L237" i="3"/>
  <c r="G735" i="3"/>
  <c r="G234" i="3"/>
  <c r="K239" i="3" l="1"/>
  <c r="L238" i="3"/>
  <c r="G736" i="3"/>
  <c r="G235" i="3"/>
  <c r="K240" i="3" l="1"/>
  <c r="L239" i="3"/>
  <c r="G737" i="3"/>
  <c r="G236" i="3"/>
  <c r="K241" i="3" l="1"/>
  <c r="L240" i="3"/>
  <c r="G738" i="3"/>
  <c r="G237" i="3"/>
  <c r="K242" i="3" l="1"/>
  <c r="L241" i="3"/>
  <c r="G739" i="3"/>
  <c r="G238" i="3"/>
  <c r="K243" i="3" l="1"/>
  <c r="L242" i="3"/>
  <c r="G740" i="3"/>
  <c r="G239" i="3"/>
  <c r="K244" i="3" l="1"/>
  <c r="L243" i="3"/>
  <c r="G741" i="3"/>
  <c r="G240" i="3"/>
  <c r="K245" i="3" l="1"/>
  <c r="L244" i="3"/>
  <c r="G742" i="3"/>
  <c r="G241" i="3"/>
  <c r="K246" i="3" l="1"/>
  <c r="L245" i="3"/>
  <c r="G743" i="3"/>
  <c r="G242" i="3"/>
  <c r="K247" i="3" l="1"/>
  <c r="L246" i="3"/>
  <c r="G744" i="3"/>
  <c r="G243" i="3"/>
  <c r="K248" i="3" l="1"/>
  <c r="L247" i="3"/>
  <c r="G745" i="3"/>
  <c r="G244" i="3"/>
  <c r="K249" i="3" l="1"/>
  <c r="L248" i="3"/>
  <c r="G746" i="3"/>
  <c r="G245" i="3"/>
  <c r="K250" i="3" l="1"/>
  <c r="L249" i="3"/>
  <c r="G747" i="3"/>
  <c r="G246" i="3"/>
  <c r="K251" i="3" l="1"/>
  <c r="L250" i="3"/>
  <c r="G748" i="3"/>
  <c r="G247" i="3"/>
  <c r="K252" i="3" l="1"/>
  <c r="L251" i="3"/>
  <c r="G749" i="3"/>
  <c r="G248" i="3"/>
  <c r="K253" i="3" l="1"/>
  <c r="L252" i="3"/>
  <c r="G750" i="3"/>
  <c r="G249" i="3"/>
  <c r="K254" i="3" l="1"/>
  <c r="L253" i="3"/>
  <c r="G751" i="3"/>
  <c r="G250" i="3"/>
  <c r="K255" i="3" l="1"/>
  <c r="L254" i="3"/>
  <c r="G752" i="3"/>
  <c r="G251" i="3"/>
  <c r="K256" i="3" l="1"/>
  <c r="L255" i="3"/>
  <c r="G753" i="3"/>
  <c r="G252" i="3"/>
  <c r="K257" i="3" l="1"/>
  <c r="L256" i="3"/>
  <c r="G754" i="3"/>
  <c r="G253" i="3"/>
  <c r="K258" i="3" l="1"/>
  <c r="L257" i="3"/>
  <c r="G755" i="3"/>
  <c r="G254" i="3"/>
  <c r="K259" i="3" l="1"/>
  <c r="L258" i="3"/>
  <c r="G756" i="3"/>
  <c r="G255" i="3"/>
  <c r="K260" i="3" l="1"/>
  <c r="L259" i="3"/>
  <c r="G757" i="3"/>
  <c r="G256" i="3"/>
  <c r="K261" i="3" l="1"/>
  <c r="L260" i="3"/>
  <c r="G758" i="3"/>
  <c r="G257" i="3"/>
  <c r="K262" i="3" l="1"/>
  <c r="L261" i="3"/>
  <c r="G759" i="3"/>
  <c r="G258" i="3"/>
  <c r="K263" i="3" l="1"/>
  <c r="L262" i="3"/>
  <c r="G760" i="3"/>
  <c r="G259" i="3"/>
  <c r="K264" i="3" l="1"/>
  <c r="L263" i="3"/>
  <c r="G761" i="3"/>
  <c r="G260" i="3"/>
  <c r="K265" i="3" l="1"/>
  <c r="L264" i="3"/>
  <c r="G762" i="3"/>
  <c r="G261" i="3"/>
  <c r="K266" i="3" l="1"/>
  <c r="L265" i="3"/>
  <c r="G763" i="3"/>
  <c r="G262" i="3"/>
  <c r="K267" i="3" l="1"/>
  <c r="L266" i="3"/>
  <c r="G764" i="3"/>
  <c r="G263" i="3"/>
  <c r="K268" i="3" l="1"/>
  <c r="L267" i="3"/>
  <c r="G765" i="3"/>
  <c r="G264" i="3"/>
  <c r="L268" i="3" l="1"/>
  <c r="K269" i="3"/>
  <c r="G766" i="3"/>
  <c r="G265" i="3"/>
  <c r="K270" i="3" l="1"/>
  <c r="L269" i="3"/>
  <c r="G767" i="3"/>
  <c r="G266" i="3"/>
  <c r="K271" i="3" l="1"/>
  <c r="L270" i="3"/>
  <c r="G768" i="3"/>
  <c r="G267" i="3"/>
  <c r="K272" i="3" l="1"/>
  <c r="L271" i="3"/>
  <c r="G769" i="3"/>
  <c r="G268" i="3"/>
  <c r="K273" i="3" l="1"/>
  <c r="L272" i="3"/>
  <c r="G770" i="3"/>
  <c r="G269" i="3"/>
  <c r="K274" i="3" l="1"/>
  <c r="L273" i="3"/>
  <c r="G771" i="3"/>
  <c r="G270" i="3"/>
  <c r="K275" i="3" l="1"/>
  <c r="L274" i="3"/>
  <c r="G772" i="3"/>
  <c r="G271" i="3"/>
  <c r="K276" i="3" l="1"/>
  <c r="L275" i="3"/>
  <c r="G773" i="3"/>
  <c r="G272" i="3"/>
  <c r="K277" i="3" l="1"/>
  <c r="L276" i="3"/>
  <c r="G774" i="3"/>
  <c r="G273" i="3"/>
  <c r="K278" i="3" l="1"/>
  <c r="L277" i="3"/>
  <c r="G775" i="3"/>
  <c r="G274" i="3"/>
  <c r="L278" i="3" l="1"/>
  <c r="K279" i="3"/>
  <c r="G776" i="3"/>
  <c r="G275" i="3"/>
  <c r="K280" i="3" l="1"/>
  <c r="L279" i="3"/>
  <c r="G777" i="3"/>
  <c r="G276" i="3"/>
  <c r="K281" i="3" l="1"/>
  <c r="L280" i="3"/>
  <c r="G778" i="3"/>
  <c r="G277" i="3"/>
  <c r="K282" i="3" l="1"/>
  <c r="L281" i="3"/>
  <c r="G779" i="3"/>
  <c r="G278" i="3"/>
  <c r="K283" i="3" l="1"/>
  <c r="L282" i="3"/>
  <c r="G780" i="3"/>
  <c r="G279" i="3"/>
  <c r="K284" i="3" l="1"/>
  <c r="L283" i="3"/>
  <c r="G781" i="3"/>
  <c r="G280" i="3"/>
  <c r="K285" i="3" l="1"/>
  <c r="L284" i="3"/>
  <c r="G782" i="3"/>
  <c r="G281" i="3"/>
  <c r="K286" i="3" l="1"/>
  <c r="L285" i="3"/>
  <c r="G783" i="3"/>
  <c r="G282" i="3"/>
  <c r="K287" i="3" l="1"/>
  <c r="L286" i="3"/>
  <c r="G784" i="3"/>
  <c r="G283" i="3"/>
  <c r="K288" i="3" l="1"/>
  <c r="L287" i="3"/>
  <c r="G785" i="3"/>
  <c r="G284" i="3"/>
  <c r="K289" i="3" l="1"/>
  <c r="L288" i="3"/>
  <c r="G786" i="3"/>
  <c r="G285" i="3"/>
  <c r="L289" i="3" l="1"/>
  <c r="K290" i="3"/>
  <c r="G787" i="3"/>
  <c r="G286" i="3"/>
  <c r="K291" i="3" l="1"/>
  <c r="L290" i="3"/>
  <c r="G788" i="3"/>
  <c r="G287" i="3"/>
  <c r="K292" i="3" l="1"/>
  <c r="L291" i="3"/>
  <c r="G789" i="3"/>
  <c r="G288" i="3"/>
  <c r="K293" i="3" l="1"/>
  <c r="L292" i="3"/>
  <c r="G790" i="3"/>
  <c r="G289" i="3"/>
  <c r="K294" i="3" l="1"/>
  <c r="L293" i="3"/>
  <c r="G791" i="3"/>
  <c r="G290" i="3"/>
  <c r="K295" i="3" l="1"/>
  <c r="L294" i="3"/>
  <c r="G792" i="3"/>
  <c r="G291" i="3"/>
  <c r="K296" i="3" l="1"/>
  <c r="L295" i="3"/>
  <c r="G793" i="3"/>
  <c r="G292" i="3"/>
  <c r="L296" i="3" l="1"/>
  <c r="K297" i="3"/>
  <c r="G794" i="3"/>
  <c r="G293" i="3"/>
  <c r="K298" i="3" l="1"/>
  <c r="L297" i="3"/>
  <c r="G795" i="3"/>
  <c r="G294" i="3"/>
  <c r="L298" i="3" l="1"/>
  <c r="K299" i="3"/>
  <c r="G796" i="3"/>
  <c r="G295" i="3"/>
  <c r="L299" i="3" l="1"/>
  <c r="K300" i="3"/>
  <c r="G797" i="3"/>
  <c r="G296" i="3"/>
  <c r="L300" i="3" l="1"/>
  <c r="K301" i="3"/>
  <c r="G798" i="3"/>
  <c r="G297" i="3"/>
  <c r="K302" i="3" l="1"/>
  <c r="L301" i="3"/>
  <c r="G799" i="3"/>
  <c r="G298" i="3"/>
  <c r="K303" i="3" l="1"/>
  <c r="L302" i="3"/>
  <c r="G800" i="3"/>
  <c r="G299" i="3"/>
  <c r="K304" i="3" l="1"/>
  <c r="L303" i="3"/>
  <c r="G801" i="3"/>
  <c r="G300" i="3"/>
  <c r="L304" i="3" l="1"/>
  <c r="K305" i="3"/>
  <c r="G802" i="3"/>
  <c r="G301" i="3"/>
  <c r="L305" i="3" l="1"/>
  <c r="K306" i="3"/>
  <c r="G803" i="3"/>
  <c r="G302" i="3"/>
  <c r="L306" i="3" l="1"/>
  <c r="K307" i="3"/>
  <c r="G804" i="3"/>
  <c r="G303" i="3"/>
  <c r="L307" i="3" l="1"/>
  <c r="K308" i="3"/>
  <c r="G805" i="3"/>
  <c r="G304" i="3"/>
  <c r="L308" i="3" l="1"/>
  <c r="K309" i="3"/>
  <c r="G806" i="3"/>
  <c r="G305" i="3"/>
  <c r="L309" i="3" l="1"/>
  <c r="K310" i="3"/>
  <c r="G807" i="3"/>
  <c r="G306" i="3"/>
  <c r="L310" i="3" l="1"/>
  <c r="K311" i="3"/>
  <c r="G808" i="3"/>
  <c r="G307" i="3"/>
  <c r="L311" i="3" l="1"/>
  <c r="K312" i="3"/>
  <c r="G809" i="3"/>
  <c r="G308" i="3"/>
  <c r="L312" i="3" l="1"/>
  <c r="K313" i="3"/>
  <c r="G810" i="3"/>
  <c r="G309" i="3"/>
  <c r="L313" i="3" l="1"/>
  <c r="K314" i="3"/>
  <c r="G811" i="3"/>
  <c r="G310" i="3"/>
  <c r="K315" i="3" l="1"/>
  <c r="L314" i="3"/>
  <c r="G812" i="3"/>
  <c r="G311" i="3"/>
  <c r="K316" i="3" l="1"/>
  <c r="L315" i="3"/>
  <c r="G813" i="3"/>
  <c r="G312" i="3"/>
  <c r="K317" i="3" l="1"/>
  <c r="L316" i="3"/>
  <c r="G814" i="3"/>
  <c r="G313" i="3"/>
  <c r="K318" i="3" l="1"/>
  <c r="L317" i="3"/>
  <c r="G815" i="3"/>
  <c r="G314" i="3"/>
  <c r="K319" i="3" l="1"/>
  <c r="L318" i="3"/>
  <c r="G816" i="3"/>
  <c r="G315" i="3"/>
  <c r="K320" i="3" l="1"/>
  <c r="L319" i="3"/>
  <c r="G817" i="3"/>
  <c r="G316" i="3"/>
  <c r="K321" i="3" l="1"/>
  <c r="L320" i="3"/>
  <c r="G818" i="3"/>
  <c r="G317" i="3"/>
  <c r="K322" i="3" l="1"/>
  <c r="L321" i="3"/>
  <c r="G819" i="3"/>
  <c r="G318" i="3"/>
  <c r="K323" i="3" l="1"/>
  <c r="L322" i="3"/>
  <c r="G820" i="3"/>
  <c r="G319" i="3"/>
  <c r="K324" i="3" l="1"/>
  <c r="L323" i="3"/>
  <c r="G821" i="3"/>
  <c r="G320" i="3"/>
  <c r="L324" i="3" l="1"/>
  <c r="K325" i="3"/>
  <c r="G822" i="3"/>
  <c r="G321" i="3"/>
  <c r="K326" i="3" l="1"/>
  <c r="L325" i="3"/>
  <c r="G823" i="3"/>
  <c r="G322" i="3"/>
  <c r="K327" i="3" l="1"/>
  <c r="L326" i="3"/>
  <c r="G824" i="3"/>
  <c r="G323" i="3"/>
  <c r="K328" i="3" l="1"/>
  <c r="L327" i="3"/>
  <c r="G825" i="3"/>
  <c r="G324" i="3"/>
  <c r="K329" i="3" l="1"/>
  <c r="L328" i="3"/>
  <c r="G826" i="3"/>
  <c r="G325" i="3"/>
  <c r="K330" i="3" l="1"/>
  <c r="L329" i="3"/>
  <c r="G827" i="3"/>
  <c r="G326" i="3"/>
  <c r="K331" i="3" l="1"/>
  <c r="L330" i="3"/>
  <c r="G828" i="3"/>
  <c r="G327" i="3"/>
  <c r="K332" i="3" l="1"/>
  <c r="L331" i="3"/>
  <c r="G829" i="3"/>
  <c r="G328" i="3"/>
  <c r="L332" i="3" l="1"/>
  <c r="K333" i="3"/>
  <c r="G830" i="3"/>
  <c r="G329" i="3"/>
  <c r="K334" i="3" l="1"/>
  <c r="L333" i="3"/>
  <c r="G831" i="3"/>
  <c r="G330" i="3"/>
  <c r="K335" i="3" l="1"/>
  <c r="L334" i="3"/>
  <c r="G832" i="3"/>
  <c r="G331" i="3"/>
  <c r="K336" i="3" l="1"/>
  <c r="L335" i="3"/>
  <c r="G833" i="3"/>
  <c r="G332" i="3"/>
  <c r="L336" i="3" l="1"/>
  <c r="K337" i="3"/>
  <c r="G834" i="3"/>
  <c r="G333" i="3"/>
  <c r="K338" i="3" l="1"/>
  <c r="L337" i="3"/>
  <c r="G835" i="3"/>
  <c r="G334" i="3"/>
  <c r="K339" i="3" l="1"/>
  <c r="L338" i="3"/>
  <c r="G836" i="3"/>
  <c r="G335" i="3"/>
  <c r="K340" i="3" l="1"/>
  <c r="L339" i="3"/>
  <c r="G837" i="3"/>
  <c r="G336" i="3"/>
  <c r="K341" i="3" l="1"/>
  <c r="L340" i="3"/>
  <c r="G838" i="3"/>
  <c r="G337" i="3"/>
  <c r="K342" i="3" l="1"/>
  <c r="L341" i="3"/>
  <c r="G839" i="3"/>
  <c r="G338" i="3"/>
  <c r="K343" i="3" l="1"/>
  <c r="L342" i="3"/>
  <c r="G840" i="3"/>
  <c r="G339" i="3"/>
  <c r="K344" i="3" l="1"/>
  <c r="L343" i="3"/>
  <c r="G841" i="3"/>
  <c r="G340" i="3"/>
  <c r="K345" i="3" l="1"/>
  <c r="L344" i="3"/>
  <c r="G842" i="3"/>
  <c r="G341" i="3"/>
  <c r="K346" i="3" l="1"/>
  <c r="L345" i="3"/>
  <c r="G843" i="3"/>
  <c r="G342" i="3"/>
  <c r="L346" i="3" l="1"/>
  <c r="K347" i="3"/>
  <c r="G844" i="3"/>
  <c r="G343" i="3"/>
  <c r="K348" i="3" l="1"/>
  <c r="L347" i="3"/>
  <c r="G845" i="3"/>
  <c r="G344" i="3"/>
  <c r="K349" i="3" l="1"/>
  <c r="L348" i="3"/>
  <c r="G846" i="3"/>
  <c r="G345" i="3"/>
  <c r="K350" i="3" l="1"/>
  <c r="L349" i="3"/>
  <c r="G847" i="3"/>
  <c r="G346" i="3"/>
  <c r="K351" i="3" l="1"/>
  <c r="L350" i="3"/>
  <c r="G848" i="3"/>
  <c r="G347" i="3"/>
  <c r="K352" i="3" l="1"/>
  <c r="L351" i="3"/>
  <c r="G849" i="3"/>
  <c r="G348" i="3"/>
  <c r="K353" i="3" l="1"/>
  <c r="L352" i="3"/>
  <c r="G850" i="3"/>
  <c r="G349" i="3"/>
  <c r="K354" i="3" l="1"/>
  <c r="L353" i="3"/>
  <c r="G851" i="3"/>
  <c r="G350" i="3"/>
  <c r="K355" i="3" l="1"/>
  <c r="L354" i="3"/>
  <c r="G852" i="3"/>
  <c r="G351" i="3"/>
  <c r="K356" i="3" l="1"/>
  <c r="L355" i="3"/>
  <c r="G853" i="3"/>
  <c r="G352" i="3"/>
  <c r="K357" i="3" l="1"/>
  <c r="L356" i="3"/>
  <c r="G854" i="3"/>
  <c r="G353" i="3"/>
  <c r="K358" i="3" l="1"/>
  <c r="L357" i="3"/>
  <c r="G855" i="3"/>
  <c r="G354" i="3"/>
  <c r="K359" i="3" l="1"/>
  <c r="L358" i="3"/>
  <c r="G856" i="3"/>
  <c r="G355" i="3"/>
  <c r="K360" i="3" l="1"/>
  <c r="L359" i="3"/>
  <c r="G857" i="3"/>
  <c r="G356" i="3"/>
  <c r="K361" i="3" l="1"/>
  <c r="L360" i="3"/>
  <c r="G858" i="3"/>
  <c r="G357" i="3"/>
  <c r="K362" i="3" l="1"/>
  <c r="L361" i="3"/>
  <c r="G859" i="3"/>
  <c r="G358" i="3"/>
  <c r="K363" i="3" l="1"/>
  <c r="L362" i="3"/>
  <c r="G860" i="3"/>
  <c r="G359" i="3"/>
  <c r="K364" i="3" l="1"/>
  <c r="L363" i="3"/>
  <c r="G861" i="3"/>
  <c r="G360" i="3"/>
  <c r="K365" i="3" l="1"/>
  <c r="L364" i="3"/>
  <c r="G862" i="3"/>
  <c r="G361" i="3"/>
  <c r="K366" i="3" l="1"/>
  <c r="L365" i="3"/>
  <c r="G863" i="3"/>
  <c r="G362" i="3"/>
  <c r="K367" i="3" l="1"/>
  <c r="L366" i="3"/>
  <c r="G864" i="3"/>
  <c r="G363" i="3"/>
  <c r="K368" i="3" l="1"/>
  <c r="L367" i="3"/>
  <c r="G865" i="3"/>
  <c r="G364" i="3"/>
  <c r="K369" i="3" l="1"/>
  <c r="L368" i="3"/>
  <c r="G866" i="3"/>
  <c r="G365" i="3"/>
  <c r="K370" i="3" l="1"/>
  <c r="L369" i="3"/>
  <c r="G867" i="3"/>
  <c r="G366" i="3"/>
  <c r="K371" i="3" l="1"/>
  <c r="L370" i="3"/>
  <c r="G868" i="3"/>
  <c r="G367" i="3"/>
  <c r="K372" i="3" l="1"/>
  <c r="L371" i="3"/>
  <c r="G869" i="3"/>
  <c r="G368" i="3"/>
  <c r="K373" i="3" l="1"/>
  <c r="L372" i="3"/>
  <c r="G870" i="3"/>
  <c r="G369" i="3"/>
  <c r="K374" i="3" l="1"/>
  <c r="L373" i="3"/>
  <c r="G871" i="3"/>
  <c r="G370" i="3"/>
  <c r="K375" i="3" l="1"/>
  <c r="L374" i="3"/>
  <c r="G872" i="3"/>
  <c r="G371" i="3"/>
  <c r="K376" i="3" l="1"/>
  <c r="L375" i="3"/>
  <c r="G873" i="3"/>
  <c r="G372" i="3"/>
  <c r="K377" i="3" l="1"/>
  <c r="L376" i="3"/>
  <c r="G874" i="3"/>
  <c r="G373" i="3"/>
  <c r="L377" i="3" l="1"/>
  <c r="K378" i="3"/>
  <c r="G875" i="3"/>
  <c r="G374" i="3"/>
  <c r="L378" i="3" l="1"/>
  <c r="K379" i="3"/>
  <c r="G876" i="3"/>
  <c r="G375" i="3"/>
  <c r="K380" i="3" l="1"/>
  <c r="L379" i="3"/>
  <c r="G877" i="3"/>
  <c r="G376" i="3"/>
  <c r="K381" i="3" l="1"/>
  <c r="L380" i="3"/>
  <c r="G878" i="3"/>
  <c r="G377" i="3"/>
  <c r="K382" i="3" l="1"/>
  <c r="L381" i="3"/>
  <c r="G879" i="3"/>
  <c r="G378" i="3"/>
  <c r="L382" i="3" l="1"/>
  <c r="K383" i="3"/>
  <c r="G880" i="3"/>
  <c r="G379" i="3"/>
  <c r="K384" i="3" l="1"/>
  <c r="L383" i="3"/>
  <c r="G881" i="3"/>
  <c r="G380" i="3"/>
  <c r="K385" i="3" l="1"/>
  <c r="L384" i="3"/>
  <c r="G882" i="3"/>
  <c r="G381" i="3"/>
  <c r="K386" i="3" l="1"/>
  <c r="L385" i="3"/>
  <c r="G883" i="3"/>
  <c r="G382" i="3"/>
  <c r="K387" i="3" l="1"/>
  <c r="L386" i="3"/>
  <c r="G884" i="3"/>
  <c r="G383" i="3"/>
  <c r="K388" i="3" l="1"/>
  <c r="L387" i="3"/>
  <c r="G885" i="3"/>
  <c r="G384" i="3"/>
  <c r="K389" i="3" l="1"/>
  <c r="L388" i="3"/>
  <c r="G886" i="3"/>
  <c r="G385" i="3"/>
  <c r="K390" i="3" l="1"/>
  <c r="L389" i="3"/>
  <c r="G887" i="3"/>
  <c r="G386" i="3"/>
  <c r="K391" i="3" l="1"/>
  <c r="L390" i="3"/>
  <c r="G888" i="3"/>
  <c r="G387" i="3"/>
  <c r="K392" i="3" l="1"/>
  <c r="L391" i="3"/>
  <c r="G889" i="3"/>
  <c r="G388" i="3"/>
  <c r="K393" i="3" l="1"/>
  <c r="L392" i="3"/>
  <c r="G890" i="3"/>
  <c r="G389" i="3"/>
  <c r="K394" i="3" l="1"/>
  <c r="L393" i="3"/>
  <c r="G891" i="3"/>
  <c r="G390" i="3"/>
  <c r="L394" i="3" l="1"/>
  <c r="K395" i="3"/>
  <c r="G892" i="3"/>
  <c r="G391" i="3"/>
  <c r="K396" i="3" l="1"/>
  <c r="L395" i="3"/>
  <c r="G893" i="3"/>
  <c r="G392" i="3"/>
  <c r="L396" i="3" l="1"/>
  <c r="K397" i="3"/>
  <c r="G894" i="3"/>
  <c r="G393" i="3"/>
  <c r="K398" i="3" l="1"/>
  <c r="L397" i="3"/>
  <c r="G895" i="3"/>
  <c r="G394" i="3"/>
  <c r="K399" i="3" l="1"/>
  <c r="L398" i="3"/>
  <c r="G896" i="3"/>
  <c r="G395" i="3"/>
  <c r="K400" i="3" l="1"/>
  <c r="L399" i="3"/>
  <c r="G897" i="3"/>
  <c r="G396" i="3"/>
  <c r="L400" i="3" l="1"/>
  <c r="K401" i="3"/>
  <c r="G898" i="3"/>
  <c r="G397" i="3"/>
  <c r="K402" i="3" l="1"/>
  <c r="L401" i="3"/>
  <c r="G899" i="3"/>
  <c r="G398" i="3"/>
  <c r="K403" i="3" l="1"/>
  <c r="L402" i="3"/>
  <c r="G900" i="3"/>
  <c r="G399" i="3"/>
  <c r="K404" i="3" l="1"/>
  <c r="L403" i="3"/>
  <c r="G901" i="3"/>
  <c r="G400" i="3"/>
  <c r="K405" i="3" l="1"/>
  <c r="L404" i="3"/>
  <c r="G902" i="3"/>
  <c r="G401" i="3"/>
  <c r="K406" i="3" l="1"/>
  <c r="L405" i="3"/>
  <c r="G903" i="3"/>
  <c r="G402" i="3"/>
  <c r="K407" i="3" l="1"/>
  <c r="L406" i="3"/>
  <c r="G904" i="3"/>
  <c r="G403" i="3"/>
  <c r="K408" i="3" l="1"/>
  <c r="L407" i="3"/>
  <c r="G905" i="3"/>
  <c r="G404" i="3"/>
  <c r="K409" i="3" l="1"/>
  <c r="L408" i="3"/>
  <c r="G906" i="3"/>
  <c r="G405" i="3"/>
  <c r="K410" i="3" l="1"/>
  <c r="L409" i="3"/>
  <c r="G907" i="3"/>
  <c r="G406" i="3"/>
  <c r="K411" i="3" l="1"/>
  <c r="L410" i="3"/>
  <c r="G908" i="3"/>
  <c r="G407" i="3"/>
  <c r="K412" i="3" l="1"/>
  <c r="L411" i="3"/>
  <c r="G909" i="3"/>
  <c r="G408" i="3"/>
  <c r="K413" i="3" l="1"/>
  <c r="L412" i="3"/>
  <c r="G910" i="3"/>
  <c r="G409" i="3"/>
  <c r="K414" i="3" l="1"/>
  <c r="L413" i="3"/>
  <c r="G911" i="3"/>
  <c r="G410" i="3"/>
  <c r="K415" i="3" l="1"/>
  <c r="L414" i="3"/>
  <c r="G912" i="3"/>
  <c r="G411" i="3"/>
  <c r="K416" i="3" l="1"/>
  <c r="L415" i="3"/>
  <c r="G913" i="3"/>
  <c r="G412" i="3"/>
  <c r="K417" i="3" l="1"/>
  <c r="L416" i="3"/>
  <c r="G914" i="3"/>
  <c r="G413" i="3"/>
  <c r="K418" i="3" l="1"/>
  <c r="L417" i="3"/>
  <c r="G915" i="3"/>
  <c r="G414" i="3"/>
  <c r="K419" i="3" l="1"/>
  <c r="L418" i="3"/>
  <c r="G916" i="3"/>
  <c r="G415" i="3"/>
  <c r="K420" i="3" l="1"/>
  <c r="L419" i="3"/>
  <c r="G917" i="3"/>
  <c r="G416" i="3"/>
  <c r="K421" i="3" l="1"/>
  <c r="L420" i="3"/>
  <c r="G918" i="3"/>
  <c r="G417" i="3"/>
  <c r="K422" i="3" l="1"/>
  <c r="L421" i="3"/>
  <c r="G919" i="3"/>
  <c r="G418" i="3"/>
  <c r="K423" i="3" l="1"/>
  <c r="L422" i="3"/>
  <c r="G920" i="3"/>
  <c r="G419" i="3"/>
  <c r="K424" i="3" l="1"/>
  <c r="L423" i="3"/>
  <c r="G921" i="3"/>
  <c r="G420" i="3"/>
  <c r="K425" i="3" l="1"/>
  <c r="L424" i="3"/>
  <c r="G922" i="3"/>
  <c r="G421" i="3"/>
  <c r="K426" i="3" l="1"/>
  <c r="L425" i="3"/>
  <c r="G923" i="3"/>
  <c r="G422" i="3"/>
  <c r="K427" i="3" l="1"/>
  <c r="L426" i="3"/>
  <c r="G924" i="3"/>
  <c r="G423" i="3"/>
  <c r="K428" i="3" l="1"/>
  <c r="L427" i="3"/>
  <c r="G925" i="3"/>
  <c r="G424" i="3"/>
  <c r="K429" i="3" l="1"/>
  <c r="L428" i="3"/>
  <c r="G926" i="3"/>
  <c r="G425" i="3"/>
  <c r="K430" i="3" l="1"/>
  <c r="L429" i="3"/>
  <c r="G927" i="3"/>
  <c r="G426" i="3"/>
  <c r="K431" i="3" l="1"/>
  <c r="L430" i="3"/>
  <c r="G928" i="3"/>
  <c r="G427" i="3"/>
  <c r="K432" i="3" l="1"/>
  <c r="L431" i="3"/>
  <c r="G929" i="3"/>
  <c r="G428" i="3"/>
  <c r="K433" i="3" l="1"/>
  <c r="L432" i="3"/>
  <c r="G930" i="3"/>
  <c r="G429" i="3"/>
  <c r="K434" i="3" l="1"/>
  <c r="L433" i="3"/>
  <c r="G931" i="3"/>
  <c r="G430" i="3"/>
  <c r="K435" i="3" l="1"/>
  <c r="L434" i="3"/>
  <c r="G932" i="3"/>
  <c r="G431" i="3"/>
  <c r="K436" i="3" l="1"/>
  <c r="L435" i="3"/>
  <c r="G933" i="3"/>
  <c r="G432" i="3"/>
  <c r="K437" i="3" l="1"/>
  <c r="L436" i="3"/>
  <c r="G934" i="3"/>
  <c r="G433" i="3"/>
  <c r="K438" i="3" l="1"/>
  <c r="L437" i="3"/>
  <c r="G935" i="3"/>
  <c r="G434" i="3"/>
  <c r="K439" i="3" l="1"/>
  <c r="L438" i="3"/>
  <c r="G936" i="3"/>
  <c r="G435" i="3"/>
  <c r="K440" i="3" l="1"/>
  <c r="L439" i="3"/>
  <c r="G937" i="3"/>
  <c r="G436" i="3"/>
  <c r="K441" i="3" l="1"/>
  <c r="L440" i="3"/>
  <c r="G938" i="3"/>
  <c r="G437" i="3"/>
  <c r="K442" i="3" l="1"/>
  <c r="L441" i="3"/>
  <c r="G939" i="3"/>
  <c r="G438" i="3"/>
  <c r="K443" i="3" l="1"/>
  <c r="L442" i="3"/>
  <c r="G940" i="3"/>
  <c r="G439" i="3"/>
  <c r="K444" i="3" l="1"/>
  <c r="L443" i="3"/>
  <c r="G941" i="3"/>
  <c r="G440" i="3"/>
  <c r="K445" i="3" l="1"/>
  <c r="L444" i="3"/>
  <c r="G942" i="3"/>
  <c r="G441" i="3"/>
  <c r="K446" i="3" l="1"/>
  <c r="L445" i="3"/>
  <c r="G943" i="3"/>
  <c r="G442" i="3"/>
  <c r="K447" i="3" l="1"/>
  <c r="L446" i="3"/>
  <c r="G944" i="3"/>
  <c r="G443" i="3"/>
  <c r="K448" i="3" l="1"/>
  <c r="L447" i="3"/>
  <c r="G945" i="3"/>
  <c r="G444" i="3"/>
  <c r="K449" i="3" l="1"/>
  <c r="L448" i="3"/>
  <c r="G946" i="3"/>
  <c r="G445" i="3"/>
  <c r="K450" i="3" l="1"/>
  <c r="L449" i="3"/>
  <c r="G947" i="3"/>
  <c r="G446" i="3"/>
  <c r="K451" i="3" l="1"/>
  <c r="L450" i="3"/>
  <c r="G948" i="3"/>
  <c r="G447" i="3"/>
  <c r="K452" i="3" l="1"/>
  <c r="L451" i="3"/>
  <c r="G949" i="3"/>
  <c r="G448" i="3"/>
  <c r="K453" i="3" l="1"/>
  <c r="L452" i="3"/>
  <c r="G950" i="3"/>
  <c r="G449" i="3"/>
  <c r="K454" i="3" l="1"/>
  <c r="L453" i="3"/>
  <c r="G951" i="3"/>
  <c r="G450" i="3"/>
  <c r="K455" i="3" l="1"/>
  <c r="L454" i="3"/>
  <c r="G952" i="3"/>
  <c r="G451" i="3"/>
  <c r="K456" i="3" l="1"/>
  <c r="L455" i="3"/>
  <c r="G953" i="3"/>
  <c r="G452" i="3"/>
  <c r="K457" i="3" l="1"/>
  <c r="L456" i="3"/>
  <c r="G954" i="3"/>
  <c r="G453" i="3"/>
  <c r="K458" i="3" l="1"/>
  <c r="L457" i="3"/>
  <c r="G955" i="3"/>
  <c r="G454" i="3"/>
  <c r="K459" i="3" l="1"/>
  <c r="L458" i="3"/>
  <c r="G956" i="3"/>
  <c r="G455" i="3"/>
  <c r="K460" i="3" l="1"/>
  <c r="L459" i="3"/>
  <c r="G957" i="3"/>
  <c r="G456" i="3"/>
  <c r="K461" i="3" l="1"/>
  <c r="L460" i="3"/>
  <c r="G958" i="3"/>
  <c r="G457" i="3"/>
  <c r="K462" i="3" l="1"/>
  <c r="L461" i="3"/>
  <c r="G959" i="3"/>
  <c r="G458" i="3"/>
  <c r="K463" i="3" l="1"/>
  <c r="L462" i="3"/>
  <c r="G960" i="3"/>
  <c r="G459" i="3"/>
  <c r="K464" i="3" l="1"/>
  <c r="L463" i="3"/>
  <c r="G961" i="3"/>
  <c r="G460" i="3"/>
  <c r="K465" i="3" l="1"/>
  <c r="L464" i="3"/>
  <c r="G962" i="3"/>
  <c r="G461" i="3"/>
  <c r="K466" i="3" l="1"/>
  <c r="L465" i="3"/>
  <c r="G963" i="3"/>
  <c r="G462" i="3"/>
  <c r="K467" i="3" l="1"/>
  <c r="L466" i="3"/>
  <c r="G964" i="3"/>
  <c r="G463" i="3"/>
  <c r="K468" i="3" l="1"/>
  <c r="L467" i="3"/>
  <c r="G965" i="3"/>
  <c r="G464" i="3"/>
  <c r="K469" i="3" l="1"/>
  <c r="L468" i="3"/>
  <c r="G966" i="3"/>
  <c r="G465" i="3"/>
  <c r="K470" i="3" l="1"/>
  <c r="L469" i="3"/>
  <c r="G967" i="3"/>
  <c r="G466" i="3"/>
  <c r="K471" i="3" l="1"/>
  <c r="L470" i="3"/>
  <c r="G968" i="3"/>
  <c r="G467" i="3"/>
  <c r="K472" i="3" l="1"/>
  <c r="L471" i="3"/>
  <c r="G969" i="3"/>
  <c r="G468" i="3"/>
  <c r="K473" i="3" l="1"/>
  <c r="L472" i="3"/>
  <c r="G970" i="3"/>
  <c r="G469" i="3"/>
  <c r="K474" i="3" l="1"/>
  <c r="L473" i="3"/>
  <c r="G971" i="3"/>
  <c r="G470" i="3"/>
  <c r="K475" i="3" l="1"/>
  <c r="L474" i="3"/>
  <c r="G972" i="3"/>
  <c r="G471" i="3"/>
  <c r="K476" i="3" l="1"/>
  <c r="L475" i="3"/>
  <c r="G973" i="3"/>
  <c r="G472" i="3"/>
  <c r="K477" i="3" l="1"/>
  <c r="L476" i="3"/>
  <c r="G974" i="3"/>
  <c r="G473" i="3"/>
  <c r="K478" i="3" l="1"/>
  <c r="L477" i="3"/>
  <c r="G975" i="3"/>
  <c r="G474" i="3"/>
  <c r="K479" i="3" l="1"/>
  <c r="L478" i="3"/>
  <c r="G976" i="3"/>
  <c r="G475" i="3"/>
  <c r="K480" i="3" l="1"/>
  <c r="L479" i="3"/>
  <c r="G977" i="3"/>
  <c r="G476" i="3"/>
  <c r="K481" i="3" l="1"/>
  <c r="L480" i="3"/>
  <c r="G978" i="3"/>
  <c r="G477" i="3"/>
  <c r="K482" i="3" l="1"/>
  <c r="L481" i="3"/>
  <c r="G979" i="3"/>
  <c r="G478" i="3"/>
  <c r="K483" i="3" l="1"/>
  <c r="L482" i="3"/>
  <c r="G980" i="3"/>
  <c r="G479" i="3"/>
  <c r="K484" i="3" l="1"/>
  <c r="L483" i="3"/>
  <c r="G981" i="3"/>
  <c r="G480" i="3"/>
  <c r="K485" i="3" l="1"/>
  <c r="L484" i="3"/>
  <c r="G982" i="3"/>
  <c r="G481" i="3"/>
  <c r="K486" i="3" l="1"/>
  <c r="L485" i="3"/>
  <c r="G983" i="3"/>
  <c r="G482" i="3"/>
  <c r="K487" i="3" l="1"/>
  <c r="L486" i="3"/>
  <c r="G984" i="3"/>
  <c r="G483" i="3"/>
  <c r="K488" i="3" l="1"/>
  <c r="L487" i="3"/>
  <c r="G985" i="3"/>
  <c r="G484" i="3"/>
  <c r="K489" i="3" l="1"/>
  <c r="L488" i="3"/>
  <c r="G986" i="3"/>
  <c r="G485" i="3"/>
  <c r="L489" i="3" l="1"/>
  <c r="K490" i="3"/>
  <c r="G987" i="3"/>
  <c r="G486" i="3"/>
  <c r="K491" i="3" l="1"/>
  <c r="L490" i="3"/>
  <c r="G988" i="3"/>
  <c r="G487" i="3"/>
  <c r="L491" i="3" l="1"/>
  <c r="K492" i="3"/>
  <c r="G989" i="3"/>
  <c r="G488" i="3"/>
  <c r="L492" i="3" l="1"/>
  <c r="K493" i="3"/>
  <c r="G990" i="3"/>
  <c r="G489" i="3"/>
  <c r="L493" i="3" l="1"/>
  <c r="K494" i="3"/>
  <c r="G991" i="3"/>
  <c r="G490" i="3"/>
  <c r="K495" i="3" l="1"/>
  <c r="L494" i="3"/>
  <c r="G992" i="3"/>
  <c r="G491" i="3"/>
  <c r="L495" i="3" l="1"/>
  <c r="K496" i="3"/>
  <c r="G993" i="3"/>
  <c r="G492" i="3"/>
  <c r="L496" i="3" l="1"/>
  <c r="K497" i="3"/>
  <c r="G994" i="3"/>
  <c r="G493" i="3"/>
  <c r="L497" i="3" l="1"/>
  <c r="K498" i="3"/>
  <c r="G995" i="3"/>
  <c r="G494" i="3"/>
  <c r="L498" i="3" l="1"/>
  <c r="K499" i="3"/>
  <c r="G996" i="3"/>
  <c r="G495" i="3"/>
  <c r="L499" i="3" l="1"/>
  <c r="K500" i="3"/>
  <c r="G997" i="3"/>
  <c r="G496" i="3"/>
  <c r="K501" i="3" l="1"/>
  <c r="L500" i="3"/>
  <c r="G998" i="3"/>
  <c r="G497" i="3"/>
  <c r="L501" i="3" l="1"/>
  <c r="K502" i="3"/>
  <c r="G999" i="3"/>
  <c r="G498" i="3"/>
  <c r="L502" i="3" l="1"/>
  <c r="K503" i="3"/>
  <c r="G1000" i="3"/>
  <c r="G499" i="3"/>
  <c r="L503" i="3" l="1"/>
  <c r="K504" i="3"/>
  <c r="G1002" i="3"/>
  <c r="G1001" i="3"/>
  <c r="G500" i="3"/>
  <c r="C83" i="1" l="1"/>
  <c r="C84" i="1"/>
  <c r="K505" i="3"/>
  <c r="L504" i="3"/>
  <c r="G502" i="3"/>
  <c r="G501" i="3"/>
  <c r="M31" i="2" l="1"/>
  <c r="M33" i="2"/>
  <c r="M32" i="2"/>
  <c r="R6" i="5"/>
  <c r="L505" i="3"/>
  <c r="K506" i="3"/>
  <c r="L506" i="3" l="1"/>
  <c r="K507" i="3"/>
  <c r="N24" i="2"/>
  <c r="R14" i="2" s="1"/>
  <c r="N22" i="2"/>
  <c r="R13" i="2" s="1"/>
  <c r="N20" i="2"/>
  <c r="R12" i="2" s="1"/>
  <c r="N17" i="2"/>
  <c r="R8" i="2" s="1"/>
  <c r="U8" i="2" s="1"/>
  <c r="N15" i="2"/>
  <c r="R7" i="2" s="1"/>
  <c r="U7" i="2" s="1"/>
  <c r="N13" i="2"/>
  <c r="R6" i="2" s="1"/>
  <c r="U6" i="2" s="1"/>
  <c r="K508" i="3" l="1"/>
  <c r="L507" i="3"/>
  <c r="M34" i="2"/>
  <c r="M29" i="2" l="1"/>
  <c r="N11" i="2"/>
  <c r="K509" i="3"/>
  <c r="L508" i="3"/>
  <c r="B19" i="2"/>
  <c r="B20" i="2" s="1"/>
  <c r="C2" i="5"/>
  <c r="D2" i="5" s="1"/>
  <c r="G34" i="2"/>
  <c r="C255" i="5" s="1"/>
  <c r="D255" i="5" s="1"/>
  <c r="L509" i="3" l="1"/>
  <c r="K510" i="3"/>
  <c r="E255" i="5"/>
  <c r="K255" i="5"/>
  <c r="E2" i="5"/>
  <c r="K2" i="5"/>
  <c r="C381" i="5"/>
  <c r="D381" i="5" s="1"/>
  <c r="C48" i="5"/>
  <c r="D48" i="5" s="1"/>
  <c r="C368" i="5"/>
  <c r="D368" i="5" s="1"/>
  <c r="C395" i="5"/>
  <c r="D395" i="5" s="1"/>
  <c r="C155" i="5"/>
  <c r="D155" i="5" s="1"/>
  <c r="C419" i="5"/>
  <c r="D419" i="5" s="1"/>
  <c r="C372" i="5"/>
  <c r="D372" i="5" s="1"/>
  <c r="C256" i="5"/>
  <c r="D256" i="5" s="1"/>
  <c r="C75" i="5"/>
  <c r="D75" i="5" s="1"/>
  <c r="C154" i="5"/>
  <c r="D154" i="5" s="1"/>
  <c r="C228" i="5"/>
  <c r="D228" i="5" s="1"/>
  <c r="C431" i="5"/>
  <c r="D431" i="5" s="1"/>
  <c r="C330" i="5"/>
  <c r="D330" i="5" s="1"/>
  <c r="C312" i="5"/>
  <c r="D312" i="5" s="1"/>
  <c r="C199" i="5"/>
  <c r="D199" i="5" s="1"/>
  <c r="C350" i="5"/>
  <c r="D350" i="5" s="1"/>
  <c r="C29" i="5"/>
  <c r="D29" i="5" s="1"/>
  <c r="C389" i="5"/>
  <c r="D389" i="5" s="1"/>
  <c r="C454" i="5"/>
  <c r="D454" i="5" s="1"/>
  <c r="C17" i="5"/>
  <c r="D17" i="5" s="1"/>
  <c r="C241" i="5"/>
  <c r="D241" i="5" s="1"/>
  <c r="C193" i="5"/>
  <c r="D193" i="5" s="1"/>
  <c r="C393" i="5"/>
  <c r="D393" i="5" s="1"/>
  <c r="C13" i="5"/>
  <c r="D13" i="5" s="1"/>
  <c r="C315" i="5"/>
  <c r="D315" i="5" s="1"/>
  <c r="C380" i="5"/>
  <c r="D380" i="5" s="1"/>
  <c r="C150" i="5"/>
  <c r="D150" i="5" s="1"/>
  <c r="C104" i="5"/>
  <c r="D104" i="5" s="1"/>
  <c r="C252" i="5"/>
  <c r="D252" i="5" s="1"/>
  <c r="C458" i="5"/>
  <c r="D458" i="5" s="1"/>
  <c r="C21" i="5"/>
  <c r="D21" i="5" s="1"/>
  <c r="C440" i="5"/>
  <c r="D440" i="5" s="1"/>
  <c r="C267" i="5"/>
  <c r="D267" i="5" s="1"/>
  <c r="C468" i="5"/>
  <c r="D468" i="5" s="1"/>
  <c r="C452" i="5"/>
  <c r="D452" i="5" s="1"/>
  <c r="C450" i="5"/>
  <c r="D450" i="5" s="1"/>
  <c r="C152" i="5"/>
  <c r="D152" i="5" s="1"/>
  <c r="C6" i="5"/>
  <c r="D6" i="5" s="1"/>
  <c r="C284" i="5"/>
  <c r="D284" i="5" s="1"/>
  <c r="C480" i="5"/>
  <c r="D480" i="5" s="1"/>
  <c r="C83" i="5"/>
  <c r="D83" i="5" s="1"/>
  <c r="C130" i="5"/>
  <c r="D130" i="5" s="1"/>
  <c r="C462" i="5"/>
  <c r="D462" i="5" s="1"/>
  <c r="C59" i="5"/>
  <c r="D59" i="5" s="1"/>
  <c r="C133" i="5"/>
  <c r="D133" i="5" s="1"/>
  <c r="C347" i="5"/>
  <c r="D347" i="5" s="1"/>
  <c r="C265" i="5"/>
  <c r="D265" i="5" s="1"/>
  <c r="C459" i="5"/>
  <c r="D459" i="5" s="1"/>
  <c r="C79" i="5"/>
  <c r="D79" i="5" s="1"/>
  <c r="C501" i="5"/>
  <c r="D501" i="5" s="1"/>
  <c r="C9" i="5"/>
  <c r="D9" i="5" s="1"/>
  <c r="C445" i="5"/>
  <c r="D445" i="5" s="1"/>
  <c r="C261" i="5"/>
  <c r="D261" i="5" s="1"/>
  <c r="C341" i="5"/>
  <c r="D341" i="5" s="1"/>
  <c r="C129" i="5"/>
  <c r="D129" i="5" s="1"/>
  <c r="C188" i="5"/>
  <c r="D188" i="5" s="1"/>
  <c r="C319" i="5"/>
  <c r="D319" i="5" s="1"/>
  <c r="C295" i="5"/>
  <c r="D295" i="5" s="1"/>
  <c r="C202" i="5"/>
  <c r="D202" i="5" s="1"/>
  <c r="C495" i="5"/>
  <c r="D495" i="5" s="1"/>
  <c r="C99" i="5"/>
  <c r="D99" i="5" s="1"/>
  <c r="C151" i="5"/>
  <c r="D151" i="5" s="1"/>
  <c r="C185" i="5"/>
  <c r="D185" i="5" s="1"/>
  <c r="C356" i="5"/>
  <c r="D356" i="5" s="1"/>
  <c r="C436" i="5"/>
  <c r="D436" i="5" s="1"/>
  <c r="C289" i="5"/>
  <c r="D289" i="5" s="1"/>
  <c r="C191" i="5"/>
  <c r="D191" i="5" s="1"/>
  <c r="C126" i="5"/>
  <c r="D126" i="5" s="1"/>
  <c r="C426" i="5"/>
  <c r="D426" i="5" s="1"/>
  <c r="C138" i="5"/>
  <c r="D138" i="5" s="1"/>
  <c r="C500" i="5"/>
  <c r="D500" i="5" s="1"/>
  <c r="C89" i="5"/>
  <c r="D89" i="5" s="1"/>
  <c r="C213" i="5"/>
  <c r="D213" i="5" s="1"/>
  <c r="C352" i="5"/>
  <c r="D352" i="5" s="1"/>
  <c r="C93" i="5"/>
  <c r="D93" i="5" s="1"/>
  <c r="C461" i="5"/>
  <c r="D461" i="5" s="1"/>
  <c r="C371" i="5"/>
  <c r="D371" i="5" s="1"/>
  <c r="C41" i="5"/>
  <c r="D41" i="5" s="1"/>
  <c r="C71" i="5"/>
  <c r="D71" i="5" s="1"/>
  <c r="C65" i="5"/>
  <c r="D65" i="5" s="1"/>
  <c r="C427" i="5"/>
  <c r="D427" i="5" s="1"/>
  <c r="C137" i="5"/>
  <c r="D137" i="5" s="1"/>
  <c r="C162" i="5"/>
  <c r="D162" i="5" s="1"/>
  <c r="C148" i="5"/>
  <c r="D148" i="5" s="1"/>
  <c r="C26" i="5"/>
  <c r="D26" i="5" s="1"/>
  <c r="C476" i="5"/>
  <c r="D476" i="5" s="1"/>
  <c r="C10" i="5"/>
  <c r="D10" i="5" s="1"/>
  <c r="C27" i="5"/>
  <c r="D27" i="5" s="1"/>
  <c r="C396" i="5"/>
  <c r="D396" i="5" s="1"/>
  <c r="C37" i="5"/>
  <c r="D37" i="5" s="1"/>
  <c r="C100" i="5"/>
  <c r="D100" i="5" s="1"/>
  <c r="C403" i="5"/>
  <c r="D403" i="5" s="1"/>
  <c r="C157" i="5"/>
  <c r="D157" i="5" s="1"/>
  <c r="C70" i="5"/>
  <c r="D70" i="5" s="1"/>
  <c r="C333" i="5"/>
  <c r="D333" i="5" s="1"/>
  <c r="C449" i="5"/>
  <c r="D449" i="5" s="1"/>
  <c r="C98" i="5"/>
  <c r="D98" i="5" s="1"/>
  <c r="C97" i="5"/>
  <c r="D97" i="5" s="1"/>
  <c r="C331" i="5"/>
  <c r="D331" i="5" s="1"/>
  <c r="C258" i="5"/>
  <c r="D258" i="5" s="1"/>
  <c r="C433" i="5"/>
  <c r="D433" i="5" s="1"/>
  <c r="C246" i="5"/>
  <c r="D246" i="5" s="1"/>
  <c r="C231" i="5"/>
  <c r="D231" i="5" s="1"/>
  <c r="C421" i="5"/>
  <c r="D421" i="5" s="1"/>
  <c r="C300" i="5"/>
  <c r="D300" i="5" s="1"/>
  <c r="C233" i="5"/>
  <c r="D233" i="5" s="1"/>
  <c r="C33" i="5"/>
  <c r="D33" i="5" s="1"/>
  <c r="C121" i="5"/>
  <c r="D121" i="5" s="1"/>
  <c r="C127" i="5"/>
  <c r="D127" i="5" s="1"/>
  <c r="C164" i="5"/>
  <c r="D164" i="5" s="1"/>
  <c r="C243" i="5"/>
  <c r="D243" i="5" s="1"/>
  <c r="C163" i="5"/>
  <c r="D163" i="5" s="1"/>
  <c r="C439" i="5"/>
  <c r="D439" i="5" s="1"/>
  <c r="C434" i="5"/>
  <c r="D434" i="5" s="1"/>
  <c r="C212" i="5"/>
  <c r="D212" i="5" s="1"/>
  <c r="C363" i="5"/>
  <c r="D363" i="5" s="1"/>
  <c r="C361" i="5"/>
  <c r="D361" i="5" s="1"/>
  <c r="C238" i="5"/>
  <c r="D238" i="5" s="1"/>
  <c r="C20" i="5"/>
  <c r="D20" i="5" s="1"/>
  <c r="C160" i="5"/>
  <c r="D160" i="5" s="1"/>
  <c r="C240" i="5"/>
  <c r="D240" i="5" s="1"/>
  <c r="C337" i="5"/>
  <c r="D337" i="5" s="1"/>
  <c r="C108" i="5"/>
  <c r="D108" i="5" s="1"/>
  <c r="C308" i="5"/>
  <c r="D308" i="5" s="1"/>
  <c r="C286" i="5"/>
  <c r="D286" i="5" s="1"/>
  <c r="C142" i="5"/>
  <c r="D142" i="5" s="1"/>
  <c r="C251" i="5"/>
  <c r="D251" i="5" s="1"/>
  <c r="C24" i="5"/>
  <c r="D24" i="5" s="1"/>
  <c r="C402" i="5"/>
  <c r="D402" i="5" s="1"/>
  <c r="C262" i="5"/>
  <c r="D262" i="5" s="1"/>
  <c r="C63" i="5"/>
  <c r="D63" i="5" s="1"/>
  <c r="C287" i="5"/>
  <c r="D287" i="5" s="1"/>
  <c r="C106" i="5"/>
  <c r="D106" i="5" s="1"/>
  <c r="C487" i="5"/>
  <c r="D487" i="5" s="1"/>
  <c r="C94" i="5"/>
  <c r="D94" i="5" s="1"/>
  <c r="C394" i="5"/>
  <c r="D394" i="5" s="1"/>
  <c r="C178" i="5"/>
  <c r="D178" i="5" s="1"/>
  <c r="C144" i="5"/>
  <c r="D144" i="5" s="1"/>
  <c r="C161" i="5"/>
  <c r="D161" i="5" s="1"/>
  <c r="C208" i="5"/>
  <c r="D208" i="5" s="1"/>
  <c r="C114" i="5"/>
  <c r="D114" i="5" s="1"/>
  <c r="C492" i="5"/>
  <c r="D492" i="5" s="1"/>
  <c r="C277" i="5"/>
  <c r="D277" i="5" s="1"/>
  <c r="C149" i="5"/>
  <c r="D149" i="5" s="1"/>
  <c r="C73" i="5"/>
  <c r="D73" i="5" s="1"/>
  <c r="C478" i="5"/>
  <c r="D478" i="5" s="1"/>
  <c r="C282" i="5"/>
  <c r="D282" i="5" s="1"/>
  <c r="C351" i="5"/>
  <c r="D351" i="5" s="1"/>
  <c r="C408" i="5"/>
  <c r="D408" i="5" s="1"/>
  <c r="C420" i="5"/>
  <c r="D420" i="5" s="1"/>
  <c r="C61" i="5"/>
  <c r="D61" i="5" s="1"/>
  <c r="C366" i="5"/>
  <c r="D366" i="5" s="1"/>
  <c r="C311" i="5"/>
  <c r="D311" i="5" s="1"/>
  <c r="C139" i="5"/>
  <c r="D139" i="5" s="1"/>
  <c r="C244" i="5"/>
  <c r="D244" i="5" s="1"/>
  <c r="C387" i="5"/>
  <c r="D387" i="5" s="1"/>
  <c r="C187" i="5"/>
  <c r="D187" i="5" s="1"/>
  <c r="C437" i="5"/>
  <c r="D437" i="5" s="1"/>
  <c r="C340" i="5"/>
  <c r="D340" i="5" s="1"/>
  <c r="C116" i="5"/>
  <c r="D116" i="5" s="1"/>
  <c r="C349" i="5"/>
  <c r="D349" i="5" s="1"/>
  <c r="C407" i="5"/>
  <c r="D407" i="5" s="1"/>
  <c r="C198" i="5"/>
  <c r="D198" i="5" s="1"/>
  <c r="C324" i="5"/>
  <c r="D324" i="5" s="1"/>
  <c r="C474" i="5"/>
  <c r="D474" i="5" s="1"/>
  <c r="C327" i="5"/>
  <c r="D327" i="5" s="1"/>
  <c r="C68" i="5"/>
  <c r="D68" i="5" s="1"/>
  <c r="C430" i="5"/>
  <c r="D430" i="5" s="1"/>
  <c r="C189" i="5"/>
  <c r="D189" i="5" s="1"/>
  <c r="C425" i="5"/>
  <c r="D425" i="5" s="1"/>
  <c r="C316" i="5"/>
  <c r="D316" i="5" s="1"/>
  <c r="C57" i="5"/>
  <c r="D57" i="5" s="1"/>
  <c r="C288" i="5"/>
  <c r="D288" i="5" s="1"/>
  <c r="C112" i="5"/>
  <c r="D112" i="5" s="1"/>
  <c r="C502" i="5"/>
  <c r="D502" i="5" s="1"/>
  <c r="C417" i="5"/>
  <c r="D417" i="5" s="1"/>
  <c r="C110" i="5"/>
  <c r="D110" i="5" s="1"/>
  <c r="C210" i="5"/>
  <c r="D210" i="5" s="1"/>
  <c r="C245" i="5"/>
  <c r="D245" i="5" s="1"/>
  <c r="C359" i="5"/>
  <c r="D359" i="5" s="1"/>
  <c r="C31" i="5"/>
  <c r="D31" i="5" s="1"/>
  <c r="C40" i="5"/>
  <c r="D40" i="5" s="1"/>
  <c r="C485" i="5"/>
  <c r="D485" i="5" s="1"/>
  <c r="C153" i="5"/>
  <c r="D153" i="5" s="1"/>
  <c r="C451" i="5"/>
  <c r="D451" i="5" s="1"/>
  <c r="C180" i="5"/>
  <c r="D180" i="5" s="1"/>
  <c r="C486" i="5"/>
  <c r="D486" i="5" s="1"/>
  <c r="C477" i="5"/>
  <c r="D477" i="5" s="1"/>
  <c r="C345" i="5"/>
  <c r="D345" i="5" s="1"/>
  <c r="C498" i="5"/>
  <c r="D498" i="5" s="1"/>
  <c r="C120" i="5"/>
  <c r="D120" i="5" s="1"/>
  <c r="C215" i="5"/>
  <c r="D215" i="5" s="1"/>
  <c r="C166" i="5"/>
  <c r="D166" i="5" s="1"/>
  <c r="C86" i="5"/>
  <c r="D86" i="5" s="1"/>
  <c r="C323" i="5"/>
  <c r="D323" i="5" s="1"/>
  <c r="C194" i="5"/>
  <c r="D194" i="5" s="1"/>
  <c r="C158" i="5"/>
  <c r="D158" i="5" s="1"/>
  <c r="C388" i="5"/>
  <c r="D388" i="5" s="1"/>
  <c r="C374" i="5"/>
  <c r="D374" i="5" s="1"/>
  <c r="C447" i="5"/>
  <c r="D447" i="5" s="1"/>
  <c r="C297" i="5"/>
  <c r="D297" i="5" s="1"/>
  <c r="C384" i="5"/>
  <c r="D384" i="5" s="1"/>
  <c r="C385" i="5"/>
  <c r="D385" i="5" s="1"/>
  <c r="C25" i="5"/>
  <c r="D25" i="5" s="1"/>
  <c r="C203" i="5"/>
  <c r="D203" i="5" s="1"/>
  <c r="C442" i="5"/>
  <c r="D442" i="5" s="1"/>
  <c r="C383" i="5"/>
  <c r="D383" i="5" s="1"/>
  <c r="C254" i="5"/>
  <c r="D254" i="5" s="1"/>
  <c r="C490" i="5"/>
  <c r="D490" i="5" s="1"/>
  <c r="C248" i="5"/>
  <c r="D248" i="5" s="1"/>
  <c r="C272" i="5"/>
  <c r="D272" i="5" s="1"/>
  <c r="C483" i="5"/>
  <c r="D483" i="5" s="1"/>
  <c r="C232" i="5"/>
  <c r="D232" i="5" s="1"/>
  <c r="C236" i="5"/>
  <c r="D236" i="5" s="1"/>
  <c r="C405" i="5"/>
  <c r="D405" i="5" s="1"/>
  <c r="C332" i="5"/>
  <c r="D332" i="5" s="1"/>
  <c r="C132" i="5"/>
  <c r="D132" i="5" s="1"/>
  <c r="C414" i="5"/>
  <c r="D414" i="5" s="1"/>
  <c r="C466" i="5"/>
  <c r="D466" i="5" s="1"/>
  <c r="C336" i="5"/>
  <c r="D336" i="5" s="1"/>
  <c r="C360" i="5"/>
  <c r="D360" i="5" s="1"/>
  <c r="C134" i="5"/>
  <c r="D134" i="5" s="1"/>
  <c r="C357" i="5"/>
  <c r="D357" i="5" s="1"/>
  <c r="C418" i="5"/>
  <c r="D418" i="5" s="1"/>
  <c r="C314" i="5"/>
  <c r="D314" i="5" s="1"/>
  <c r="C335" i="5"/>
  <c r="D335" i="5" s="1"/>
  <c r="C473" i="5"/>
  <c r="D473" i="5" s="1"/>
  <c r="C369" i="5"/>
  <c r="D369" i="5" s="1"/>
  <c r="C242" i="5"/>
  <c r="D242" i="5" s="1"/>
  <c r="C463" i="5"/>
  <c r="D463" i="5" s="1"/>
  <c r="C365" i="5"/>
  <c r="D365" i="5" s="1"/>
  <c r="C76" i="5"/>
  <c r="D76" i="5" s="1"/>
  <c r="C183" i="5"/>
  <c r="D183" i="5" s="1"/>
  <c r="C253" i="5"/>
  <c r="D253" i="5" s="1"/>
  <c r="C119" i="5"/>
  <c r="D119" i="5" s="1"/>
  <c r="C136" i="5"/>
  <c r="D136" i="5" s="1"/>
  <c r="C96" i="5"/>
  <c r="D96" i="5" s="1"/>
  <c r="C62" i="5"/>
  <c r="D62" i="5" s="1"/>
  <c r="C113" i="5"/>
  <c r="D113" i="5" s="1"/>
  <c r="C343" i="5"/>
  <c r="D343" i="5" s="1"/>
  <c r="C376" i="5"/>
  <c r="D376" i="5" s="1"/>
  <c r="C250" i="5"/>
  <c r="D250" i="5" s="1"/>
  <c r="C294" i="5"/>
  <c r="D294" i="5" s="1"/>
  <c r="C200" i="5"/>
  <c r="D200" i="5" s="1"/>
  <c r="C276" i="5"/>
  <c r="D276" i="5" s="1"/>
  <c r="C443" i="5"/>
  <c r="D443" i="5" s="1"/>
  <c r="C481" i="5"/>
  <c r="D481" i="5" s="1"/>
  <c r="C397" i="5"/>
  <c r="D397" i="5" s="1"/>
  <c r="C235" i="5"/>
  <c r="D235" i="5" s="1"/>
  <c r="C3" i="5"/>
  <c r="D3" i="5" s="1"/>
  <c r="C379" i="5"/>
  <c r="D379" i="5" s="1"/>
  <c r="C217" i="5"/>
  <c r="D217" i="5" s="1"/>
  <c r="C429" i="5"/>
  <c r="D429" i="5" s="1"/>
  <c r="C77" i="5"/>
  <c r="D77" i="5" s="1"/>
  <c r="C67" i="5"/>
  <c r="D67" i="5" s="1"/>
  <c r="C438" i="5"/>
  <c r="D438" i="5" s="1"/>
  <c r="C115" i="5"/>
  <c r="D115" i="5" s="1"/>
  <c r="C172" i="5"/>
  <c r="D172" i="5" s="1"/>
  <c r="C247" i="5"/>
  <c r="D247" i="5" s="1"/>
  <c r="C274" i="5"/>
  <c r="D274" i="5" s="1"/>
  <c r="C4" i="5"/>
  <c r="D4" i="5" s="1"/>
  <c r="C182" i="5"/>
  <c r="D182" i="5" s="1"/>
  <c r="C103" i="5"/>
  <c r="D103" i="5" s="1"/>
  <c r="C80" i="5"/>
  <c r="D80" i="5" s="1"/>
  <c r="C292" i="5"/>
  <c r="D292" i="5" s="1"/>
  <c r="C118" i="5"/>
  <c r="D118" i="5" s="1"/>
  <c r="C156" i="5"/>
  <c r="D156" i="5" s="1"/>
  <c r="C497" i="5"/>
  <c r="D497" i="5" s="1"/>
  <c r="C168" i="5"/>
  <c r="D168" i="5" s="1"/>
  <c r="C321" i="5"/>
  <c r="D321" i="5" s="1"/>
  <c r="C224" i="5"/>
  <c r="D224" i="5" s="1"/>
  <c r="C470" i="5"/>
  <c r="D470" i="5" s="1"/>
  <c r="C280" i="5"/>
  <c r="D280" i="5" s="1"/>
  <c r="C410" i="5"/>
  <c r="D410" i="5" s="1"/>
  <c r="C128" i="5"/>
  <c r="D128" i="5" s="1"/>
  <c r="C64" i="5"/>
  <c r="D64" i="5" s="1"/>
  <c r="C290" i="5"/>
  <c r="D290" i="5" s="1"/>
  <c r="C348" i="5"/>
  <c r="D348" i="5" s="1"/>
  <c r="C413" i="5"/>
  <c r="D413" i="5" s="1"/>
  <c r="C124" i="5"/>
  <c r="D124" i="5" s="1"/>
  <c r="C484" i="5"/>
  <c r="D484" i="5" s="1"/>
  <c r="C140" i="5"/>
  <c r="D140" i="5" s="1"/>
  <c r="C90" i="5"/>
  <c r="D90" i="5" s="1"/>
  <c r="C197" i="5"/>
  <c r="D197" i="5" s="1"/>
  <c r="C72" i="5"/>
  <c r="D72" i="5" s="1"/>
  <c r="C101" i="5"/>
  <c r="D101" i="5" s="1"/>
  <c r="C105" i="5"/>
  <c r="D105" i="5" s="1"/>
  <c r="C339" i="5"/>
  <c r="D339" i="5" s="1"/>
  <c r="C196" i="5"/>
  <c r="D196" i="5" s="1"/>
  <c r="C446" i="5"/>
  <c r="D446" i="5" s="1"/>
  <c r="C266" i="5"/>
  <c r="D266" i="5" s="1"/>
  <c r="C494" i="5"/>
  <c r="D494" i="5" s="1"/>
  <c r="C78" i="5"/>
  <c r="D78" i="5" s="1"/>
  <c r="C23" i="5"/>
  <c r="D23" i="5" s="1"/>
  <c r="C237" i="5"/>
  <c r="D237" i="5" s="1"/>
  <c r="C107" i="5"/>
  <c r="D107" i="5" s="1"/>
  <c r="C310" i="5"/>
  <c r="D310" i="5" s="1"/>
  <c r="C479" i="5"/>
  <c r="D479" i="5" s="1"/>
  <c r="C306" i="5"/>
  <c r="D306" i="5" s="1"/>
  <c r="C176" i="5"/>
  <c r="D176" i="5" s="1"/>
  <c r="C358" i="5"/>
  <c r="D358" i="5" s="1"/>
  <c r="C82" i="5"/>
  <c r="D82" i="5" s="1"/>
  <c r="C386" i="5"/>
  <c r="D386" i="5" s="1"/>
  <c r="C214" i="5"/>
  <c r="D214" i="5" s="1"/>
  <c r="C296" i="5"/>
  <c r="D296" i="5" s="1"/>
  <c r="C141" i="5"/>
  <c r="D141" i="5" s="1"/>
  <c r="C465" i="5"/>
  <c r="D465" i="5" s="1"/>
  <c r="C496" i="5"/>
  <c r="D496" i="5" s="1"/>
  <c r="C423" i="5"/>
  <c r="D423" i="5" s="1"/>
  <c r="C382" i="5"/>
  <c r="D382" i="5" s="1"/>
  <c r="C428" i="5"/>
  <c r="D428" i="5" s="1"/>
  <c r="C283" i="5"/>
  <c r="D283" i="5" s="1"/>
  <c r="C81" i="5"/>
  <c r="D81" i="5" s="1"/>
  <c r="C326" i="5"/>
  <c r="D326" i="5" s="1"/>
  <c r="C342" i="5"/>
  <c r="D342" i="5" s="1"/>
  <c r="C271" i="5"/>
  <c r="D271" i="5" s="1"/>
  <c r="C301" i="5"/>
  <c r="D301" i="5" s="1"/>
  <c r="C173" i="5"/>
  <c r="D173" i="5" s="1"/>
  <c r="C45" i="5"/>
  <c r="D45" i="5" s="1"/>
  <c r="C171" i="5"/>
  <c r="D171" i="5" s="1"/>
  <c r="C373" i="5"/>
  <c r="D373" i="5" s="1"/>
  <c r="C216" i="5"/>
  <c r="D216" i="5" s="1"/>
  <c r="C51" i="5"/>
  <c r="D51" i="5" s="1"/>
  <c r="C457" i="5"/>
  <c r="D457" i="5" s="1"/>
  <c r="C169" i="5"/>
  <c r="D169" i="5" s="1"/>
  <c r="C482" i="5"/>
  <c r="D482" i="5" s="1"/>
  <c r="C11" i="5"/>
  <c r="D11" i="5" s="1"/>
  <c r="C56" i="5"/>
  <c r="D56" i="5" s="1"/>
  <c r="C186" i="5"/>
  <c r="D186" i="5" s="1"/>
  <c r="C30" i="5"/>
  <c r="D30" i="5" s="1"/>
  <c r="C85" i="5"/>
  <c r="D85" i="5" s="1"/>
  <c r="C259" i="5"/>
  <c r="D259" i="5" s="1"/>
  <c r="C58" i="5"/>
  <c r="D58" i="5" s="1"/>
  <c r="C39" i="5"/>
  <c r="D39" i="5" s="1"/>
  <c r="C278" i="5"/>
  <c r="D278" i="5" s="1"/>
  <c r="C448" i="5"/>
  <c r="D448" i="5" s="1"/>
  <c r="C375" i="5"/>
  <c r="D375" i="5" s="1"/>
  <c r="C92" i="5"/>
  <c r="D92" i="5" s="1"/>
  <c r="C219" i="5"/>
  <c r="D219" i="5" s="1"/>
  <c r="C69" i="5"/>
  <c r="D69" i="5" s="1"/>
  <c r="C441" i="5"/>
  <c r="D441" i="5" s="1"/>
  <c r="C195" i="5"/>
  <c r="D195" i="5" s="1"/>
  <c r="C147" i="5"/>
  <c r="D147" i="5" s="1"/>
  <c r="C47" i="5"/>
  <c r="D47" i="5" s="1"/>
  <c r="C192" i="5"/>
  <c r="D192" i="5" s="1"/>
  <c r="C143" i="5"/>
  <c r="D143" i="5" s="1"/>
  <c r="C205" i="5"/>
  <c r="D205" i="5" s="1"/>
  <c r="C329" i="5"/>
  <c r="D329" i="5" s="1"/>
  <c r="C170" i="5"/>
  <c r="D170" i="5" s="1"/>
  <c r="C87" i="5"/>
  <c r="D87" i="5" s="1"/>
  <c r="C225" i="5"/>
  <c r="D225" i="5" s="1"/>
  <c r="C377" i="5"/>
  <c r="D377" i="5" s="1"/>
  <c r="C207" i="5"/>
  <c r="D207" i="5" s="1"/>
  <c r="C204" i="5"/>
  <c r="D204" i="5" s="1"/>
  <c r="C325" i="5"/>
  <c r="D325" i="5" s="1"/>
  <c r="C489" i="5"/>
  <c r="D489" i="5" s="1"/>
  <c r="C291" i="5"/>
  <c r="D291" i="5" s="1"/>
  <c r="C227" i="5"/>
  <c r="D227" i="5" s="1"/>
  <c r="C55" i="5"/>
  <c r="D55" i="5" s="1"/>
  <c r="C273" i="5"/>
  <c r="D273" i="5" s="1"/>
  <c r="C125" i="5"/>
  <c r="D125" i="5" s="1"/>
  <c r="C12" i="5"/>
  <c r="D12" i="5" s="1"/>
  <c r="C320" i="5"/>
  <c r="D320" i="5" s="1"/>
  <c r="C239" i="5"/>
  <c r="D239" i="5" s="1"/>
  <c r="C281" i="5"/>
  <c r="D281" i="5" s="1"/>
  <c r="C392" i="5"/>
  <c r="D392" i="5" s="1"/>
  <c r="C307" i="5"/>
  <c r="D307" i="5" s="1"/>
  <c r="C367" i="5"/>
  <c r="D367" i="5" s="1"/>
  <c r="C135" i="5"/>
  <c r="D135" i="5" s="1"/>
  <c r="C222" i="5"/>
  <c r="D222" i="5" s="1"/>
  <c r="C409" i="5"/>
  <c r="D409" i="5" s="1"/>
  <c r="C303" i="5"/>
  <c r="D303" i="5" s="1"/>
  <c r="C355" i="5"/>
  <c r="D355" i="5" s="1"/>
  <c r="C269" i="5"/>
  <c r="D269" i="5" s="1"/>
  <c r="C472" i="5"/>
  <c r="D472" i="5" s="1"/>
  <c r="C53" i="5"/>
  <c r="D53" i="5" s="1"/>
  <c r="C422" i="5"/>
  <c r="D422" i="5" s="1"/>
  <c r="C399" i="5"/>
  <c r="D399" i="5" s="1"/>
  <c r="C285" i="5"/>
  <c r="D285" i="5" s="1"/>
  <c r="C190" i="5"/>
  <c r="D190" i="5" s="1"/>
  <c r="C346" i="5"/>
  <c r="D346" i="5" s="1"/>
  <c r="C488" i="5"/>
  <c r="D488" i="5" s="1"/>
  <c r="C122" i="5"/>
  <c r="D122" i="5" s="1"/>
  <c r="C28" i="5"/>
  <c r="D28" i="5" s="1"/>
  <c r="C88" i="5"/>
  <c r="D88" i="5" s="1"/>
  <c r="C444" i="5"/>
  <c r="D444" i="5" s="1"/>
  <c r="C209" i="5"/>
  <c r="D209" i="5" s="1"/>
  <c r="C111" i="5"/>
  <c r="D111" i="5" s="1"/>
  <c r="C44" i="5"/>
  <c r="D44" i="5" s="1"/>
  <c r="C432" i="5"/>
  <c r="D432" i="5" s="1"/>
  <c r="C5" i="5"/>
  <c r="D5" i="5" s="1"/>
  <c r="C15" i="5"/>
  <c r="D15" i="5" s="1"/>
  <c r="C22" i="5"/>
  <c r="D22" i="5" s="1"/>
  <c r="C469" i="5"/>
  <c r="D469" i="5" s="1"/>
  <c r="C146" i="5"/>
  <c r="D146" i="5" s="1"/>
  <c r="C264" i="5"/>
  <c r="D264" i="5" s="1"/>
  <c r="C493" i="5"/>
  <c r="D493" i="5" s="1"/>
  <c r="C230" i="5"/>
  <c r="D230" i="5" s="1"/>
  <c r="C279" i="5"/>
  <c r="D279" i="5" s="1"/>
  <c r="C298" i="5"/>
  <c r="D298" i="5" s="1"/>
  <c r="C49" i="5"/>
  <c r="D49" i="5" s="1"/>
  <c r="C218" i="5"/>
  <c r="D218" i="5" s="1"/>
  <c r="C117" i="5"/>
  <c r="D117" i="5" s="1"/>
  <c r="C435" i="5"/>
  <c r="D435" i="5" s="1"/>
  <c r="C416" i="5"/>
  <c r="D416" i="5" s="1"/>
  <c r="C338" i="5"/>
  <c r="D338" i="5" s="1"/>
  <c r="C43" i="5"/>
  <c r="D43" i="5" s="1"/>
  <c r="C36" i="5"/>
  <c r="D36" i="5" s="1"/>
  <c r="C184" i="5"/>
  <c r="D184" i="5" s="1"/>
  <c r="C35" i="5"/>
  <c r="D35" i="5" s="1"/>
  <c r="C66" i="5"/>
  <c r="D66" i="5" s="1"/>
  <c r="C109" i="5"/>
  <c r="D109" i="5" s="1"/>
  <c r="C159" i="5"/>
  <c r="D159" i="5" s="1"/>
  <c r="C344" i="5"/>
  <c r="D344" i="5" s="1"/>
  <c r="C260" i="5"/>
  <c r="D260" i="5" s="1"/>
  <c r="C74" i="5"/>
  <c r="D74" i="5" s="1"/>
  <c r="C370" i="5"/>
  <c r="D370" i="5" s="1"/>
  <c r="C354" i="5"/>
  <c r="D354" i="5" s="1"/>
  <c r="C268" i="5"/>
  <c r="D268" i="5" s="1"/>
  <c r="C455" i="5"/>
  <c r="D455" i="5" s="1"/>
  <c r="C16" i="5"/>
  <c r="D16" i="5" s="1"/>
  <c r="C91" i="5"/>
  <c r="D91" i="5" s="1"/>
  <c r="C475" i="5"/>
  <c r="D475" i="5" s="1"/>
  <c r="C167" i="5"/>
  <c r="D167" i="5" s="1"/>
  <c r="C415" i="5"/>
  <c r="D415" i="5" s="1"/>
  <c r="C7" i="5"/>
  <c r="D7" i="5" s="1"/>
  <c r="C302" i="5"/>
  <c r="D302" i="5" s="1"/>
  <c r="C453" i="5"/>
  <c r="D453" i="5" s="1"/>
  <c r="C309" i="5"/>
  <c r="D309" i="5" s="1"/>
  <c r="C467" i="5"/>
  <c r="D467" i="5" s="1"/>
  <c r="C464" i="5"/>
  <c r="D464" i="5" s="1"/>
  <c r="C60" i="5"/>
  <c r="D60" i="5" s="1"/>
  <c r="C322" i="5"/>
  <c r="D322" i="5" s="1"/>
  <c r="C404" i="5"/>
  <c r="D404" i="5" s="1"/>
  <c r="C181" i="5"/>
  <c r="D181" i="5" s="1"/>
  <c r="C398" i="5"/>
  <c r="D398" i="5" s="1"/>
  <c r="C50" i="5"/>
  <c r="D50" i="5" s="1"/>
  <c r="C304" i="5"/>
  <c r="D304" i="5" s="1"/>
  <c r="C257" i="5"/>
  <c r="D257" i="5" s="1"/>
  <c r="C460" i="5"/>
  <c r="D460" i="5" s="1"/>
  <c r="C391" i="5"/>
  <c r="D391" i="5" s="1"/>
  <c r="C499" i="5"/>
  <c r="D499" i="5" s="1"/>
  <c r="C19" i="5"/>
  <c r="D19" i="5" s="1"/>
  <c r="C270" i="5"/>
  <c r="D270" i="5" s="1"/>
  <c r="C317" i="5"/>
  <c r="D317" i="5" s="1"/>
  <c r="C165" i="5"/>
  <c r="D165" i="5" s="1"/>
  <c r="C223" i="5"/>
  <c r="D223" i="5" s="1"/>
  <c r="C211" i="5"/>
  <c r="D211" i="5" s="1"/>
  <c r="C401" i="5"/>
  <c r="D401" i="5" s="1"/>
  <c r="C305" i="5"/>
  <c r="D305" i="5" s="1"/>
  <c r="C491" i="5"/>
  <c r="D491" i="5" s="1"/>
  <c r="C206" i="5"/>
  <c r="D206" i="5" s="1"/>
  <c r="C406" i="5"/>
  <c r="D406" i="5" s="1"/>
  <c r="C234" i="5"/>
  <c r="D234" i="5" s="1"/>
  <c r="C411" i="5"/>
  <c r="D411" i="5" s="1"/>
  <c r="C201" i="5"/>
  <c r="D201" i="5" s="1"/>
  <c r="C123" i="5"/>
  <c r="D123" i="5" s="1"/>
  <c r="C102" i="5"/>
  <c r="D102" i="5" s="1"/>
  <c r="C390" i="5"/>
  <c r="D390" i="5" s="1"/>
  <c r="C220" i="5"/>
  <c r="D220" i="5" s="1"/>
  <c r="C84" i="5"/>
  <c r="D84" i="5" s="1"/>
  <c r="C179" i="5"/>
  <c r="D179" i="5" s="1"/>
  <c r="C353" i="5"/>
  <c r="D353" i="5" s="1"/>
  <c r="C313" i="5"/>
  <c r="D313" i="5" s="1"/>
  <c r="C362" i="5"/>
  <c r="D362" i="5" s="1"/>
  <c r="C318" i="5"/>
  <c r="D318" i="5" s="1"/>
  <c r="C131" i="5"/>
  <c r="D131" i="5" s="1"/>
  <c r="C42" i="5"/>
  <c r="D42" i="5" s="1"/>
  <c r="C221" i="5"/>
  <c r="D221" i="5" s="1"/>
  <c r="C52" i="5"/>
  <c r="D52" i="5" s="1"/>
  <c r="C95" i="5"/>
  <c r="D95" i="5" s="1"/>
  <c r="C229" i="5"/>
  <c r="D229" i="5" s="1"/>
  <c r="C54" i="5"/>
  <c r="D54" i="5" s="1"/>
  <c r="C14" i="5"/>
  <c r="D14" i="5" s="1"/>
  <c r="C275" i="5"/>
  <c r="D275" i="5" s="1"/>
  <c r="C400" i="5"/>
  <c r="D400" i="5" s="1"/>
  <c r="C424" i="5"/>
  <c r="D424" i="5" s="1"/>
  <c r="C328" i="5"/>
  <c r="D328" i="5" s="1"/>
  <c r="C412" i="5"/>
  <c r="D412" i="5" s="1"/>
  <c r="C145" i="5"/>
  <c r="D145" i="5" s="1"/>
  <c r="C32" i="5"/>
  <c r="D32" i="5" s="1"/>
  <c r="C471" i="5"/>
  <c r="D471" i="5" s="1"/>
  <c r="C263" i="5"/>
  <c r="D263" i="5" s="1"/>
  <c r="C8" i="5"/>
  <c r="D8" i="5" s="1"/>
  <c r="C46" i="5"/>
  <c r="D46" i="5" s="1"/>
  <c r="C38" i="5"/>
  <c r="D38" i="5" s="1"/>
  <c r="C249" i="5"/>
  <c r="D249" i="5" s="1"/>
  <c r="C378" i="5"/>
  <c r="D378" i="5" s="1"/>
  <c r="C334" i="5"/>
  <c r="D334" i="5" s="1"/>
  <c r="C175" i="5"/>
  <c r="D175" i="5" s="1"/>
  <c r="C293" i="5"/>
  <c r="D293" i="5" s="1"/>
  <c r="C364" i="5"/>
  <c r="D364" i="5" s="1"/>
  <c r="C299" i="5"/>
  <c r="D299" i="5" s="1"/>
  <c r="C18" i="5"/>
  <c r="D18" i="5" s="1"/>
  <c r="C226" i="5"/>
  <c r="D226" i="5" s="1"/>
  <c r="C34" i="5"/>
  <c r="D34" i="5" s="1"/>
  <c r="C174" i="5"/>
  <c r="D174" i="5" s="1"/>
  <c r="C456" i="5"/>
  <c r="D456" i="5" s="1"/>
  <c r="C177" i="5"/>
  <c r="D177" i="5" s="1"/>
  <c r="L255" i="5" l="1"/>
  <c r="S255" i="5" s="1"/>
  <c r="P255" i="5"/>
  <c r="L2" i="5"/>
  <c r="S2" i="5" s="1"/>
  <c r="P2" i="5"/>
  <c r="R22" i="5" s="1"/>
  <c r="L510" i="3"/>
  <c r="K511" i="3"/>
  <c r="E502" i="5"/>
  <c r="M2" i="5"/>
  <c r="E226" i="5"/>
  <c r="K226" i="5"/>
  <c r="E249" i="5"/>
  <c r="K249" i="5"/>
  <c r="E412" i="5"/>
  <c r="K412" i="5"/>
  <c r="E95" i="5"/>
  <c r="K95" i="5"/>
  <c r="E353" i="5"/>
  <c r="K353" i="5"/>
  <c r="E411" i="5"/>
  <c r="K411" i="5"/>
  <c r="E19" i="5"/>
  <c r="K19" i="5"/>
  <c r="E181" i="5"/>
  <c r="K181" i="5"/>
  <c r="E302" i="5"/>
  <c r="K302" i="5"/>
  <c r="E268" i="5"/>
  <c r="K268" i="5"/>
  <c r="E66" i="5"/>
  <c r="K66" i="5"/>
  <c r="E117" i="5"/>
  <c r="K117" i="5"/>
  <c r="E146" i="5"/>
  <c r="K146" i="5"/>
  <c r="E209" i="5"/>
  <c r="K209" i="5"/>
  <c r="E285" i="5"/>
  <c r="K285" i="5"/>
  <c r="E409" i="5"/>
  <c r="K409" i="5"/>
  <c r="E320" i="5"/>
  <c r="K320" i="5"/>
  <c r="E325" i="5"/>
  <c r="K325" i="5"/>
  <c r="E205" i="5"/>
  <c r="K205" i="5"/>
  <c r="E219" i="5"/>
  <c r="K219" i="5"/>
  <c r="E11" i="5"/>
  <c r="K11" i="5"/>
  <c r="E45" i="5"/>
  <c r="K45" i="5"/>
  <c r="E428" i="5"/>
  <c r="K428" i="5"/>
  <c r="E386" i="5"/>
  <c r="K386" i="5"/>
  <c r="E237" i="5"/>
  <c r="K237" i="5"/>
  <c r="E105" i="5"/>
  <c r="K105" i="5"/>
  <c r="E413" i="5"/>
  <c r="K413" i="5"/>
  <c r="E224" i="5"/>
  <c r="K224" i="5"/>
  <c r="E103" i="5"/>
  <c r="K103" i="5"/>
  <c r="E67" i="5"/>
  <c r="K67" i="5"/>
  <c r="E481" i="5"/>
  <c r="K481" i="5"/>
  <c r="E113" i="5"/>
  <c r="K113" i="5"/>
  <c r="E365" i="5"/>
  <c r="K365" i="5"/>
  <c r="E357" i="5"/>
  <c r="K357" i="5"/>
  <c r="E272" i="5"/>
  <c r="K272" i="5"/>
  <c r="E385" i="5"/>
  <c r="K385" i="5"/>
  <c r="E323" i="5"/>
  <c r="K323" i="5"/>
  <c r="E486" i="5"/>
  <c r="K486" i="5"/>
  <c r="E245" i="5"/>
  <c r="K245" i="5"/>
  <c r="E316" i="5"/>
  <c r="K316" i="5"/>
  <c r="E198" i="5"/>
  <c r="K198" i="5"/>
  <c r="E244" i="5"/>
  <c r="K244" i="5"/>
  <c r="E282" i="5"/>
  <c r="K282" i="5"/>
  <c r="E161" i="5"/>
  <c r="K161" i="5"/>
  <c r="E63" i="5"/>
  <c r="K63" i="5"/>
  <c r="E108" i="5"/>
  <c r="K108" i="5"/>
  <c r="E212" i="5"/>
  <c r="K212" i="5"/>
  <c r="E33" i="5"/>
  <c r="K33" i="5"/>
  <c r="E331" i="5"/>
  <c r="K331" i="5"/>
  <c r="E10" i="5"/>
  <c r="K10" i="5"/>
  <c r="E71" i="5"/>
  <c r="K71" i="5"/>
  <c r="E500" i="5"/>
  <c r="K500" i="5"/>
  <c r="E185" i="5"/>
  <c r="K185" i="5"/>
  <c r="E129" i="5"/>
  <c r="K129" i="5"/>
  <c r="E265" i="5"/>
  <c r="K265" i="5"/>
  <c r="E284" i="5"/>
  <c r="K284" i="5"/>
  <c r="E21" i="5"/>
  <c r="K21" i="5"/>
  <c r="E393" i="5"/>
  <c r="K393" i="5"/>
  <c r="E199" i="5"/>
  <c r="K199" i="5"/>
  <c r="E372" i="5"/>
  <c r="K372" i="5"/>
  <c r="E18" i="5"/>
  <c r="K18" i="5"/>
  <c r="E38" i="5"/>
  <c r="K38" i="5"/>
  <c r="E328" i="5"/>
  <c r="K328" i="5"/>
  <c r="E52" i="5"/>
  <c r="K52" i="5"/>
  <c r="E179" i="5"/>
  <c r="K179" i="5"/>
  <c r="E234" i="5"/>
  <c r="K234" i="5"/>
  <c r="E165" i="5"/>
  <c r="K165" i="5"/>
  <c r="E304" i="5"/>
  <c r="K304" i="5"/>
  <c r="E467" i="5"/>
  <c r="K467" i="5"/>
  <c r="E91" i="5"/>
  <c r="K91" i="5"/>
  <c r="E344" i="5"/>
  <c r="K344" i="5"/>
  <c r="E338" i="5"/>
  <c r="K338" i="5"/>
  <c r="E230" i="5"/>
  <c r="K230" i="5"/>
  <c r="E444" i="5"/>
  <c r="K444" i="5"/>
  <c r="E399" i="5"/>
  <c r="K399" i="5"/>
  <c r="E222" i="5"/>
  <c r="K222" i="5"/>
  <c r="E12" i="5"/>
  <c r="K12" i="5"/>
  <c r="E204" i="5"/>
  <c r="K204" i="5"/>
  <c r="E143" i="5"/>
  <c r="K143" i="5"/>
  <c r="E92" i="5"/>
  <c r="K92" i="5"/>
  <c r="E30" i="5"/>
  <c r="K30" i="5"/>
  <c r="E216" i="5"/>
  <c r="K216" i="5"/>
  <c r="E326" i="5"/>
  <c r="K326" i="5"/>
  <c r="E141" i="5"/>
  <c r="K141" i="5"/>
  <c r="E479" i="5"/>
  <c r="K479" i="5"/>
  <c r="E101" i="5"/>
  <c r="K101" i="5"/>
  <c r="E348" i="5"/>
  <c r="K348" i="5"/>
  <c r="E321" i="5"/>
  <c r="K321" i="5"/>
  <c r="E182" i="5"/>
  <c r="K182" i="5"/>
  <c r="E77" i="5"/>
  <c r="K77" i="5"/>
  <c r="E443" i="5"/>
  <c r="K443" i="5"/>
  <c r="E62" i="5"/>
  <c r="K62" i="5"/>
  <c r="E463" i="5"/>
  <c r="K463" i="5"/>
  <c r="E134" i="5"/>
  <c r="K134" i="5"/>
  <c r="E236" i="5"/>
  <c r="K236" i="5"/>
  <c r="E442" i="5"/>
  <c r="K442" i="5"/>
  <c r="E388" i="5"/>
  <c r="K388" i="5"/>
  <c r="E498" i="5"/>
  <c r="K498" i="5"/>
  <c r="E210" i="5"/>
  <c r="K210" i="5"/>
  <c r="E425" i="5"/>
  <c r="K425" i="5"/>
  <c r="E407" i="5"/>
  <c r="K407" i="5"/>
  <c r="E139" i="5"/>
  <c r="K139" i="5"/>
  <c r="E478" i="5"/>
  <c r="K478" i="5"/>
  <c r="E144" i="5"/>
  <c r="K144" i="5"/>
  <c r="E262" i="5"/>
  <c r="K262" i="5"/>
  <c r="E337" i="5"/>
  <c r="K337" i="5"/>
  <c r="E434" i="5"/>
  <c r="K434" i="5"/>
  <c r="E233" i="5"/>
  <c r="K233" i="5"/>
  <c r="E97" i="5"/>
  <c r="K97" i="5"/>
  <c r="E37" i="5"/>
  <c r="K37" i="5"/>
  <c r="E137" i="5"/>
  <c r="K137" i="5"/>
  <c r="E352" i="5"/>
  <c r="K352" i="5"/>
  <c r="E289" i="5"/>
  <c r="K289" i="5"/>
  <c r="E295" i="5"/>
  <c r="K295" i="5"/>
  <c r="E501" i="5"/>
  <c r="K501" i="5"/>
  <c r="E6" i="5"/>
  <c r="K6" i="5"/>
  <c r="E458" i="5"/>
  <c r="K458" i="5"/>
  <c r="E389" i="5"/>
  <c r="K389" i="5"/>
  <c r="E34" i="5"/>
  <c r="K34" i="5"/>
  <c r="E364" i="5"/>
  <c r="K364" i="5"/>
  <c r="E378" i="5"/>
  <c r="K378" i="5"/>
  <c r="E8" i="5"/>
  <c r="K8" i="5"/>
  <c r="E145" i="5"/>
  <c r="K145" i="5"/>
  <c r="E400" i="5"/>
  <c r="K400" i="5"/>
  <c r="E229" i="5"/>
  <c r="K229" i="5"/>
  <c r="E42" i="5"/>
  <c r="K42" i="5"/>
  <c r="E313" i="5"/>
  <c r="K313" i="5"/>
  <c r="E220" i="5"/>
  <c r="K220" i="5"/>
  <c r="E201" i="5"/>
  <c r="K201" i="5"/>
  <c r="E206" i="5"/>
  <c r="K206" i="5"/>
  <c r="E211" i="5"/>
  <c r="K211" i="5"/>
  <c r="E270" i="5"/>
  <c r="K270" i="5"/>
  <c r="E460" i="5"/>
  <c r="K460" i="5"/>
  <c r="E398" i="5"/>
  <c r="K398" i="5"/>
  <c r="E60" i="5"/>
  <c r="K60" i="5"/>
  <c r="E453" i="5"/>
  <c r="K453" i="5"/>
  <c r="E167" i="5"/>
  <c r="K167" i="5"/>
  <c r="E455" i="5"/>
  <c r="K455" i="5"/>
  <c r="E74" i="5"/>
  <c r="K74" i="5"/>
  <c r="E109" i="5"/>
  <c r="K109" i="5"/>
  <c r="E36" i="5"/>
  <c r="K36" i="5"/>
  <c r="E435" i="5"/>
  <c r="K435" i="5"/>
  <c r="E298" i="5"/>
  <c r="K298" i="5"/>
  <c r="E264" i="5"/>
  <c r="K264" i="5"/>
  <c r="E15" i="5"/>
  <c r="K15" i="5"/>
  <c r="E111" i="5"/>
  <c r="K111" i="5"/>
  <c r="E28" i="5"/>
  <c r="K28" i="5"/>
  <c r="E190" i="5"/>
  <c r="K190" i="5"/>
  <c r="E53" i="5"/>
  <c r="K53" i="5"/>
  <c r="E303" i="5"/>
  <c r="K303" i="5"/>
  <c r="E367" i="5"/>
  <c r="K367" i="5"/>
  <c r="E239" i="5"/>
  <c r="K239" i="5"/>
  <c r="E273" i="5"/>
  <c r="K273" i="5"/>
  <c r="E489" i="5"/>
  <c r="K489" i="5"/>
  <c r="E377" i="5"/>
  <c r="K377" i="5"/>
  <c r="E329" i="5"/>
  <c r="K329" i="5"/>
  <c r="E47" i="5"/>
  <c r="K47" i="5"/>
  <c r="E69" i="5"/>
  <c r="K69" i="5"/>
  <c r="E448" i="5"/>
  <c r="K448" i="5"/>
  <c r="E259" i="5"/>
  <c r="K259" i="5"/>
  <c r="E56" i="5"/>
  <c r="K56" i="5"/>
  <c r="E457" i="5"/>
  <c r="K457" i="5"/>
  <c r="E171" i="5"/>
  <c r="K171" i="5"/>
  <c r="E271" i="5"/>
  <c r="K271" i="5"/>
  <c r="E283" i="5"/>
  <c r="K283" i="5"/>
  <c r="E496" i="5"/>
  <c r="K496" i="5"/>
  <c r="E214" i="5"/>
  <c r="K214" i="5"/>
  <c r="E176" i="5"/>
  <c r="K176" i="5"/>
  <c r="E107" i="5"/>
  <c r="K107" i="5"/>
  <c r="E494" i="5"/>
  <c r="K494" i="5"/>
  <c r="E339" i="5"/>
  <c r="K339" i="5"/>
  <c r="E197" i="5"/>
  <c r="K197" i="5"/>
  <c r="E124" i="5"/>
  <c r="K124" i="5"/>
  <c r="E64" i="5"/>
  <c r="K64" i="5"/>
  <c r="E470" i="5"/>
  <c r="K470" i="5"/>
  <c r="E497" i="5"/>
  <c r="K497" i="5"/>
  <c r="E80" i="5"/>
  <c r="K80" i="5"/>
  <c r="E274" i="5"/>
  <c r="K274" i="5"/>
  <c r="E438" i="5"/>
  <c r="K438" i="5"/>
  <c r="E217" i="5"/>
  <c r="K217" i="5"/>
  <c r="E397" i="5"/>
  <c r="K397" i="5"/>
  <c r="E200" i="5"/>
  <c r="K200" i="5"/>
  <c r="E343" i="5"/>
  <c r="K343" i="5"/>
  <c r="E136" i="5"/>
  <c r="K136" i="5"/>
  <c r="E76" i="5"/>
  <c r="K76" i="5"/>
  <c r="E369" i="5"/>
  <c r="K369" i="5"/>
  <c r="E418" i="5"/>
  <c r="K418" i="5"/>
  <c r="E336" i="5"/>
  <c r="K336" i="5"/>
  <c r="E332" i="5"/>
  <c r="K332" i="5"/>
  <c r="E483" i="5"/>
  <c r="K483" i="5"/>
  <c r="E254" i="5"/>
  <c r="K254" i="5"/>
  <c r="E25" i="5"/>
  <c r="K25" i="5"/>
  <c r="E447" i="5"/>
  <c r="K447" i="5"/>
  <c r="E194" i="5"/>
  <c r="K194" i="5"/>
  <c r="E215" i="5"/>
  <c r="K215" i="5"/>
  <c r="E477" i="5"/>
  <c r="K477" i="5"/>
  <c r="E153" i="5"/>
  <c r="K153" i="5"/>
  <c r="E359" i="5"/>
  <c r="K359" i="5"/>
  <c r="E417" i="5"/>
  <c r="K417" i="5"/>
  <c r="E57" i="5"/>
  <c r="K57" i="5"/>
  <c r="E430" i="5"/>
  <c r="K430" i="5"/>
  <c r="E324" i="5"/>
  <c r="K324" i="5"/>
  <c r="E116" i="5"/>
  <c r="K116" i="5"/>
  <c r="E387" i="5"/>
  <c r="K387" i="5"/>
  <c r="E366" i="5"/>
  <c r="K366" i="5"/>
  <c r="E351" i="5"/>
  <c r="K351" i="5"/>
  <c r="E149" i="5"/>
  <c r="K149" i="5"/>
  <c r="E208" i="5"/>
  <c r="K208" i="5"/>
  <c r="E394" i="5"/>
  <c r="K394" i="5"/>
  <c r="E287" i="5"/>
  <c r="K287" i="5"/>
  <c r="E24" i="5"/>
  <c r="K24" i="5"/>
  <c r="E308" i="5"/>
  <c r="K308" i="5"/>
  <c r="E160" i="5"/>
  <c r="K160" i="5"/>
  <c r="E363" i="5"/>
  <c r="K363" i="5"/>
  <c r="E163" i="5"/>
  <c r="K163" i="5"/>
  <c r="E121" i="5"/>
  <c r="K121" i="5"/>
  <c r="E421" i="5"/>
  <c r="K421" i="5"/>
  <c r="E258" i="5"/>
  <c r="K258" i="5"/>
  <c r="E449" i="5"/>
  <c r="K449" i="5"/>
  <c r="E403" i="5"/>
  <c r="K403" i="5"/>
  <c r="E27" i="5"/>
  <c r="K27" i="5"/>
  <c r="E148" i="5"/>
  <c r="K148" i="5"/>
  <c r="E65" i="5"/>
  <c r="K65" i="5"/>
  <c r="E461" i="5"/>
  <c r="K461" i="5"/>
  <c r="E89" i="5"/>
  <c r="K89" i="5"/>
  <c r="E126" i="5"/>
  <c r="K126" i="5"/>
  <c r="E356" i="5"/>
  <c r="K356" i="5"/>
  <c r="E495" i="5"/>
  <c r="K495" i="5"/>
  <c r="E188" i="5"/>
  <c r="K188" i="5"/>
  <c r="E445" i="5"/>
  <c r="K445" i="5"/>
  <c r="E459" i="5"/>
  <c r="K459" i="5"/>
  <c r="E59" i="5"/>
  <c r="K59" i="5"/>
  <c r="E480" i="5"/>
  <c r="K480" i="5"/>
  <c r="E450" i="5"/>
  <c r="K450" i="5"/>
  <c r="E440" i="5"/>
  <c r="K440" i="5"/>
  <c r="E104" i="5"/>
  <c r="K104" i="5"/>
  <c r="E13" i="5"/>
  <c r="K13" i="5"/>
  <c r="E17" i="5"/>
  <c r="K17" i="5"/>
  <c r="E350" i="5"/>
  <c r="K350" i="5"/>
  <c r="E431" i="5"/>
  <c r="K431" i="5"/>
  <c r="E256" i="5"/>
  <c r="K256" i="5"/>
  <c r="E395" i="5"/>
  <c r="K395" i="5"/>
  <c r="E177" i="5"/>
  <c r="K177" i="5"/>
  <c r="E293" i="5"/>
  <c r="K293" i="5"/>
  <c r="E263" i="5"/>
  <c r="K263" i="5"/>
  <c r="E275" i="5"/>
  <c r="K275" i="5"/>
  <c r="E131" i="5"/>
  <c r="K131" i="5"/>
  <c r="E390" i="5"/>
  <c r="K390" i="5"/>
  <c r="E491" i="5"/>
  <c r="K491" i="5"/>
  <c r="E223" i="5"/>
  <c r="K223" i="5"/>
  <c r="E257" i="5"/>
  <c r="K257" i="5"/>
  <c r="E464" i="5"/>
  <c r="K464" i="5"/>
  <c r="E475" i="5"/>
  <c r="K475" i="5"/>
  <c r="E260" i="5"/>
  <c r="K260" i="5"/>
  <c r="E43" i="5"/>
  <c r="K43" i="5"/>
  <c r="E279" i="5"/>
  <c r="K279" i="5"/>
  <c r="E5" i="5"/>
  <c r="K5" i="5"/>
  <c r="E122" i="5"/>
  <c r="K122" i="5"/>
  <c r="E472" i="5"/>
  <c r="K472" i="5"/>
  <c r="E307" i="5"/>
  <c r="K307" i="5"/>
  <c r="E55" i="5"/>
  <c r="K55" i="5"/>
  <c r="E225" i="5"/>
  <c r="K225" i="5"/>
  <c r="E147" i="5"/>
  <c r="K147" i="5"/>
  <c r="E278" i="5"/>
  <c r="K278" i="5"/>
  <c r="E85" i="5"/>
  <c r="K85" i="5"/>
  <c r="E51" i="5"/>
  <c r="K51" i="5"/>
  <c r="E342" i="5"/>
  <c r="K342" i="5"/>
  <c r="E465" i="5"/>
  <c r="K465" i="5"/>
  <c r="E306" i="5"/>
  <c r="K306" i="5"/>
  <c r="E266" i="5"/>
  <c r="K266" i="5"/>
  <c r="E90" i="5"/>
  <c r="K90" i="5"/>
  <c r="E128" i="5"/>
  <c r="K128" i="5"/>
  <c r="E156" i="5"/>
  <c r="K156" i="5"/>
  <c r="E247" i="5"/>
  <c r="K247" i="5"/>
  <c r="E379" i="5"/>
  <c r="K379" i="5"/>
  <c r="E294" i="5"/>
  <c r="K294" i="5"/>
  <c r="E119" i="5"/>
  <c r="K119" i="5"/>
  <c r="E473" i="5"/>
  <c r="K473" i="5"/>
  <c r="E466" i="5"/>
  <c r="K466" i="5"/>
  <c r="E405" i="5"/>
  <c r="K405" i="5"/>
  <c r="E383" i="5"/>
  <c r="K383" i="5"/>
  <c r="E374" i="5"/>
  <c r="K374" i="5"/>
  <c r="E120" i="5"/>
  <c r="K120" i="5"/>
  <c r="E485" i="5"/>
  <c r="K485" i="5"/>
  <c r="E68" i="5"/>
  <c r="K68" i="5"/>
  <c r="E340" i="5"/>
  <c r="K340" i="5"/>
  <c r="E61" i="5"/>
  <c r="K61" i="5"/>
  <c r="E277" i="5"/>
  <c r="K277" i="5"/>
  <c r="E94" i="5"/>
  <c r="K94" i="5"/>
  <c r="E251" i="5"/>
  <c r="K251" i="5"/>
  <c r="E20" i="5"/>
  <c r="K20" i="5"/>
  <c r="E243" i="5"/>
  <c r="K243" i="5"/>
  <c r="E231" i="5"/>
  <c r="K231" i="5"/>
  <c r="E333" i="5"/>
  <c r="K333" i="5"/>
  <c r="E100" i="5"/>
  <c r="K100" i="5"/>
  <c r="E162" i="5"/>
  <c r="K162" i="5"/>
  <c r="E93" i="5"/>
  <c r="K93" i="5"/>
  <c r="E191" i="5"/>
  <c r="K191" i="5"/>
  <c r="E202" i="5"/>
  <c r="K202" i="5"/>
  <c r="E9" i="5"/>
  <c r="K9" i="5"/>
  <c r="E462" i="5"/>
  <c r="K462" i="5"/>
  <c r="E452" i="5"/>
  <c r="K452" i="5"/>
  <c r="E150" i="5"/>
  <c r="K150" i="5"/>
  <c r="E454" i="5"/>
  <c r="K454" i="5"/>
  <c r="E228" i="5"/>
  <c r="K228" i="5"/>
  <c r="E368" i="5"/>
  <c r="K368" i="5"/>
  <c r="E456" i="5"/>
  <c r="K456" i="5"/>
  <c r="E175" i="5"/>
  <c r="K175" i="5"/>
  <c r="E471" i="5"/>
  <c r="K471" i="5"/>
  <c r="E14" i="5"/>
  <c r="K14" i="5"/>
  <c r="E318" i="5"/>
  <c r="K318" i="5"/>
  <c r="E102" i="5"/>
  <c r="K102" i="5"/>
  <c r="E305" i="5"/>
  <c r="K305" i="5"/>
  <c r="E499" i="5"/>
  <c r="K499" i="5"/>
  <c r="E404" i="5"/>
  <c r="K404" i="5"/>
  <c r="E7" i="5"/>
  <c r="K7" i="5"/>
  <c r="E354" i="5"/>
  <c r="K354" i="5"/>
  <c r="E35" i="5"/>
  <c r="K35" i="5"/>
  <c r="E218" i="5"/>
  <c r="K218" i="5"/>
  <c r="E469" i="5"/>
  <c r="K469" i="5"/>
  <c r="E432" i="5"/>
  <c r="K432" i="5"/>
  <c r="E488" i="5"/>
  <c r="K488" i="5"/>
  <c r="E269" i="5"/>
  <c r="K269" i="5"/>
  <c r="E392" i="5"/>
  <c r="K392" i="5"/>
  <c r="E227" i="5"/>
  <c r="K227" i="5"/>
  <c r="E87" i="5"/>
  <c r="K87" i="5"/>
  <c r="E195" i="5"/>
  <c r="K195" i="5"/>
  <c r="E39" i="5"/>
  <c r="K39" i="5"/>
  <c r="E482" i="5"/>
  <c r="K482" i="5"/>
  <c r="E173" i="5"/>
  <c r="K173" i="5"/>
  <c r="E382" i="5"/>
  <c r="K382" i="5"/>
  <c r="E82" i="5"/>
  <c r="K82" i="5"/>
  <c r="E23" i="5"/>
  <c r="K23" i="5"/>
  <c r="E446" i="5"/>
  <c r="K446" i="5"/>
  <c r="E140" i="5"/>
  <c r="K140" i="5"/>
  <c r="E410" i="5"/>
  <c r="K410" i="5"/>
  <c r="E118" i="5"/>
  <c r="K118" i="5"/>
  <c r="E172" i="5"/>
  <c r="K172" i="5"/>
  <c r="K3" i="5"/>
  <c r="E3" i="5"/>
  <c r="E250" i="5"/>
  <c r="K250" i="5"/>
  <c r="E253" i="5"/>
  <c r="K253" i="5"/>
  <c r="E335" i="5"/>
  <c r="K335" i="5"/>
  <c r="E414" i="5"/>
  <c r="K414" i="5"/>
  <c r="E248" i="5"/>
  <c r="K248" i="5"/>
  <c r="E384" i="5"/>
  <c r="K384" i="5"/>
  <c r="E86" i="5"/>
  <c r="K86" i="5"/>
  <c r="E180" i="5"/>
  <c r="K180" i="5"/>
  <c r="E40" i="5"/>
  <c r="K40" i="5"/>
  <c r="E112" i="5"/>
  <c r="K112" i="5"/>
  <c r="E327" i="5"/>
  <c r="K327" i="5"/>
  <c r="E437" i="5"/>
  <c r="K437" i="5"/>
  <c r="E420" i="5"/>
  <c r="K420" i="5"/>
  <c r="E492" i="5"/>
  <c r="K492" i="5"/>
  <c r="E487" i="5"/>
  <c r="K487" i="5"/>
  <c r="E142" i="5"/>
  <c r="K142" i="5"/>
  <c r="E238" i="5"/>
  <c r="K238" i="5"/>
  <c r="E164" i="5"/>
  <c r="K164" i="5"/>
  <c r="E246" i="5"/>
  <c r="K246" i="5"/>
  <c r="E70" i="5"/>
  <c r="K70" i="5"/>
  <c r="E476" i="5"/>
  <c r="K476" i="5"/>
  <c r="E41" i="5"/>
  <c r="K41" i="5"/>
  <c r="E138" i="5"/>
  <c r="K138" i="5"/>
  <c r="E151" i="5"/>
  <c r="K151" i="5"/>
  <c r="E341" i="5"/>
  <c r="K341" i="5"/>
  <c r="E347" i="5"/>
  <c r="K347" i="5"/>
  <c r="E130" i="5"/>
  <c r="K130" i="5"/>
  <c r="E468" i="5"/>
  <c r="K468" i="5"/>
  <c r="E380" i="5"/>
  <c r="K380" i="5"/>
  <c r="E193" i="5"/>
  <c r="K193" i="5"/>
  <c r="E312" i="5"/>
  <c r="K312" i="5"/>
  <c r="E154" i="5"/>
  <c r="K154" i="5"/>
  <c r="E419" i="5"/>
  <c r="K419" i="5"/>
  <c r="E48" i="5"/>
  <c r="K48" i="5"/>
  <c r="E174" i="5"/>
  <c r="K174" i="5"/>
  <c r="E299" i="5"/>
  <c r="K299" i="5"/>
  <c r="E334" i="5"/>
  <c r="K334" i="5"/>
  <c r="E46" i="5"/>
  <c r="K46" i="5"/>
  <c r="E32" i="5"/>
  <c r="K32" i="5"/>
  <c r="E424" i="5"/>
  <c r="K424" i="5"/>
  <c r="E54" i="5"/>
  <c r="K54" i="5"/>
  <c r="E221" i="5"/>
  <c r="K221" i="5"/>
  <c r="E362" i="5"/>
  <c r="K362" i="5"/>
  <c r="E84" i="5"/>
  <c r="K84" i="5"/>
  <c r="E123" i="5"/>
  <c r="K123" i="5"/>
  <c r="E406" i="5"/>
  <c r="K406" i="5"/>
  <c r="E401" i="5"/>
  <c r="K401" i="5"/>
  <c r="E317" i="5"/>
  <c r="K317" i="5"/>
  <c r="E391" i="5"/>
  <c r="K391" i="5"/>
  <c r="E50" i="5"/>
  <c r="K50" i="5"/>
  <c r="E322" i="5"/>
  <c r="K322" i="5"/>
  <c r="E309" i="5"/>
  <c r="K309" i="5"/>
  <c r="E415" i="5"/>
  <c r="K415" i="5"/>
  <c r="E16" i="5"/>
  <c r="K16" i="5"/>
  <c r="E370" i="5"/>
  <c r="K370" i="5"/>
  <c r="E159" i="5"/>
  <c r="K159" i="5"/>
  <c r="E184" i="5"/>
  <c r="K184" i="5"/>
  <c r="E416" i="5"/>
  <c r="K416" i="5"/>
  <c r="E49" i="5"/>
  <c r="K49" i="5"/>
  <c r="E493" i="5"/>
  <c r="K493" i="5"/>
  <c r="E22" i="5"/>
  <c r="K22" i="5"/>
  <c r="E44" i="5"/>
  <c r="K44" i="5"/>
  <c r="E88" i="5"/>
  <c r="K88" i="5"/>
  <c r="E346" i="5"/>
  <c r="K346" i="5"/>
  <c r="E422" i="5"/>
  <c r="K422" i="5"/>
  <c r="E355" i="5"/>
  <c r="K355" i="5"/>
  <c r="E135" i="5"/>
  <c r="K135" i="5"/>
  <c r="E281" i="5"/>
  <c r="K281" i="5"/>
  <c r="E125" i="5"/>
  <c r="K125" i="5"/>
  <c r="E291" i="5"/>
  <c r="K291" i="5"/>
  <c r="E207" i="5"/>
  <c r="K207" i="5"/>
  <c r="E170" i="5"/>
  <c r="K170" i="5"/>
  <c r="E192" i="5"/>
  <c r="K192" i="5"/>
  <c r="E441" i="5"/>
  <c r="K441" i="5"/>
  <c r="E375" i="5"/>
  <c r="K375" i="5"/>
  <c r="E58" i="5"/>
  <c r="K58" i="5"/>
  <c r="E186" i="5"/>
  <c r="K186" i="5"/>
  <c r="E169" i="5"/>
  <c r="K169" i="5"/>
  <c r="E373" i="5"/>
  <c r="K373" i="5"/>
  <c r="E301" i="5"/>
  <c r="K301" i="5"/>
  <c r="E81" i="5"/>
  <c r="K81" i="5"/>
  <c r="E423" i="5"/>
  <c r="K423" i="5"/>
  <c r="E296" i="5"/>
  <c r="K296" i="5"/>
  <c r="E358" i="5"/>
  <c r="K358" i="5"/>
  <c r="E310" i="5"/>
  <c r="K310" i="5"/>
  <c r="E78" i="5"/>
  <c r="K78" i="5"/>
  <c r="E196" i="5"/>
  <c r="K196" i="5"/>
  <c r="E72" i="5"/>
  <c r="K72" i="5"/>
  <c r="E484" i="5"/>
  <c r="K484" i="5"/>
  <c r="E290" i="5"/>
  <c r="K290" i="5"/>
  <c r="E280" i="5"/>
  <c r="K280" i="5"/>
  <c r="E168" i="5"/>
  <c r="K168" i="5"/>
  <c r="E292" i="5"/>
  <c r="K292" i="5"/>
  <c r="E4" i="5"/>
  <c r="K4" i="5"/>
  <c r="E115" i="5"/>
  <c r="K115" i="5"/>
  <c r="E429" i="5"/>
  <c r="K429" i="5"/>
  <c r="E235" i="5"/>
  <c r="K235" i="5"/>
  <c r="E276" i="5"/>
  <c r="K276" i="5"/>
  <c r="E376" i="5"/>
  <c r="K376" i="5"/>
  <c r="E96" i="5"/>
  <c r="K96" i="5"/>
  <c r="E183" i="5"/>
  <c r="K183" i="5"/>
  <c r="E242" i="5"/>
  <c r="K242" i="5"/>
  <c r="E314" i="5"/>
  <c r="K314" i="5"/>
  <c r="E360" i="5"/>
  <c r="K360" i="5"/>
  <c r="E132" i="5"/>
  <c r="K132" i="5"/>
  <c r="E232" i="5"/>
  <c r="K232" i="5"/>
  <c r="E490" i="5"/>
  <c r="K490" i="5"/>
  <c r="E203" i="5"/>
  <c r="K203" i="5"/>
  <c r="E297" i="5"/>
  <c r="K297" i="5"/>
  <c r="E158" i="5"/>
  <c r="K158" i="5"/>
  <c r="E166" i="5"/>
  <c r="K166" i="5"/>
  <c r="E345" i="5"/>
  <c r="K345" i="5"/>
  <c r="E451" i="5"/>
  <c r="K451" i="5"/>
  <c r="E31" i="5"/>
  <c r="K31" i="5"/>
  <c r="E110" i="5"/>
  <c r="K110" i="5"/>
  <c r="E288" i="5"/>
  <c r="K288" i="5"/>
  <c r="E189" i="5"/>
  <c r="K189" i="5"/>
  <c r="E474" i="5"/>
  <c r="K474" i="5"/>
  <c r="E349" i="5"/>
  <c r="K349" i="5"/>
  <c r="E187" i="5"/>
  <c r="K187" i="5"/>
  <c r="E311" i="5"/>
  <c r="K311" i="5"/>
  <c r="E408" i="5"/>
  <c r="K408" i="5"/>
  <c r="E73" i="5"/>
  <c r="K73" i="5"/>
  <c r="E114" i="5"/>
  <c r="K114" i="5"/>
  <c r="E178" i="5"/>
  <c r="K178" i="5"/>
  <c r="E106" i="5"/>
  <c r="K106" i="5"/>
  <c r="E402" i="5"/>
  <c r="K402" i="5"/>
  <c r="E286" i="5"/>
  <c r="K286" i="5"/>
  <c r="E240" i="5"/>
  <c r="K240" i="5"/>
  <c r="E361" i="5"/>
  <c r="K361" i="5"/>
  <c r="E439" i="5"/>
  <c r="K439" i="5"/>
  <c r="E127" i="5"/>
  <c r="K127" i="5"/>
  <c r="E300" i="5"/>
  <c r="K300" i="5"/>
  <c r="E433" i="5"/>
  <c r="K433" i="5"/>
  <c r="E98" i="5"/>
  <c r="K98" i="5"/>
  <c r="E157" i="5"/>
  <c r="K157" i="5"/>
  <c r="E396" i="5"/>
  <c r="K396" i="5"/>
  <c r="E26" i="5"/>
  <c r="K26" i="5"/>
  <c r="E427" i="5"/>
  <c r="K427" i="5"/>
  <c r="E371" i="5"/>
  <c r="K371" i="5"/>
  <c r="E213" i="5"/>
  <c r="K213" i="5"/>
  <c r="E426" i="5"/>
  <c r="K426" i="5"/>
  <c r="E436" i="5"/>
  <c r="K436" i="5"/>
  <c r="E99" i="5"/>
  <c r="K99" i="5"/>
  <c r="E319" i="5"/>
  <c r="K319" i="5"/>
  <c r="E261" i="5"/>
  <c r="K261" i="5"/>
  <c r="E79" i="5"/>
  <c r="K79" i="5"/>
  <c r="E133" i="5"/>
  <c r="K133" i="5"/>
  <c r="E83" i="5"/>
  <c r="K83" i="5"/>
  <c r="E152" i="5"/>
  <c r="K152" i="5"/>
  <c r="E267" i="5"/>
  <c r="K267" i="5"/>
  <c r="E252" i="5"/>
  <c r="K252" i="5"/>
  <c r="E315" i="5"/>
  <c r="K315" i="5"/>
  <c r="E241" i="5"/>
  <c r="K241" i="5"/>
  <c r="E29" i="5"/>
  <c r="K29" i="5"/>
  <c r="E330" i="5"/>
  <c r="K330" i="5"/>
  <c r="E75" i="5"/>
  <c r="K75" i="5"/>
  <c r="E155" i="5"/>
  <c r="K155" i="5"/>
  <c r="E381" i="5"/>
  <c r="K381" i="5"/>
  <c r="L3" i="5" l="1"/>
  <c r="S3" i="5" s="1"/>
  <c r="P3" i="5"/>
  <c r="L381" i="5"/>
  <c r="S381" i="5" s="1"/>
  <c r="P381" i="5"/>
  <c r="L315" i="5"/>
  <c r="S315" i="5" s="1"/>
  <c r="P315" i="5"/>
  <c r="L83" i="5"/>
  <c r="S83" i="5" s="1"/>
  <c r="P83" i="5"/>
  <c r="L319" i="5"/>
  <c r="S319" i="5" s="1"/>
  <c r="P319" i="5"/>
  <c r="L427" i="5"/>
  <c r="S427" i="5" s="1"/>
  <c r="P427" i="5"/>
  <c r="L98" i="5"/>
  <c r="S98" i="5" s="1"/>
  <c r="P98" i="5"/>
  <c r="L240" i="5"/>
  <c r="S240" i="5" s="1"/>
  <c r="P240" i="5"/>
  <c r="L178" i="5"/>
  <c r="S178" i="5" s="1"/>
  <c r="P178" i="5"/>
  <c r="L349" i="5"/>
  <c r="S349" i="5" s="1"/>
  <c r="P349" i="5"/>
  <c r="L110" i="5"/>
  <c r="S110" i="5" s="1"/>
  <c r="P110" i="5"/>
  <c r="L166" i="5"/>
  <c r="S166" i="5" s="1"/>
  <c r="P166" i="5"/>
  <c r="L132" i="5"/>
  <c r="S132" i="5" s="1"/>
  <c r="P132" i="5"/>
  <c r="L183" i="5"/>
  <c r="S183" i="5" s="1"/>
  <c r="P183" i="5"/>
  <c r="L115" i="5"/>
  <c r="S115" i="5" s="1"/>
  <c r="P115" i="5"/>
  <c r="L280" i="5"/>
  <c r="S280" i="5" s="1"/>
  <c r="P280" i="5"/>
  <c r="L310" i="5"/>
  <c r="S310" i="5" s="1"/>
  <c r="P310" i="5"/>
  <c r="L81" i="5"/>
  <c r="S81" i="5" s="1"/>
  <c r="P81" i="5"/>
  <c r="L186" i="5"/>
  <c r="S186" i="5" s="1"/>
  <c r="P186" i="5"/>
  <c r="L207" i="5"/>
  <c r="S207" i="5" s="1"/>
  <c r="P207" i="5"/>
  <c r="L422" i="5"/>
  <c r="S422" i="5" s="1"/>
  <c r="P422" i="5"/>
  <c r="L22" i="5"/>
  <c r="S22" i="5" s="1"/>
  <c r="P22" i="5"/>
  <c r="L370" i="5"/>
  <c r="S370" i="5" s="1"/>
  <c r="P370" i="5"/>
  <c r="L322" i="5"/>
  <c r="S322" i="5" s="1"/>
  <c r="P322" i="5"/>
  <c r="L401" i="5"/>
  <c r="S401" i="5" s="1"/>
  <c r="P401" i="5"/>
  <c r="L54" i="5"/>
  <c r="S54" i="5" s="1"/>
  <c r="P54" i="5"/>
  <c r="L174" i="5"/>
  <c r="S174" i="5" s="1"/>
  <c r="P174" i="5"/>
  <c r="L380" i="5"/>
  <c r="S380" i="5" s="1"/>
  <c r="P380" i="5"/>
  <c r="L341" i="5"/>
  <c r="S341" i="5" s="1"/>
  <c r="P341" i="5"/>
  <c r="L476" i="5"/>
  <c r="S476" i="5" s="1"/>
  <c r="P476" i="5"/>
  <c r="L487" i="5"/>
  <c r="S487" i="5" s="1"/>
  <c r="P487" i="5"/>
  <c r="L327" i="5"/>
  <c r="S327" i="5" s="1"/>
  <c r="P327" i="5"/>
  <c r="L248" i="5"/>
  <c r="S248" i="5" s="1"/>
  <c r="P248" i="5"/>
  <c r="L172" i="5"/>
  <c r="S172" i="5" s="1"/>
  <c r="P172" i="5"/>
  <c r="L82" i="5"/>
  <c r="S82" i="5" s="1"/>
  <c r="P82" i="5"/>
  <c r="L39" i="5"/>
  <c r="S39" i="5" s="1"/>
  <c r="P39" i="5"/>
  <c r="L392" i="5"/>
  <c r="S392" i="5" s="1"/>
  <c r="P392" i="5"/>
  <c r="L469" i="5"/>
  <c r="S469" i="5" s="1"/>
  <c r="P469" i="5"/>
  <c r="L499" i="5"/>
  <c r="S499" i="5" s="1"/>
  <c r="P499" i="5"/>
  <c r="L14" i="5"/>
  <c r="S14" i="5" s="1"/>
  <c r="P14" i="5"/>
  <c r="L454" i="5"/>
  <c r="S454" i="5" s="1"/>
  <c r="P454" i="5"/>
  <c r="L9" i="5"/>
  <c r="S9" i="5" s="1"/>
  <c r="P9" i="5"/>
  <c r="L162" i="5"/>
  <c r="S162" i="5" s="1"/>
  <c r="P162" i="5"/>
  <c r="L251" i="5"/>
  <c r="S251" i="5" s="1"/>
  <c r="P251" i="5"/>
  <c r="L340" i="5"/>
  <c r="S340" i="5" s="1"/>
  <c r="P340" i="5"/>
  <c r="L405" i="5"/>
  <c r="S405" i="5" s="1"/>
  <c r="P405" i="5"/>
  <c r="L294" i="5"/>
  <c r="S294" i="5" s="1"/>
  <c r="P294" i="5"/>
  <c r="L266" i="5"/>
  <c r="S266" i="5" s="1"/>
  <c r="P266" i="5"/>
  <c r="L51" i="5"/>
  <c r="S51" i="5" s="1"/>
  <c r="P51" i="5"/>
  <c r="L225" i="5"/>
  <c r="S225" i="5" s="1"/>
  <c r="P225" i="5"/>
  <c r="L307" i="5"/>
  <c r="S307" i="5" s="1"/>
  <c r="P307" i="5"/>
  <c r="L122" i="5"/>
  <c r="S122" i="5" s="1"/>
  <c r="P122" i="5"/>
  <c r="L279" i="5"/>
  <c r="S279" i="5" s="1"/>
  <c r="P279" i="5"/>
  <c r="L464" i="5"/>
  <c r="S464" i="5" s="1"/>
  <c r="P464" i="5"/>
  <c r="L223" i="5"/>
  <c r="S223" i="5" s="1"/>
  <c r="P223" i="5"/>
  <c r="L390" i="5"/>
  <c r="S390" i="5" s="1"/>
  <c r="P390" i="5"/>
  <c r="L275" i="5"/>
  <c r="S275" i="5" s="1"/>
  <c r="P275" i="5"/>
  <c r="L293" i="5"/>
  <c r="S293" i="5" s="1"/>
  <c r="P293" i="5"/>
  <c r="L395" i="5"/>
  <c r="S395" i="5" s="1"/>
  <c r="P395" i="5"/>
  <c r="L431" i="5"/>
  <c r="S431" i="5" s="1"/>
  <c r="P431" i="5"/>
  <c r="L17" i="5"/>
  <c r="S17" i="5" s="1"/>
  <c r="P17" i="5"/>
  <c r="L104" i="5"/>
  <c r="S104" i="5" s="1"/>
  <c r="P104" i="5"/>
  <c r="L450" i="5"/>
  <c r="S450" i="5" s="1"/>
  <c r="P450" i="5"/>
  <c r="L59" i="5"/>
  <c r="S59" i="5" s="1"/>
  <c r="P59" i="5"/>
  <c r="L445" i="5"/>
  <c r="S445" i="5" s="1"/>
  <c r="P445" i="5"/>
  <c r="L495" i="5"/>
  <c r="S495" i="5" s="1"/>
  <c r="P495" i="5"/>
  <c r="L126" i="5"/>
  <c r="S126" i="5" s="1"/>
  <c r="P126" i="5"/>
  <c r="L461" i="5"/>
  <c r="S461" i="5" s="1"/>
  <c r="P461" i="5"/>
  <c r="L148" i="5"/>
  <c r="S148" i="5" s="1"/>
  <c r="P148" i="5"/>
  <c r="L403" i="5"/>
  <c r="S403" i="5" s="1"/>
  <c r="P403" i="5"/>
  <c r="L258" i="5"/>
  <c r="S258" i="5" s="1"/>
  <c r="P258" i="5"/>
  <c r="L121" i="5"/>
  <c r="S121" i="5" s="1"/>
  <c r="P121" i="5"/>
  <c r="L363" i="5"/>
  <c r="S363" i="5" s="1"/>
  <c r="P363" i="5"/>
  <c r="L308" i="5"/>
  <c r="S308" i="5" s="1"/>
  <c r="P308" i="5"/>
  <c r="L287" i="5"/>
  <c r="S287" i="5" s="1"/>
  <c r="P287" i="5"/>
  <c r="L208" i="5"/>
  <c r="S208" i="5" s="1"/>
  <c r="P208" i="5"/>
  <c r="L351" i="5"/>
  <c r="S351" i="5" s="1"/>
  <c r="P351" i="5"/>
  <c r="L387" i="5"/>
  <c r="S387" i="5" s="1"/>
  <c r="P387" i="5"/>
  <c r="L324" i="5"/>
  <c r="S324" i="5" s="1"/>
  <c r="P324" i="5"/>
  <c r="L57" i="5"/>
  <c r="S57" i="5" s="1"/>
  <c r="P57" i="5"/>
  <c r="L359" i="5"/>
  <c r="S359" i="5" s="1"/>
  <c r="P359" i="5"/>
  <c r="L477" i="5"/>
  <c r="S477" i="5" s="1"/>
  <c r="P477" i="5"/>
  <c r="L194" i="5"/>
  <c r="S194" i="5" s="1"/>
  <c r="P194" i="5"/>
  <c r="L25" i="5"/>
  <c r="S25" i="5" s="1"/>
  <c r="P25" i="5"/>
  <c r="L483" i="5"/>
  <c r="S483" i="5" s="1"/>
  <c r="P483" i="5"/>
  <c r="L336" i="5"/>
  <c r="S336" i="5" s="1"/>
  <c r="P336" i="5"/>
  <c r="L369" i="5"/>
  <c r="S369" i="5" s="1"/>
  <c r="P369" i="5"/>
  <c r="L136" i="5"/>
  <c r="S136" i="5" s="1"/>
  <c r="P136" i="5"/>
  <c r="L200" i="5"/>
  <c r="S200" i="5" s="1"/>
  <c r="P200" i="5"/>
  <c r="L217" i="5"/>
  <c r="S217" i="5" s="1"/>
  <c r="P217" i="5"/>
  <c r="L274" i="5"/>
  <c r="S274" i="5" s="1"/>
  <c r="P274" i="5"/>
  <c r="L497" i="5"/>
  <c r="S497" i="5" s="1"/>
  <c r="P497" i="5"/>
  <c r="L64" i="5"/>
  <c r="S64" i="5" s="1"/>
  <c r="P64" i="5"/>
  <c r="L197" i="5"/>
  <c r="S197" i="5" s="1"/>
  <c r="P197" i="5"/>
  <c r="L494" i="5"/>
  <c r="S494" i="5" s="1"/>
  <c r="P494" i="5"/>
  <c r="L176" i="5"/>
  <c r="S176" i="5" s="1"/>
  <c r="P176" i="5"/>
  <c r="L496" i="5"/>
  <c r="S496" i="5" s="1"/>
  <c r="P496" i="5"/>
  <c r="L271" i="5"/>
  <c r="S271" i="5" s="1"/>
  <c r="P271" i="5"/>
  <c r="L457" i="5"/>
  <c r="S457" i="5" s="1"/>
  <c r="P457" i="5"/>
  <c r="L259" i="5"/>
  <c r="S259" i="5" s="1"/>
  <c r="P259" i="5"/>
  <c r="L69" i="5"/>
  <c r="S69" i="5" s="1"/>
  <c r="P69" i="5"/>
  <c r="L329" i="5"/>
  <c r="S329" i="5" s="1"/>
  <c r="P329" i="5"/>
  <c r="L489" i="5"/>
  <c r="S489" i="5" s="1"/>
  <c r="P489" i="5"/>
  <c r="L239" i="5"/>
  <c r="S239" i="5" s="1"/>
  <c r="P239" i="5"/>
  <c r="L303" i="5"/>
  <c r="S303" i="5" s="1"/>
  <c r="P303" i="5"/>
  <c r="L190" i="5"/>
  <c r="S190" i="5" s="1"/>
  <c r="P190" i="5"/>
  <c r="L111" i="5"/>
  <c r="S111" i="5" s="1"/>
  <c r="P111" i="5"/>
  <c r="L264" i="5"/>
  <c r="S264" i="5" s="1"/>
  <c r="P264" i="5"/>
  <c r="L435" i="5"/>
  <c r="S435" i="5" s="1"/>
  <c r="P435" i="5"/>
  <c r="L109" i="5"/>
  <c r="S109" i="5" s="1"/>
  <c r="P109" i="5"/>
  <c r="L455" i="5"/>
  <c r="S455" i="5" s="1"/>
  <c r="P455" i="5"/>
  <c r="L453" i="5"/>
  <c r="S453" i="5" s="1"/>
  <c r="P453" i="5"/>
  <c r="L398" i="5"/>
  <c r="S398" i="5" s="1"/>
  <c r="P398" i="5"/>
  <c r="L270" i="5"/>
  <c r="S270" i="5" s="1"/>
  <c r="P270" i="5"/>
  <c r="L206" i="5"/>
  <c r="S206" i="5" s="1"/>
  <c r="P206" i="5"/>
  <c r="L220" i="5"/>
  <c r="S220" i="5" s="1"/>
  <c r="P220" i="5"/>
  <c r="L42" i="5"/>
  <c r="S42" i="5" s="1"/>
  <c r="P42" i="5"/>
  <c r="L400" i="5"/>
  <c r="S400" i="5" s="1"/>
  <c r="P400" i="5"/>
  <c r="L8" i="5"/>
  <c r="S8" i="5" s="1"/>
  <c r="P8" i="5"/>
  <c r="L364" i="5"/>
  <c r="S364" i="5" s="1"/>
  <c r="P364" i="5"/>
  <c r="L389" i="5"/>
  <c r="S389" i="5" s="1"/>
  <c r="P389" i="5"/>
  <c r="L6" i="5"/>
  <c r="S6" i="5" s="1"/>
  <c r="P6" i="5"/>
  <c r="L295" i="5"/>
  <c r="S295" i="5" s="1"/>
  <c r="P295" i="5"/>
  <c r="L352" i="5"/>
  <c r="S352" i="5" s="1"/>
  <c r="P352" i="5"/>
  <c r="L37" i="5"/>
  <c r="S37" i="5" s="1"/>
  <c r="P37" i="5"/>
  <c r="L233" i="5"/>
  <c r="S233" i="5" s="1"/>
  <c r="P233" i="5"/>
  <c r="L337" i="5"/>
  <c r="S337" i="5" s="1"/>
  <c r="P337" i="5"/>
  <c r="L144" i="5"/>
  <c r="S144" i="5" s="1"/>
  <c r="P144" i="5"/>
  <c r="L139" i="5"/>
  <c r="S139" i="5" s="1"/>
  <c r="P139" i="5"/>
  <c r="L425" i="5"/>
  <c r="S425" i="5" s="1"/>
  <c r="P425" i="5"/>
  <c r="L498" i="5"/>
  <c r="S498" i="5" s="1"/>
  <c r="P498" i="5"/>
  <c r="L442" i="5"/>
  <c r="S442" i="5" s="1"/>
  <c r="P442" i="5"/>
  <c r="L134" i="5"/>
  <c r="S134" i="5" s="1"/>
  <c r="P134" i="5"/>
  <c r="L62" i="5"/>
  <c r="S62" i="5" s="1"/>
  <c r="P62" i="5"/>
  <c r="L77" i="5"/>
  <c r="S77" i="5" s="1"/>
  <c r="P77" i="5"/>
  <c r="L321" i="5"/>
  <c r="S321" i="5" s="1"/>
  <c r="P321" i="5"/>
  <c r="L101" i="5"/>
  <c r="S101" i="5" s="1"/>
  <c r="P101" i="5"/>
  <c r="L141" i="5"/>
  <c r="S141" i="5" s="1"/>
  <c r="P141" i="5"/>
  <c r="L216" i="5"/>
  <c r="S216" i="5" s="1"/>
  <c r="P216" i="5"/>
  <c r="L92" i="5"/>
  <c r="S92" i="5" s="1"/>
  <c r="P92" i="5"/>
  <c r="L204" i="5"/>
  <c r="S204" i="5" s="1"/>
  <c r="P204" i="5"/>
  <c r="L222" i="5"/>
  <c r="S222" i="5" s="1"/>
  <c r="P222" i="5"/>
  <c r="L444" i="5"/>
  <c r="S444" i="5" s="1"/>
  <c r="P444" i="5"/>
  <c r="L338" i="5"/>
  <c r="S338" i="5" s="1"/>
  <c r="P338" i="5"/>
  <c r="L91" i="5"/>
  <c r="S91" i="5" s="1"/>
  <c r="P91" i="5"/>
  <c r="L304" i="5"/>
  <c r="S304" i="5" s="1"/>
  <c r="P304" i="5"/>
  <c r="L234" i="5"/>
  <c r="S234" i="5" s="1"/>
  <c r="P234" i="5"/>
  <c r="L52" i="5"/>
  <c r="S52" i="5" s="1"/>
  <c r="P52" i="5"/>
  <c r="L38" i="5"/>
  <c r="S38" i="5" s="1"/>
  <c r="P38" i="5"/>
  <c r="L372" i="5"/>
  <c r="S372" i="5" s="1"/>
  <c r="P372" i="5"/>
  <c r="L393" i="5"/>
  <c r="S393" i="5" s="1"/>
  <c r="P393" i="5"/>
  <c r="L284" i="5"/>
  <c r="S284" i="5" s="1"/>
  <c r="P284" i="5"/>
  <c r="L129" i="5"/>
  <c r="S129" i="5" s="1"/>
  <c r="P129" i="5"/>
  <c r="L500" i="5"/>
  <c r="S500" i="5" s="1"/>
  <c r="P500" i="5"/>
  <c r="L10" i="5"/>
  <c r="S10" i="5" s="1"/>
  <c r="P10" i="5"/>
  <c r="L33" i="5"/>
  <c r="S33" i="5" s="1"/>
  <c r="P33" i="5"/>
  <c r="L108" i="5"/>
  <c r="S108" i="5" s="1"/>
  <c r="P108" i="5"/>
  <c r="L161" i="5"/>
  <c r="S161" i="5" s="1"/>
  <c r="P161" i="5"/>
  <c r="L244" i="5"/>
  <c r="S244" i="5" s="1"/>
  <c r="P244" i="5"/>
  <c r="L316" i="5"/>
  <c r="S316" i="5" s="1"/>
  <c r="P316" i="5"/>
  <c r="L486" i="5"/>
  <c r="S486" i="5" s="1"/>
  <c r="P486" i="5"/>
  <c r="L385" i="5"/>
  <c r="S385" i="5" s="1"/>
  <c r="P385" i="5"/>
  <c r="L357" i="5"/>
  <c r="S357" i="5" s="1"/>
  <c r="P357" i="5"/>
  <c r="L113" i="5"/>
  <c r="S113" i="5" s="1"/>
  <c r="P113" i="5"/>
  <c r="L67" i="5"/>
  <c r="S67" i="5" s="1"/>
  <c r="P67" i="5"/>
  <c r="L224" i="5"/>
  <c r="S224" i="5" s="1"/>
  <c r="P224" i="5"/>
  <c r="L105" i="5"/>
  <c r="S105" i="5" s="1"/>
  <c r="P105" i="5"/>
  <c r="L386" i="5"/>
  <c r="S386" i="5" s="1"/>
  <c r="P386" i="5"/>
  <c r="L45" i="5"/>
  <c r="S45" i="5" s="1"/>
  <c r="P45" i="5"/>
  <c r="L219" i="5"/>
  <c r="S219" i="5" s="1"/>
  <c r="P219" i="5"/>
  <c r="L325" i="5"/>
  <c r="S325" i="5" s="1"/>
  <c r="P325" i="5"/>
  <c r="L409" i="5"/>
  <c r="S409" i="5" s="1"/>
  <c r="P409" i="5"/>
  <c r="L209" i="5"/>
  <c r="S209" i="5" s="1"/>
  <c r="P209" i="5"/>
  <c r="L117" i="5"/>
  <c r="S117" i="5" s="1"/>
  <c r="P117" i="5"/>
  <c r="L268" i="5"/>
  <c r="S268" i="5" s="1"/>
  <c r="P268" i="5"/>
  <c r="L181" i="5"/>
  <c r="S181" i="5" s="1"/>
  <c r="P181" i="5"/>
  <c r="L411" i="5"/>
  <c r="S411" i="5" s="1"/>
  <c r="P411" i="5"/>
  <c r="L95" i="5"/>
  <c r="S95" i="5" s="1"/>
  <c r="P95" i="5"/>
  <c r="L249" i="5"/>
  <c r="S249" i="5" s="1"/>
  <c r="P249" i="5"/>
  <c r="L75" i="5"/>
  <c r="S75" i="5" s="1"/>
  <c r="P75" i="5"/>
  <c r="L29" i="5"/>
  <c r="S29" i="5" s="1"/>
  <c r="P29" i="5"/>
  <c r="L267" i="5"/>
  <c r="S267" i="5" s="1"/>
  <c r="P267" i="5"/>
  <c r="L79" i="5"/>
  <c r="S79" i="5" s="1"/>
  <c r="P79" i="5"/>
  <c r="L436" i="5"/>
  <c r="S436" i="5" s="1"/>
  <c r="P436" i="5"/>
  <c r="L213" i="5"/>
  <c r="S213" i="5" s="1"/>
  <c r="P213" i="5"/>
  <c r="L396" i="5"/>
  <c r="S396" i="5" s="1"/>
  <c r="P396" i="5"/>
  <c r="L300" i="5"/>
  <c r="S300" i="5" s="1"/>
  <c r="P300" i="5"/>
  <c r="L439" i="5"/>
  <c r="S439" i="5" s="1"/>
  <c r="P439" i="5"/>
  <c r="L402" i="5"/>
  <c r="S402" i="5" s="1"/>
  <c r="P402" i="5"/>
  <c r="L73" i="5"/>
  <c r="S73" i="5" s="1"/>
  <c r="P73" i="5"/>
  <c r="L311" i="5"/>
  <c r="S311" i="5" s="1"/>
  <c r="P311" i="5"/>
  <c r="L189" i="5"/>
  <c r="S189" i="5" s="1"/>
  <c r="P189" i="5"/>
  <c r="L451" i="5"/>
  <c r="S451" i="5" s="1"/>
  <c r="P451" i="5"/>
  <c r="L297" i="5"/>
  <c r="S297" i="5" s="1"/>
  <c r="P297" i="5"/>
  <c r="L490" i="5"/>
  <c r="S490" i="5" s="1"/>
  <c r="P490" i="5"/>
  <c r="L314" i="5"/>
  <c r="S314" i="5" s="1"/>
  <c r="P314" i="5"/>
  <c r="L376" i="5"/>
  <c r="S376" i="5" s="1"/>
  <c r="P376" i="5"/>
  <c r="L235" i="5"/>
  <c r="S235" i="5" s="1"/>
  <c r="P235" i="5"/>
  <c r="L292" i="5"/>
  <c r="S292" i="5" s="1"/>
  <c r="P292" i="5"/>
  <c r="L484" i="5"/>
  <c r="S484" i="5" s="1"/>
  <c r="P484" i="5"/>
  <c r="L196" i="5"/>
  <c r="S196" i="5" s="1"/>
  <c r="P196" i="5"/>
  <c r="L296" i="5"/>
  <c r="S296" i="5" s="1"/>
  <c r="P296" i="5"/>
  <c r="L373" i="5"/>
  <c r="S373" i="5" s="1"/>
  <c r="P373" i="5"/>
  <c r="L375" i="5"/>
  <c r="S375" i="5" s="1"/>
  <c r="P375" i="5"/>
  <c r="L192" i="5"/>
  <c r="S192" i="5" s="1"/>
  <c r="P192" i="5"/>
  <c r="L125" i="5"/>
  <c r="S125" i="5" s="1"/>
  <c r="P125" i="5"/>
  <c r="L135" i="5"/>
  <c r="S135" i="5" s="1"/>
  <c r="P135" i="5"/>
  <c r="L88" i="5"/>
  <c r="S88" i="5" s="1"/>
  <c r="P88" i="5"/>
  <c r="L49" i="5"/>
  <c r="S49" i="5" s="1"/>
  <c r="P49" i="5"/>
  <c r="L184" i="5"/>
  <c r="S184" i="5" s="1"/>
  <c r="P184" i="5"/>
  <c r="L415" i="5"/>
  <c r="S415" i="5" s="1"/>
  <c r="P415" i="5"/>
  <c r="L391" i="5"/>
  <c r="S391" i="5" s="1"/>
  <c r="P391" i="5"/>
  <c r="L123" i="5"/>
  <c r="S123" i="5" s="1"/>
  <c r="P123" i="5"/>
  <c r="L362" i="5"/>
  <c r="S362" i="5" s="1"/>
  <c r="P362" i="5"/>
  <c r="L32" i="5"/>
  <c r="S32" i="5" s="1"/>
  <c r="P32" i="5"/>
  <c r="L334" i="5"/>
  <c r="S334" i="5" s="1"/>
  <c r="P334" i="5"/>
  <c r="L419" i="5"/>
  <c r="S419" i="5" s="1"/>
  <c r="P419" i="5"/>
  <c r="L312" i="5"/>
  <c r="S312" i="5" s="1"/>
  <c r="P312" i="5"/>
  <c r="L130" i="5"/>
  <c r="S130" i="5" s="1"/>
  <c r="P130" i="5"/>
  <c r="L138" i="5"/>
  <c r="S138" i="5" s="1"/>
  <c r="P138" i="5"/>
  <c r="L246" i="5"/>
  <c r="S246" i="5" s="1"/>
  <c r="P246" i="5"/>
  <c r="L238" i="5"/>
  <c r="S238" i="5" s="1"/>
  <c r="P238" i="5"/>
  <c r="L420" i="5"/>
  <c r="S420" i="5" s="1"/>
  <c r="P420" i="5"/>
  <c r="L40" i="5"/>
  <c r="S40" i="5" s="1"/>
  <c r="P40" i="5"/>
  <c r="L86" i="5"/>
  <c r="S86" i="5" s="1"/>
  <c r="P86" i="5"/>
  <c r="L335" i="5"/>
  <c r="S335" i="5" s="1"/>
  <c r="P335" i="5"/>
  <c r="L250" i="5"/>
  <c r="S250" i="5" s="1"/>
  <c r="P250" i="5"/>
  <c r="L410" i="5"/>
  <c r="S410" i="5" s="1"/>
  <c r="P410" i="5"/>
  <c r="L446" i="5"/>
  <c r="S446" i="5" s="1"/>
  <c r="P446" i="5"/>
  <c r="L173" i="5"/>
  <c r="S173" i="5" s="1"/>
  <c r="P173" i="5"/>
  <c r="L87" i="5"/>
  <c r="S87" i="5" s="1"/>
  <c r="P87" i="5"/>
  <c r="L488" i="5"/>
  <c r="S488" i="5" s="1"/>
  <c r="P488" i="5"/>
  <c r="L35" i="5"/>
  <c r="S35" i="5" s="1"/>
  <c r="P35" i="5"/>
  <c r="L7" i="5"/>
  <c r="S7" i="5" s="1"/>
  <c r="P7" i="5"/>
  <c r="L102" i="5"/>
  <c r="S102" i="5" s="1"/>
  <c r="P102" i="5"/>
  <c r="L175" i="5"/>
  <c r="S175" i="5" s="1"/>
  <c r="P175" i="5"/>
  <c r="L368" i="5"/>
  <c r="S368" i="5" s="1"/>
  <c r="P368" i="5"/>
  <c r="L452" i="5"/>
  <c r="S452" i="5" s="1"/>
  <c r="P452" i="5"/>
  <c r="L191" i="5"/>
  <c r="S191" i="5" s="1"/>
  <c r="P191" i="5"/>
  <c r="L333" i="5"/>
  <c r="S333" i="5" s="1"/>
  <c r="P333" i="5"/>
  <c r="L243" i="5"/>
  <c r="S243" i="5" s="1"/>
  <c r="P243" i="5"/>
  <c r="L277" i="5"/>
  <c r="S277" i="5" s="1"/>
  <c r="P277" i="5"/>
  <c r="L485" i="5"/>
  <c r="S485" i="5" s="1"/>
  <c r="P485" i="5"/>
  <c r="L374" i="5"/>
  <c r="S374" i="5" s="1"/>
  <c r="P374" i="5"/>
  <c r="L473" i="5"/>
  <c r="S473" i="5" s="1"/>
  <c r="P473" i="5"/>
  <c r="L247" i="5"/>
  <c r="S247" i="5" s="1"/>
  <c r="P247" i="5"/>
  <c r="L128" i="5"/>
  <c r="S128" i="5" s="1"/>
  <c r="P128" i="5"/>
  <c r="L465" i="5"/>
  <c r="S465" i="5" s="1"/>
  <c r="P465" i="5"/>
  <c r="L278" i="5"/>
  <c r="S278" i="5" s="1"/>
  <c r="P278" i="5"/>
  <c r="L260" i="5"/>
  <c r="S260" i="5" s="1"/>
  <c r="P260" i="5"/>
  <c r="L155" i="5"/>
  <c r="S155" i="5" s="1"/>
  <c r="P155" i="5"/>
  <c r="L330" i="5"/>
  <c r="S330" i="5" s="1"/>
  <c r="P330" i="5"/>
  <c r="L241" i="5"/>
  <c r="S241" i="5" s="1"/>
  <c r="P241" i="5"/>
  <c r="L252" i="5"/>
  <c r="S252" i="5" s="1"/>
  <c r="P252" i="5"/>
  <c r="L152" i="5"/>
  <c r="S152" i="5" s="1"/>
  <c r="P152" i="5"/>
  <c r="L133" i="5"/>
  <c r="S133" i="5" s="1"/>
  <c r="P133" i="5"/>
  <c r="L261" i="5"/>
  <c r="S261" i="5" s="1"/>
  <c r="P261" i="5"/>
  <c r="L99" i="5"/>
  <c r="S99" i="5" s="1"/>
  <c r="P99" i="5"/>
  <c r="L426" i="5"/>
  <c r="S426" i="5" s="1"/>
  <c r="P426" i="5"/>
  <c r="L371" i="5"/>
  <c r="S371" i="5" s="1"/>
  <c r="P371" i="5"/>
  <c r="L26" i="5"/>
  <c r="S26" i="5" s="1"/>
  <c r="P26" i="5"/>
  <c r="L157" i="5"/>
  <c r="S157" i="5" s="1"/>
  <c r="P157" i="5"/>
  <c r="L433" i="5"/>
  <c r="S433" i="5" s="1"/>
  <c r="P433" i="5"/>
  <c r="L127" i="5"/>
  <c r="S127" i="5" s="1"/>
  <c r="P127" i="5"/>
  <c r="L361" i="5"/>
  <c r="S361" i="5" s="1"/>
  <c r="P361" i="5"/>
  <c r="L286" i="5"/>
  <c r="S286" i="5" s="1"/>
  <c r="P286" i="5"/>
  <c r="L106" i="5"/>
  <c r="S106" i="5" s="1"/>
  <c r="P106" i="5"/>
  <c r="L114" i="5"/>
  <c r="S114" i="5" s="1"/>
  <c r="P114" i="5"/>
  <c r="L408" i="5"/>
  <c r="S408" i="5" s="1"/>
  <c r="P408" i="5"/>
  <c r="L187" i="5"/>
  <c r="S187" i="5" s="1"/>
  <c r="P187" i="5"/>
  <c r="L474" i="5"/>
  <c r="S474" i="5" s="1"/>
  <c r="P474" i="5"/>
  <c r="L288" i="5"/>
  <c r="S288" i="5" s="1"/>
  <c r="P288" i="5"/>
  <c r="L31" i="5"/>
  <c r="S31" i="5" s="1"/>
  <c r="P31" i="5"/>
  <c r="L345" i="5"/>
  <c r="S345" i="5" s="1"/>
  <c r="P345" i="5"/>
  <c r="L158" i="5"/>
  <c r="S158" i="5" s="1"/>
  <c r="P158" i="5"/>
  <c r="L203" i="5"/>
  <c r="S203" i="5" s="1"/>
  <c r="P203" i="5"/>
  <c r="L232" i="5"/>
  <c r="S232" i="5" s="1"/>
  <c r="P232" i="5"/>
  <c r="L360" i="5"/>
  <c r="S360" i="5" s="1"/>
  <c r="P360" i="5"/>
  <c r="L242" i="5"/>
  <c r="S242" i="5" s="1"/>
  <c r="P242" i="5"/>
  <c r="L96" i="5"/>
  <c r="S96" i="5" s="1"/>
  <c r="P96" i="5"/>
  <c r="L276" i="5"/>
  <c r="S276" i="5" s="1"/>
  <c r="P276" i="5"/>
  <c r="L429" i="5"/>
  <c r="S429" i="5" s="1"/>
  <c r="P429" i="5"/>
  <c r="L4" i="5"/>
  <c r="S4" i="5" s="1"/>
  <c r="P4" i="5"/>
  <c r="L168" i="5"/>
  <c r="S168" i="5" s="1"/>
  <c r="P168" i="5"/>
  <c r="L290" i="5"/>
  <c r="S290" i="5" s="1"/>
  <c r="P290" i="5"/>
  <c r="L72" i="5"/>
  <c r="S72" i="5" s="1"/>
  <c r="P72" i="5"/>
  <c r="L78" i="5"/>
  <c r="S78" i="5" s="1"/>
  <c r="P78" i="5"/>
  <c r="L358" i="5"/>
  <c r="S358" i="5" s="1"/>
  <c r="P358" i="5"/>
  <c r="L423" i="5"/>
  <c r="S423" i="5" s="1"/>
  <c r="P423" i="5"/>
  <c r="L301" i="5"/>
  <c r="S301" i="5" s="1"/>
  <c r="P301" i="5"/>
  <c r="L169" i="5"/>
  <c r="S169" i="5" s="1"/>
  <c r="P169" i="5"/>
  <c r="L58" i="5"/>
  <c r="S58" i="5" s="1"/>
  <c r="P58" i="5"/>
  <c r="L441" i="5"/>
  <c r="S441" i="5" s="1"/>
  <c r="P441" i="5"/>
  <c r="L170" i="5"/>
  <c r="S170" i="5" s="1"/>
  <c r="P170" i="5"/>
  <c r="L291" i="5"/>
  <c r="S291" i="5" s="1"/>
  <c r="P291" i="5"/>
  <c r="L281" i="5"/>
  <c r="S281" i="5" s="1"/>
  <c r="P281" i="5"/>
  <c r="L355" i="5"/>
  <c r="S355" i="5" s="1"/>
  <c r="P355" i="5"/>
  <c r="L346" i="5"/>
  <c r="S346" i="5" s="1"/>
  <c r="P346" i="5"/>
  <c r="L44" i="5"/>
  <c r="S44" i="5" s="1"/>
  <c r="P44" i="5"/>
  <c r="L493" i="5"/>
  <c r="S493" i="5" s="1"/>
  <c r="P493" i="5"/>
  <c r="L416" i="5"/>
  <c r="S416" i="5" s="1"/>
  <c r="P416" i="5"/>
  <c r="L159" i="5"/>
  <c r="S159" i="5" s="1"/>
  <c r="P159" i="5"/>
  <c r="L16" i="5"/>
  <c r="S16" i="5" s="1"/>
  <c r="P16" i="5"/>
  <c r="L309" i="5"/>
  <c r="S309" i="5" s="1"/>
  <c r="P309" i="5"/>
  <c r="L50" i="5"/>
  <c r="S50" i="5" s="1"/>
  <c r="P50" i="5"/>
  <c r="L317" i="5"/>
  <c r="S317" i="5" s="1"/>
  <c r="P317" i="5"/>
  <c r="L406" i="5"/>
  <c r="S406" i="5" s="1"/>
  <c r="P406" i="5"/>
  <c r="L84" i="5"/>
  <c r="S84" i="5" s="1"/>
  <c r="P84" i="5"/>
  <c r="L221" i="5"/>
  <c r="S221" i="5" s="1"/>
  <c r="P221" i="5"/>
  <c r="L424" i="5"/>
  <c r="S424" i="5" s="1"/>
  <c r="P424" i="5"/>
  <c r="L46" i="5"/>
  <c r="S46" i="5" s="1"/>
  <c r="P46" i="5"/>
  <c r="L299" i="5"/>
  <c r="S299" i="5" s="1"/>
  <c r="P299" i="5"/>
  <c r="L48" i="5"/>
  <c r="S48" i="5" s="1"/>
  <c r="P48" i="5"/>
  <c r="L154" i="5"/>
  <c r="S154" i="5" s="1"/>
  <c r="P154" i="5"/>
  <c r="L193" i="5"/>
  <c r="S193" i="5" s="1"/>
  <c r="P193" i="5"/>
  <c r="L468" i="5"/>
  <c r="S468" i="5" s="1"/>
  <c r="P468" i="5"/>
  <c r="L347" i="5"/>
  <c r="S347" i="5" s="1"/>
  <c r="P347" i="5"/>
  <c r="L151" i="5"/>
  <c r="S151" i="5" s="1"/>
  <c r="P151" i="5"/>
  <c r="L41" i="5"/>
  <c r="S41" i="5" s="1"/>
  <c r="P41" i="5"/>
  <c r="L70" i="5"/>
  <c r="S70" i="5" s="1"/>
  <c r="P70" i="5"/>
  <c r="L164" i="5"/>
  <c r="S164" i="5" s="1"/>
  <c r="P164" i="5"/>
  <c r="L142" i="5"/>
  <c r="S142" i="5" s="1"/>
  <c r="P142" i="5"/>
  <c r="L492" i="5"/>
  <c r="S492" i="5" s="1"/>
  <c r="P492" i="5"/>
  <c r="L437" i="5"/>
  <c r="S437" i="5" s="1"/>
  <c r="P437" i="5"/>
  <c r="L112" i="5"/>
  <c r="S112" i="5" s="1"/>
  <c r="P112" i="5"/>
  <c r="L180" i="5"/>
  <c r="S180" i="5" s="1"/>
  <c r="P180" i="5"/>
  <c r="L384" i="5"/>
  <c r="S384" i="5" s="1"/>
  <c r="P384" i="5"/>
  <c r="L414" i="5"/>
  <c r="S414" i="5" s="1"/>
  <c r="P414" i="5"/>
  <c r="L253" i="5"/>
  <c r="S253" i="5" s="1"/>
  <c r="P253" i="5"/>
  <c r="L118" i="5"/>
  <c r="S118" i="5" s="1"/>
  <c r="P118" i="5"/>
  <c r="L140" i="5"/>
  <c r="S140" i="5" s="1"/>
  <c r="P140" i="5"/>
  <c r="L23" i="5"/>
  <c r="S23" i="5" s="1"/>
  <c r="P23" i="5"/>
  <c r="L382" i="5"/>
  <c r="S382" i="5" s="1"/>
  <c r="P382" i="5"/>
  <c r="L482" i="5"/>
  <c r="S482" i="5" s="1"/>
  <c r="P482" i="5"/>
  <c r="L195" i="5"/>
  <c r="S195" i="5" s="1"/>
  <c r="P195" i="5"/>
  <c r="L227" i="5"/>
  <c r="S227" i="5" s="1"/>
  <c r="P227" i="5"/>
  <c r="L269" i="5"/>
  <c r="S269" i="5" s="1"/>
  <c r="P269" i="5"/>
  <c r="L432" i="5"/>
  <c r="S432" i="5" s="1"/>
  <c r="P432" i="5"/>
  <c r="L218" i="5"/>
  <c r="S218" i="5" s="1"/>
  <c r="P218" i="5"/>
  <c r="L354" i="5"/>
  <c r="S354" i="5" s="1"/>
  <c r="P354" i="5"/>
  <c r="L404" i="5"/>
  <c r="S404" i="5" s="1"/>
  <c r="P404" i="5"/>
  <c r="L305" i="5"/>
  <c r="S305" i="5" s="1"/>
  <c r="P305" i="5"/>
  <c r="L318" i="5"/>
  <c r="S318" i="5" s="1"/>
  <c r="P318" i="5"/>
  <c r="L471" i="5"/>
  <c r="S471" i="5" s="1"/>
  <c r="P471" i="5"/>
  <c r="L456" i="5"/>
  <c r="S456" i="5" s="1"/>
  <c r="P456" i="5"/>
  <c r="L228" i="5"/>
  <c r="S228" i="5" s="1"/>
  <c r="P228" i="5"/>
  <c r="L150" i="5"/>
  <c r="S150" i="5" s="1"/>
  <c r="P150" i="5"/>
  <c r="L462" i="5"/>
  <c r="S462" i="5" s="1"/>
  <c r="P462" i="5"/>
  <c r="L202" i="5"/>
  <c r="S202" i="5" s="1"/>
  <c r="P202" i="5"/>
  <c r="L93" i="5"/>
  <c r="S93" i="5" s="1"/>
  <c r="P93" i="5"/>
  <c r="L100" i="5"/>
  <c r="S100" i="5" s="1"/>
  <c r="P100" i="5"/>
  <c r="L231" i="5"/>
  <c r="S231" i="5" s="1"/>
  <c r="P231" i="5"/>
  <c r="L20" i="5"/>
  <c r="S20" i="5" s="1"/>
  <c r="P20" i="5"/>
  <c r="L94" i="5"/>
  <c r="S94" i="5" s="1"/>
  <c r="P94" i="5"/>
  <c r="L61" i="5"/>
  <c r="S61" i="5" s="1"/>
  <c r="P61" i="5"/>
  <c r="L68" i="5"/>
  <c r="S68" i="5" s="1"/>
  <c r="P68" i="5"/>
  <c r="L120" i="5"/>
  <c r="S120" i="5" s="1"/>
  <c r="P120" i="5"/>
  <c r="L383" i="5"/>
  <c r="S383" i="5" s="1"/>
  <c r="P383" i="5"/>
  <c r="L466" i="5"/>
  <c r="S466" i="5" s="1"/>
  <c r="P466" i="5"/>
  <c r="L119" i="5"/>
  <c r="S119" i="5" s="1"/>
  <c r="P119" i="5"/>
  <c r="L379" i="5"/>
  <c r="S379" i="5" s="1"/>
  <c r="P379" i="5"/>
  <c r="L156" i="5"/>
  <c r="S156" i="5" s="1"/>
  <c r="P156" i="5"/>
  <c r="L90" i="5"/>
  <c r="S90" i="5" s="1"/>
  <c r="P90" i="5"/>
  <c r="L306" i="5"/>
  <c r="S306" i="5" s="1"/>
  <c r="P306" i="5"/>
  <c r="L342" i="5"/>
  <c r="S342" i="5" s="1"/>
  <c r="P342" i="5"/>
  <c r="L85" i="5"/>
  <c r="S85" i="5" s="1"/>
  <c r="P85" i="5"/>
  <c r="L147" i="5"/>
  <c r="S147" i="5" s="1"/>
  <c r="P147" i="5"/>
  <c r="L55" i="5"/>
  <c r="S55" i="5" s="1"/>
  <c r="P55" i="5"/>
  <c r="L472" i="5"/>
  <c r="S472" i="5" s="1"/>
  <c r="P472" i="5"/>
  <c r="L5" i="5"/>
  <c r="S5" i="5" s="1"/>
  <c r="P5" i="5"/>
  <c r="L43" i="5"/>
  <c r="S43" i="5" s="1"/>
  <c r="P43" i="5"/>
  <c r="L475" i="5"/>
  <c r="S475" i="5" s="1"/>
  <c r="P475" i="5"/>
  <c r="L257" i="5"/>
  <c r="S257" i="5" s="1"/>
  <c r="P257" i="5"/>
  <c r="L491" i="5"/>
  <c r="S491" i="5" s="1"/>
  <c r="P491" i="5"/>
  <c r="L131" i="5"/>
  <c r="S131" i="5" s="1"/>
  <c r="P131" i="5"/>
  <c r="L263" i="5"/>
  <c r="S263" i="5" s="1"/>
  <c r="P263" i="5"/>
  <c r="L177" i="5"/>
  <c r="S177" i="5" s="1"/>
  <c r="P177" i="5"/>
  <c r="L256" i="5"/>
  <c r="S256" i="5" s="1"/>
  <c r="P256" i="5"/>
  <c r="L350" i="5"/>
  <c r="S350" i="5" s="1"/>
  <c r="P350" i="5"/>
  <c r="L13" i="5"/>
  <c r="S13" i="5" s="1"/>
  <c r="P13" i="5"/>
  <c r="L440" i="5"/>
  <c r="S440" i="5" s="1"/>
  <c r="P440" i="5"/>
  <c r="L480" i="5"/>
  <c r="S480" i="5" s="1"/>
  <c r="P480" i="5"/>
  <c r="L459" i="5"/>
  <c r="S459" i="5" s="1"/>
  <c r="P459" i="5"/>
  <c r="L188" i="5"/>
  <c r="S188" i="5" s="1"/>
  <c r="P188" i="5"/>
  <c r="L356" i="5"/>
  <c r="S356" i="5" s="1"/>
  <c r="P356" i="5"/>
  <c r="L89" i="5"/>
  <c r="S89" i="5" s="1"/>
  <c r="P89" i="5"/>
  <c r="L65" i="5"/>
  <c r="S65" i="5" s="1"/>
  <c r="P65" i="5"/>
  <c r="L27" i="5"/>
  <c r="S27" i="5" s="1"/>
  <c r="P27" i="5"/>
  <c r="L449" i="5"/>
  <c r="S449" i="5" s="1"/>
  <c r="P449" i="5"/>
  <c r="L421" i="5"/>
  <c r="S421" i="5" s="1"/>
  <c r="P421" i="5"/>
  <c r="L163" i="5"/>
  <c r="S163" i="5" s="1"/>
  <c r="P163" i="5"/>
  <c r="L160" i="5"/>
  <c r="S160" i="5" s="1"/>
  <c r="P160" i="5"/>
  <c r="L24" i="5"/>
  <c r="S24" i="5" s="1"/>
  <c r="P24" i="5"/>
  <c r="L394" i="5"/>
  <c r="S394" i="5" s="1"/>
  <c r="P394" i="5"/>
  <c r="L149" i="5"/>
  <c r="S149" i="5" s="1"/>
  <c r="P149" i="5"/>
  <c r="L366" i="5"/>
  <c r="S366" i="5" s="1"/>
  <c r="P366" i="5"/>
  <c r="L116" i="5"/>
  <c r="S116" i="5" s="1"/>
  <c r="P116" i="5"/>
  <c r="L430" i="5"/>
  <c r="S430" i="5" s="1"/>
  <c r="P430" i="5"/>
  <c r="L417" i="5"/>
  <c r="S417" i="5" s="1"/>
  <c r="P417" i="5"/>
  <c r="L153" i="5"/>
  <c r="S153" i="5" s="1"/>
  <c r="P153" i="5"/>
  <c r="L215" i="5"/>
  <c r="S215" i="5" s="1"/>
  <c r="P215" i="5"/>
  <c r="L447" i="5"/>
  <c r="S447" i="5" s="1"/>
  <c r="P447" i="5"/>
  <c r="L254" i="5"/>
  <c r="S254" i="5" s="1"/>
  <c r="P254" i="5"/>
  <c r="L332" i="5"/>
  <c r="S332" i="5" s="1"/>
  <c r="P332" i="5"/>
  <c r="L418" i="5"/>
  <c r="S418" i="5" s="1"/>
  <c r="P418" i="5"/>
  <c r="L76" i="5"/>
  <c r="S76" i="5" s="1"/>
  <c r="P76" i="5"/>
  <c r="L343" i="5"/>
  <c r="S343" i="5" s="1"/>
  <c r="P343" i="5"/>
  <c r="L397" i="5"/>
  <c r="S397" i="5" s="1"/>
  <c r="P397" i="5"/>
  <c r="L438" i="5"/>
  <c r="S438" i="5" s="1"/>
  <c r="P438" i="5"/>
  <c r="L80" i="5"/>
  <c r="S80" i="5" s="1"/>
  <c r="P80" i="5"/>
  <c r="L470" i="5"/>
  <c r="S470" i="5" s="1"/>
  <c r="P470" i="5"/>
  <c r="L124" i="5"/>
  <c r="S124" i="5" s="1"/>
  <c r="P124" i="5"/>
  <c r="L339" i="5"/>
  <c r="S339" i="5" s="1"/>
  <c r="P339" i="5"/>
  <c r="L107" i="5"/>
  <c r="S107" i="5" s="1"/>
  <c r="P107" i="5"/>
  <c r="L214" i="5"/>
  <c r="S214" i="5" s="1"/>
  <c r="P214" i="5"/>
  <c r="L283" i="5"/>
  <c r="S283" i="5" s="1"/>
  <c r="P283" i="5"/>
  <c r="L171" i="5"/>
  <c r="S171" i="5" s="1"/>
  <c r="P171" i="5"/>
  <c r="L56" i="5"/>
  <c r="S56" i="5" s="1"/>
  <c r="P56" i="5"/>
  <c r="L448" i="5"/>
  <c r="S448" i="5" s="1"/>
  <c r="P448" i="5"/>
  <c r="L47" i="5"/>
  <c r="S47" i="5" s="1"/>
  <c r="P47" i="5"/>
  <c r="L377" i="5"/>
  <c r="S377" i="5" s="1"/>
  <c r="P377" i="5"/>
  <c r="L273" i="5"/>
  <c r="S273" i="5" s="1"/>
  <c r="P273" i="5"/>
  <c r="L367" i="5"/>
  <c r="S367" i="5" s="1"/>
  <c r="P367" i="5"/>
  <c r="L53" i="5"/>
  <c r="S53" i="5" s="1"/>
  <c r="P53" i="5"/>
  <c r="L28" i="5"/>
  <c r="S28" i="5" s="1"/>
  <c r="P28" i="5"/>
  <c r="L15" i="5"/>
  <c r="S15" i="5" s="1"/>
  <c r="P15" i="5"/>
  <c r="L298" i="5"/>
  <c r="S298" i="5" s="1"/>
  <c r="P298" i="5"/>
  <c r="L36" i="5"/>
  <c r="S36" i="5" s="1"/>
  <c r="P36" i="5"/>
  <c r="L74" i="5"/>
  <c r="S74" i="5" s="1"/>
  <c r="P74" i="5"/>
  <c r="L167" i="5"/>
  <c r="S167" i="5" s="1"/>
  <c r="P167" i="5"/>
  <c r="L60" i="5"/>
  <c r="S60" i="5" s="1"/>
  <c r="P60" i="5"/>
  <c r="L460" i="5"/>
  <c r="S460" i="5" s="1"/>
  <c r="P460" i="5"/>
  <c r="L211" i="5"/>
  <c r="S211" i="5" s="1"/>
  <c r="P211" i="5"/>
  <c r="L201" i="5"/>
  <c r="S201" i="5" s="1"/>
  <c r="P201" i="5"/>
  <c r="L313" i="5"/>
  <c r="S313" i="5" s="1"/>
  <c r="P313" i="5"/>
  <c r="L229" i="5"/>
  <c r="S229" i="5" s="1"/>
  <c r="P229" i="5"/>
  <c r="L145" i="5"/>
  <c r="S145" i="5" s="1"/>
  <c r="P145" i="5"/>
  <c r="L378" i="5"/>
  <c r="S378" i="5" s="1"/>
  <c r="P378" i="5"/>
  <c r="L34" i="5"/>
  <c r="S34" i="5" s="1"/>
  <c r="P34" i="5"/>
  <c r="L458" i="5"/>
  <c r="S458" i="5" s="1"/>
  <c r="P458" i="5"/>
  <c r="L501" i="5"/>
  <c r="S501" i="5" s="1"/>
  <c r="P501" i="5"/>
  <c r="L289" i="5"/>
  <c r="S289" i="5" s="1"/>
  <c r="P289" i="5"/>
  <c r="L137" i="5"/>
  <c r="S137" i="5" s="1"/>
  <c r="P137" i="5"/>
  <c r="L97" i="5"/>
  <c r="S97" i="5" s="1"/>
  <c r="P97" i="5"/>
  <c r="L434" i="5"/>
  <c r="S434" i="5" s="1"/>
  <c r="P434" i="5"/>
  <c r="L262" i="5"/>
  <c r="S262" i="5" s="1"/>
  <c r="P262" i="5"/>
  <c r="L478" i="5"/>
  <c r="S478" i="5" s="1"/>
  <c r="P478" i="5"/>
  <c r="L407" i="5"/>
  <c r="S407" i="5" s="1"/>
  <c r="P407" i="5"/>
  <c r="L210" i="5"/>
  <c r="S210" i="5" s="1"/>
  <c r="P210" i="5"/>
  <c r="L388" i="5"/>
  <c r="S388" i="5" s="1"/>
  <c r="P388" i="5"/>
  <c r="L236" i="5"/>
  <c r="S236" i="5" s="1"/>
  <c r="P236" i="5"/>
  <c r="L463" i="5"/>
  <c r="S463" i="5" s="1"/>
  <c r="P463" i="5"/>
  <c r="L443" i="5"/>
  <c r="S443" i="5" s="1"/>
  <c r="P443" i="5"/>
  <c r="L182" i="5"/>
  <c r="S182" i="5" s="1"/>
  <c r="P182" i="5"/>
  <c r="L348" i="5"/>
  <c r="S348" i="5" s="1"/>
  <c r="P348" i="5"/>
  <c r="L479" i="5"/>
  <c r="S479" i="5" s="1"/>
  <c r="P479" i="5"/>
  <c r="L326" i="5"/>
  <c r="S326" i="5" s="1"/>
  <c r="P326" i="5"/>
  <c r="L30" i="5"/>
  <c r="S30" i="5" s="1"/>
  <c r="P30" i="5"/>
  <c r="L143" i="5"/>
  <c r="S143" i="5" s="1"/>
  <c r="P143" i="5"/>
  <c r="L12" i="5"/>
  <c r="S12" i="5" s="1"/>
  <c r="P12" i="5"/>
  <c r="L399" i="5"/>
  <c r="S399" i="5" s="1"/>
  <c r="P399" i="5"/>
  <c r="L230" i="5"/>
  <c r="S230" i="5" s="1"/>
  <c r="P230" i="5"/>
  <c r="L344" i="5"/>
  <c r="S344" i="5" s="1"/>
  <c r="P344" i="5"/>
  <c r="L467" i="5"/>
  <c r="S467" i="5" s="1"/>
  <c r="P467" i="5"/>
  <c r="L165" i="5"/>
  <c r="S165" i="5" s="1"/>
  <c r="P165" i="5"/>
  <c r="L179" i="5"/>
  <c r="S179" i="5" s="1"/>
  <c r="P179" i="5"/>
  <c r="L328" i="5"/>
  <c r="S328" i="5" s="1"/>
  <c r="P328" i="5"/>
  <c r="L18" i="5"/>
  <c r="S18" i="5" s="1"/>
  <c r="P18" i="5"/>
  <c r="L199" i="5"/>
  <c r="S199" i="5" s="1"/>
  <c r="P199" i="5"/>
  <c r="L21" i="5"/>
  <c r="S21" i="5" s="1"/>
  <c r="P21" i="5"/>
  <c r="L265" i="5"/>
  <c r="S265" i="5" s="1"/>
  <c r="P265" i="5"/>
  <c r="L185" i="5"/>
  <c r="S185" i="5" s="1"/>
  <c r="P185" i="5"/>
  <c r="L71" i="5"/>
  <c r="S71" i="5" s="1"/>
  <c r="P71" i="5"/>
  <c r="L331" i="5"/>
  <c r="S331" i="5" s="1"/>
  <c r="P331" i="5"/>
  <c r="L212" i="5"/>
  <c r="S212" i="5" s="1"/>
  <c r="P212" i="5"/>
  <c r="L63" i="5"/>
  <c r="S63" i="5" s="1"/>
  <c r="P63" i="5"/>
  <c r="L282" i="5"/>
  <c r="S282" i="5" s="1"/>
  <c r="P282" i="5"/>
  <c r="L198" i="5"/>
  <c r="S198" i="5" s="1"/>
  <c r="P198" i="5"/>
  <c r="L245" i="5"/>
  <c r="S245" i="5" s="1"/>
  <c r="P245" i="5"/>
  <c r="L323" i="5"/>
  <c r="S323" i="5" s="1"/>
  <c r="P323" i="5"/>
  <c r="L272" i="5"/>
  <c r="S272" i="5" s="1"/>
  <c r="P272" i="5"/>
  <c r="L365" i="5"/>
  <c r="S365" i="5" s="1"/>
  <c r="P365" i="5"/>
  <c r="L481" i="5"/>
  <c r="S481" i="5" s="1"/>
  <c r="P481" i="5"/>
  <c r="L103" i="5"/>
  <c r="S103" i="5" s="1"/>
  <c r="P103" i="5"/>
  <c r="L413" i="5"/>
  <c r="S413" i="5" s="1"/>
  <c r="P413" i="5"/>
  <c r="L237" i="5"/>
  <c r="S237" i="5" s="1"/>
  <c r="P237" i="5"/>
  <c r="L428" i="5"/>
  <c r="S428" i="5" s="1"/>
  <c r="P428" i="5"/>
  <c r="L11" i="5"/>
  <c r="S11" i="5" s="1"/>
  <c r="P11" i="5"/>
  <c r="L205" i="5"/>
  <c r="S205" i="5" s="1"/>
  <c r="P205" i="5"/>
  <c r="L320" i="5"/>
  <c r="S320" i="5" s="1"/>
  <c r="P320" i="5"/>
  <c r="L285" i="5"/>
  <c r="S285" i="5" s="1"/>
  <c r="P285" i="5"/>
  <c r="L146" i="5"/>
  <c r="S146" i="5" s="1"/>
  <c r="P146" i="5"/>
  <c r="L66" i="5"/>
  <c r="S66" i="5" s="1"/>
  <c r="P66" i="5"/>
  <c r="L302" i="5"/>
  <c r="S302" i="5" s="1"/>
  <c r="P302" i="5"/>
  <c r="L19" i="5"/>
  <c r="S19" i="5" s="1"/>
  <c r="P19" i="5"/>
  <c r="L353" i="5"/>
  <c r="S353" i="5" s="1"/>
  <c r="P353" i="5"/>
  <c r="L412" i="5"/>
  <c r="S412" i="5" s="1"/>
  <c r="P412" i="5"/>
  <c r="L226" i="5"/>
  <c r="S226" i="5" s="1"/>
  <c r="P226" i="5"/>
  <c r="F2" i="5"/>
  <c r="H2" i="5" s="1"/>
  <c r="I2" i="5" s="1"/>
  <c r="L511" i="3"/>
  <c r="K512" i="3"/>
  <c r="K502" i="5"/>
  <c r="C503" i="5"/>
  <c r="M3" i="5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N13" i="5" s="1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N32" i="5" s="1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D503" i="5"/>
  <c r="D504" i="5" s="1"/>
  <c r="D505" i="5" s="1"/>
  <c r="D506" i="5" s="1"/>
  <c r="D507" i="5" s="1"/>
  <c r="D508" i="5" s="1"/>
  <c r="D509" i="5" s="1"/>
  <c r="D510" i="5" s="1"/>
  <c r="D511" i="5" s="1"/>
  <c r="D512" i="5" s="1"/>
  <c r="D513" i="5" s="1"/>
  <c r="D514" i="5" s="1"/>
  <c r="D515" i="5" s="1"/>
  <c r="D516" i="5" s="1"/>
  <c r="D517" i="5" s="1"/>
  <c r="D518" i="5" s="1"/>
  <c r="D519" i="5" s="1"/>
  <c r="D520" i="5" s="1"/>
  <c r="D521" i="5" s="1"/>
  <c r="D522" i="5" s="1"/>
  <c r="D523" i="5" s="1"/>
  <c r="D524" i="5" s="1"/>
  <c r="D525" i="5" s="1"/>
  <c r="D526" i="5" s="1"/>
  <c r="D527" i="5" s="1"/>
  <c r="D528" i="5" s="1"/>
  <c r="D529" i="5" s="1"/>
  <c r="D530" i="5" s="1"/>
  <c r="D531" i="5" s="1"/>
  <c r="D532" i="5" s="1"/>
  <c r="D533" i="5" s="1"/>
  <c r="D534" i="5" s="1"/>
  <c r="D535" i="5" s="1"/>
  <c r="D536" i="5" s="1"/>
  <c r="D537" i="5" s="1"/>
  <c r="D538" i="5" s="1"/>
  <c r="D539" i="5" s="1"/>
  <c r="D540" i="5" s="1"/>
  <c r="D541" i="5" s="1"/>
  <c r="D542" i="5" s="1"/>
  <c r="D543" i="5" s="1"/>
  <c r="D544" i="5" s="1"/>
  <c r="D545" i="5" s="1"/>
  <c r="D546" i="5" s="1"/>
  <c r="D547" i="5" s="1"/>
  <c r="D548" i="5" s="1"/>
  <c r="D549" i="5" s="1"/>
  <c r="D550" i="5" s="1"/>
  <c r="D551" i="5" s="1"/>
  <c r="D552" i="5" s="1"/>
  <c r="D553" i="5" s="1"/>
  <c r="D554" i="5" s="1"/>
  <c r="D555" i="5" s="1"/>
  <c r="D556" i="5" s="1"/>
  <c r="D557" i="5" s="1"/>
  <c r="D558" i="5" s="1"/>
  <c r="D559" i="5" s="1"/>
  <c r="D560" i="5" s="1"/>
  <c r="D561" i="5" s="1"/>
  <c r="D562" i="5" s="1"/>
  <c r="D563" i="5" s="1"/>
  <c r="D564" i="5" s="1"/>
  <c r="D565" i="5" s="1"/>
  <c r="D566" i="5" s="1"/>
  <c r="D567" i="5" s="1"/>
  <c r="D568" i="5" s="1"/>
  <c r="D569" i="5" s="1"/>
  <c r="D570" i="5" s="1"/>
  <c r="D571" i="5" s="1"/>
  <c r="D572" i="5" s="1"/>
  <c r="D573" i="5" s="1"/>
  <c r="D574" i="5" s="1"/>
  <c r="D575" i="5" s="1"/>
  <c r="D576" i="5" s="1"/>
  <c r="D577" i="5" s="1"/>
  <c r="D578" i="5" s="1"/>
  <c r="D579" i="5" s="1"/>
  <c r="D580" i="5" s="1"/>
  <c r="D581" i="5" s="1"/>
  <c r="D582" i="5" s="1"/>
  <c r="D583" i="5" s="1"/>
  <c r="D584" i="5" s="1"/>
  <c r="D585" i="5" s="1"/>
  <c r="D586" i="5" s="1"/>
  <c r="D587" i="5" s="1"/>
  <c r="D588" i="5" s="1"/>
  <c r="D589" i="5" s="1"/>
  <c r="D590" i="5" s="1"/>
  <c r="D591" i="5" s="1"/>
  <c r="D592" i="5" s="1"/>
  <c r="D593" i="5" s="1"/>
  <c r="D594" i="5" s="1"/>
  <c r="D595" i="5" s="1"/>
  <c r="D596" i="5" s="1"/>
  <c r="D597" i="5" s="1"/>
  <c r="D598" i="5" s="1"/>
  <c r="D599" i="5" s="1"/>
  <c r="D600" i="5" s="1"/>
  <c r="D601" i="5" s="1"/>
  <c r="D602" i="5" s="1"/>
  <c r="D603" i="5" s="1"/>
  <c r="O2" i="5" l="1"/>
  <c r="L503" i="5" s="1"/>
  <c r="S503" i="5" s="1"/>
  <c r="P502" i="5"/>
  <c r="K513" i="3"/>
  <c r="L512" i="3"/>
  <c r="L502" i="5"/>
  <c r="S502" i="5" s="1"/>
  <c r="C504" i="5"/>
  <c r="M4" i="5"/>
  <c r="G2" i="5"/>
  <c r="O3" i="5" l="1"/>
  <c r="O4" i="5" s="1"/>
  <c r="P503" i="5"/>
  <c r="K514" i="3"/>
  <c r="L513" i="3"/>
  <c r="C505" i="5"/>
  <c r="M5" i="5"/>
  <c r="L504" i="5" l="1"/>
  <c r="S504" i="5" s="1"/>
  <c r="P504" i="5"/>
  <c r="K515" i="3"/>
  <c r="L514" i="3"/>
  <c r="L505" i="5"/>
  <c r="S505" i="5" s="1"/>
  <c r="P505" i="5"/>
  <c r="O5" i="5"/>
  <c r="M6" i="5"/>
  <c r="C506" i="5"/>
  <c r="K516" i="3" l="1"/>
  <c r="L515" i="3"/>
  <c r="L506" i="5"/>
  <c r="S506" i="5" s="1"/>
  <c r="O6" i="5"/>
  <c r="P506" i="5"/>
  <c r="M7" i="5"/>
  <c r="C507" i="5"/>
  <c r="L516" i="3" l="1"/>
  <c r="K517" i="3"/>
  <c r="L507" i="5"/>
  <c r="S507" i="5" s="1"/>
  <c r="P507" i="5"/>
  <c r="O7" i="5"/>
  <c r="M8" i="5"/>
  <c r="C508" i="5"/>
  <c r="L517" i="3" l="1"/>
  <c r="K518" i="3"/>
  <c r="L508" i="5"/>
  <c r="S508" i="5" s="1"/>
  <c r="O8" i="5"/>
  <c r="P508" i="5"/>
  <c r="M9" i="5"/>
  <c r="C509" i="5"/>
  <c r="K519" i="3" l="1"/>
  <c r="L518" i="3"/>
  <c r="L509" i="5"/>
  <c r="S509" i="5" s="1"/>
  <c r="P509" i="5"/>
  <c r="O9" i="5"/>
  <c r="M10" i="5"/>
  <c r="C510" i="5"/>
  <c r="K520" i="3" l="1"/>
  <c r="L519" i="3"/>
  <c r="L510" i="5"/>
  <c r="S510" i="5" s="1"/>
  <c r="P510" i="5"/>
  <c r="O10" i="5"/>
  <c r="M11" i="5"/>
  <c r="C511" i="5"/>
  <c r="K521" i="3" l="1"/>
  <c r="L520" i="3"/>
  <c r="L511" i="5"/>
  <c r="S511" i="5" s="1"/>
  <c r="P511" i="5"/>
  <c r="O11" i="5"/>
  <c r="M12" i="5"/>
  <c r="C512" i="5"/>
  <c r="L521" i="3" l="1"/>
  <c r="K522" i="3"/>
  <c r="L512" i="5"/>
  <c r="S512" i="5" s="1"/>
  <c r="P512" i="5"/>
  <c r="O12" i="5"/>
  <c r="M13" i="5"/>
  <c r="C513" i="5"/>
  <c r="K523" i="3" l="1"/>
  <c r="L522" i="3"/>
  <c r="L513" i="5"/>
  <c r="S513" i="5" s="1"/>
  <c r="P513" i="5"/>
  <c r="O13" i="5"/>
  <c r="M14" i="5"/>
  <c r="C514" i="5"/>
  <c r="K524" i="3" l="1"/>
  <c r="L523" i="3"/>
  <c r="L514" i="5"/>
  <c r="S514" i="5" s="1"/>
  <c r="P514" i="5"/>
  <c r="O14" i="5"/>
  <c r="M15" i="5"/>
  <c r="C515" i="5"/>
  <c r="K525" i="3" l="1"/>
  <c r="L524" i="3"/>
  <c r="L515" i="5"/>
  <c r="S515" i="5" s="1"/>
  <c r="P515" i="5"/>
  <c r="O15" i="5"/>
  <c r="M16" i="5"/>
  <c r="C516" i="5"/>
  <c r="L525" i="3" l="1"/>
  <c r="K526" i="3"/>
  <c r="L516" i="5"/>
  <c r="S516" i="5" s="1"/>
  <c r="P516" i="5"/>
  <c r="O16" i="5"/>
  <c r="M17" i="5"/>
  <c r="C517" i="5"/>
  <c r="K527" i="3" l="1"/>
  <c r="L526" i="3"/>
  <c r="L517" i="5"/>
  <c r="S517" i="5" s="1"/>
  <c r="P517" i="5"/>
  <c r="O17" i="5"/>
  <c r="M18" i="5"/>
  <c r="C518" i="5"/>
  <c r="K528" i="3" l="1"/>
  <c r="L527" i="3"/>
  <c r="L518" i="5"/>
  <c r="S518" i="5" s="1"/>
  <c r="P518" i="5"/>
  <c r="O18" i="5"/>
  <c r="M19" i="5"/>
  <c r="C519" i="5"/>
  <c r="L528" i="3" l="1"/>
  <c r="K529" i="3"/>
  <c r="L519" i="5"/>
  <c r="S519" i="5" s="1"/>
  <c r="P519" i="5"/>
  <c r="O19" i="5"/>
  <c r="M20" i="5"/>
  <c r="C520" i="5"/>
  <c r="L529" i="3" l="1"/>
  <c r="K530" i="3"/>
  <c r="L520" i="5"/>
  <c r="S520" i="5" s="1"/>
  <c r="P520" i="5"/>
  <c r="O20" i="5"/>
  <c r="M21" i="5"/>
  <c r="C521" i="5"/>
  <c r="K531" i="3" l="1"/>
  <c r="L530" i="3"/>
  <c r="L521" i="5"/>
  <c r="S521" i="5" s="1"/>
  <c r="P521" i="5"/>
  <c r="O21" i="5"/>
  <c r="M22" i="5"/>
  <c r="C522" i="5"/>
  <c r="K532" i="3" l="1"/>
  <c r="L531" i="3"/>
  <c r="L522" i="5"/>
  <c r="S522" i="5" s="1"/>
  <c r="P522" i="5"/>
  <c r="O22" i="5"/>
  <c r="M23" i="5"/>
  <c r="C523" i="5"/>
  <c r="K533" i="3" l="1"/>
  <c r="L532" i="3"/>
  <c r="L523" i="5"/>
  <c r="S523" i="5" s="1"/>
  <c r="P523" i="5"/>
  <c r="O23" i="5"/>
  <c r="M24" i="5"/>
  <c r="C524" i="5"/>
  <c r="K534" i="3" l="1"/>
  <c r="L533" i="3"/>
  <c r="L524" i="5"/>
  <c r="S524" i="5" s="1"/>
  <c r="P524" i="5"/>
  <c r="O24" i="5"/>
  <c r="M25" i="5"/>
  <c r="C525" i="5"/>
  <c r="L534" i="3" l="1"/>
  <c r="K535" i="3"/>
  <c r="L525" i="5"/>
  <c r="S525" i="5" s="1"/>
  <c r="P525" i="5"/>
  <c r="O25" i="5"/>
  <c r="M26" i="5"/>
  <c r="C526" i="5"/>
  <c r="L535" i="3" l="1"/>
  <c r="K536" i="3"/>
  <c r="L526" i="5"/>
  <c r="S526" i="5" s="1"/>
  <c r="P526" i="5"/>
  <c r="O26" i="5"/>
  <c r="M27" i="5"/>
  <c r="C527" i="5"/>
  <c r="K537" i="3" l="1"/>
  <c r="L536" i="3"/>
  <c r="L527" i="5"/>
  <c r="S527" i="5" s="1"/>
  <c r="P527" i="5"/>
  <c r="O27" i="5"/>
  <c r="M28" i="5"/>
  <c r="C528" i="5"/>
  <c r="K538" i="3" l="1"/>
  <c r="L537" i="3"/>
  <c r="L528" i="5"/>
  <c r="S528" i="5" s="1"/>
  <c r="P528" i="5"/>
  <c r="O28" i="5"/>
  <c r="M29" i="5"/>
  <c r="C529" i="5"/>
  <c r="L538" i="3" l="1"/>
  <c r="K539" i="3"/>
  <c r="L529" i="5"/>
  <c r="S529" i="5" s="1"/>
  <c r="P529" i="5"/>
  <c r="O29" i="5"/>
  <c r="M30" i="5"/>
  <c r="C530" i="5"/>
  <c r="K540" i="3" l="1"/>
  <c r="L539" i="3"/>
  <c r="L530" i="5"/>
  <c r="S530" i="5" s="1"/>
  <c r="P530" i="5"/>
  <c r="O30" i="5"/>
  <c r="M31" i="5"/>
  <c r="C531" i="5"/>
  <c r="K541" i="3" l="1"/>
  <c r="L540" i="3"/>
  <c r="L531" i="5"/>
  <c r="S531" i="5" s="1"/>
  <c r="P531" i="5"/>
  <c r="O31" i="5"/>
  <c r="M32" i="5"/>
  <c r="C532" i="5"/>
  <c r="K542" i="3" l="1"/>
  <c r="L541" i="3"/>
  <c r="L532" i="5"/>
  <c r="S532" i="5" s="1"/>
  <c r="P532" i="5"/>
  <c r="O32" i="5"/>
  <c r="M33" i="5"/>
  <c r="C533" i="5"/>
  <c r="L542" i="3" l="1"/>
  <c r="K543" i="3"/>
  <c r="L533" i="5"/>
  <c r="S533" i="5" s="1"/>
  <c r="P533" i="5"/>
  <c r="O33" i="5"/>
  <c r="M34" i="5"/>
  <c r="C534" i="5"/>
  <c r="L543" i="3" l="1"/>
  <c r="K544" i="3"/>
  <c r="L534" i="5"/>
  <c r="S534" i="5" s="1"/>
  <c r="P534" i="5"/>
  <c r="O34" i="5"/>
  <c r="M35" i="5"/>
  <c r="C535" i="5"/>
  <c r="K545" i="3" l="1"/>
  <c r="L544" i="3"/>
  <c r="L535" i="5"/>
  <c r="S535" i="5" s="1"/>
  <c r="P535" i="5"/>
  <c r="O35" i="5"/>
  <c r="M36" i="5"/>
  <c r="C536" i="5"/>
  <c r="L545" i="3" l="1"/>
  <c r="K546" i="3"/>
  <c r="L536" i="5"/>
  <c r="S536" i="5" s="1"/>
  <c r="P536" i="5"/>
  <c r="O36" i="5"/>
  <c r="M37" i="5"/>
  <c r="C537" i="5"/>
  <c r="K547" i="3" l="1"/>
  <c r="L546" i="3"/>
  <c r="L537" i="5"/>
  <c r="S537" i="5" s="1"/>
  <c r="P537" i="5"/>
  <c r="O37" i="5"/>
  <c r="M38" i="5"/>
  <c r="C538" i="5"/>
  <c r="K548" i="3" l="1"/>
  <c r="L547" i="3"/>
  <c r="L538" i="5"/>
  <c r="S538" i="5" s="1"/>
  <c r="P538" i="5"/>
  <c r="O38" i="5"/>
  <c r="M39" i="5"/>
  <c r="C539" i="5"/>
  <c r="L548" i="3" l="1"/>
  <c r="K549" i="3"/>
  <c r="L539" i="5"/>
  <c r="S539" i="5" s="1"/>
  <c r="P539" i="5"/>
  <c r="O39" i="5"/>
  <c r="M40" i="5"/>
  <c r="C540" i="5"/>
  <c r="L549" i="3" l="1"/>
  <c r="K550" i="3"/>
  <c r="L540" i="5"/>
  <c r="S540" i="5" s="1"/>
  <c r="P540" i="5"/>
  <c r="O40" i="5"/>
  <c r="M41" i="5"/>
  <c r="C541" i="5"/>
  <c r="L550" i="3" l="1"/>
  <c r="K551" i="3"/>
  <c r="L541" i="5"/>
  <c r="S541" i="5" s="1"/>
  <c r="P541" i="5"/>
  <c r="O41" i="5"/>
  <c r="M42" i="5"/>
  <c r="C542" i="5"/>
  <c r="L551" i="3" l="1"/>
  <c r="K552" i="3"/>
  <c r="L542" i="5"/>
  <c r="S542" i="5" s="1"/>
  <c r="P542" i="5"/>
  <c r="O42" i="5"/>
  <c r="M43" i="5"/>
  <c r="C543" i="5"/>
  <c r="K553" i="3" l="1"/>
  <c r="L552" i="3"/>
  <c r="L543" i="5"/>
  <c r="S543" i="5" s="1"/>
  <c r="P543" i="5"/>
  <c r="O43" i="5"/>
  <c r="M44" i="5"/>
  <c r="C544" i="5"/>
  <c r="K554" i="3" l="1"/>
  <c r="L553" i="3"/>
  <c r="L544" i="5"/>
  <c r="S544" i="5" s="1"/>
  <c r="P544" i="5"/>
  <c r="O44" i="5"/>
  <c r="M45" i="5"/>
  <c r="C545" i="5"/>
  <c r="K555" i="3" l="1"/>
  <c r="L554" i="3"/>
  <c r="L545" i="5"/>
  <c r="S545" i="5" s="1"/>
  <c r="P545" i="5"/>
  <c r="O45" i="5"/>
  <c r="M46" i="5"/>
  <c r="C546" i="5"/>
  <c r="K556" i="3" l="1"/>
  <c r="L555" i="3"/>
  <c r="L546" i="5"/>
  <c r="S546" i="5" s="1"/>
  <c r="P546" i="5"/>
  <c r="O46" i="5"/>
  <c r="M47" i="5"/>
  <c r="C547" i="5"/>
  <c r="K557" i="3" l="1"/>
  <c r="L556" i="3"/>
  <c r="L547" i="5"/>
  <c r="S547" i="5" s="1"/>
  <c r="P547" i="5"/>
  <c r="O47" i="5"/>
  <c r="M48" i="5"/>
  <c r="C548" i="5"/>
  <c r="K558" i="3" l="1"/>
  <c r="L557" i="3"/>
  <c r="L548" i="5"/>
  <c r="S548" i="5" s="1"/>
  <c r="P548" i="5"/>
  <c r="O48" i="5"/>
  <c r="M49" i="5"/>
  <c r="C549" i="5"/>
  <c r="K559" i="3" l="1"/>
  <c r="L558" i="3"/>
  <c r="L549" i="5"/>
  <c r="S549" i="5" s="1"/>
  <c r="P549" i="5"/>
  <c r="O49" i="5"/>
  <c r="M50" i="5"/>
  <c r="C550" i="5"/>
  <c r="K560" i="3" l="1"/>
  <c r="L559" i="3"/>
  <c r="L550" i="5"/>
  <c r="S550" i="5" s="1"/>
  <c r="P550" i="5"/>
  <c r="O50" i="5"/>
  <c r="M51" i="5"/>
  <c r="C551" i="5"/>
  <c r="K561" i="3" l="1"/>
  <c r="L560" i="3"/>
  <c r="L551" i="5"/>
  <c r="S551" i="5" s="1"/>
  <c r="P551" i="5"/>
  <c r="O51" i="5"/>
  <c r="M52" i="5"/>
  <c r="C552" i="5"/>
  <c r="K562" i="3" l="1"/>
  <c r="L561" i="3"/>
  <c r="L552" i="5"/>
  <c r="S552" i="5" s="1"/>
  <c r="P552" i="5"/>
  <c r="O52" i="5"/>
  <c r="M53" i="5"/>
  <c r="C553" i="5"/>
  <c r="K563" i="3" l="1"/>
  <c r="L562" i="3"/>
  <c r="L553" i="5"/>
  <c r="S553" i="5" s="1"/>
  <c r="P553" i="5"/>
  <c r="O53" i="5"/>
  <c r="M54" i="5"/>
  <c r="C554" i="5"/>
  <c r="K564" i="3" l="1"/>
  <c r="L563" i="3"/>
  <c r="L554" i="5"/>
  <c r="S554" i="5" s="1"/>
  <c r="P554" i="5"/>
  <c r="O54" i="5"/>
  <c r="M55" i="5"/>
  <c r="C555" i="5"/>
  <c r="K565" i="3" l="1"/>
  <c r="L564" i="3"/>
  <c r="L555" i="5"/>
  <c r="S555" i="5" s="1"/>
  <c r="P555" i="5"/>
  <c r="O55" i="5"/>
  <c r="M56" i="5"/>
  <c r="C556" i="5"/>
  <c r="K566" i="3" l="1"/>
  <c r="L565" i="3"/>
  <c r="L556" i="5"/>
  <c r="S556" i="5" s="1"/>
  <c r="P556" i="5"/>
  <c r="O56" i="5"/>
  <c r="M57" i="5"/>
  <c r="C557" i="5"/>
  <c r="K567" i="3" l="1"/>
  <c r="L566" i="3"/>
  <c r="L557" i="5"/>
  <c r="S557" i="5" s="1"/>
  <c r="P557" i="5"/>
  <c r="O57" i="5"/>
  <c r="M58" i="5"/>
  <c r="C558" i="5"/>
  <c r="K568" i="3" l="1"/>
  <c r="L567" i="3"/>
  <c r="L558" i="5"/>
  <c r="S558" i="5" s="1"/>
  <c r="P558" i="5"/>
  <c r="O58" i="5"/>
  <c r="M59" i="5"/>
  <c r="C559" i="5"/>
  <c r="K569" i="3" l="1"/>
  <c r="L568" i="3"/>
  <c r="L559" i="5"/>
  <c r="S559" i="5" s="1"/>
  <c r="P559" i="5"/>
  <c r="O59" i="5"/>
  <c r="M60" i="5"/>
  <c r="C560" i="5"/>
  <c r="K570" i="3" l="1"/>
  <c r="L569" i="3"/>
  <c r="L560" i="5"/>
  <c r="S560" i="5" s="1"/>
  <c r="P560" i="5"/>
  <c r="O60" i="5"/>
  <c r="M61" i="5"/>
  <c r="C561" i="5"/>
  <c r="K571" i="3" l="1"/>
  <c r="L570" i="3"/>
  <c r="L561" i="5"/>
  <c r="S561" i="5" s="1"/>
  <c r="P561" i="5"/>
  <c r="O61" i="5"/>
  <c r="M62" i="5"/>
  <c r="C562" i="5"/>
  <c r="K572" i="3" l="1"/>
  <c r="L571" i="3"/>
  <c r="L562" i="5"/>
  <c r="S562" i="5" s="1"/>
  <c r="P562" i="5"/>
  <c r="O62" i="5"/>
  <c r="M63" i="5"/>
  <c r="C563" i="5"/>
  <c r="K573" i="3" l="1"/>
  <c r="L572" i="3"/>
  <c r="L563" i="5"/>
  <c r="S563" i="5" s="1"/>
  <c r="P563" i="5"/>
  <c r="O63" i="5"/>
  <c r="M64" i="5"/>
  <c r="C564" i="5"/>
  <c r="K574" i="3" l="1"/>
  <c r="L573" i="3"/>
  <c r="L564" i="5"/>
  <c r="S564" i="5" s="1"/>
  <c r="P564" i="5"/>
  <c r="O64" i="5"/>
  <c r="M65" i="5"/>
  <c r="C565" i="5"/>
  <c r="K575" i="3" l="1"/>
  <c r="L574" i="3"/>
  <c r="L565" i="5"/>
  <c r="S565" i="5" s="1"/>
  <c r="P565" i="5"/>
  <c r="O65" i="5"/>
  <c r="M66" i="5"/>
  <c r="C566" i="5"/>
  <c r="K576" i="3" l="1"/>
  <c r="L575" i="3"/>
  <c r="L566" i="5"/>
  <c r="S566" i="5" s="1"/>
  <c r="P566" i="5"/>
  <c r="O66" i="5"/>
  <c r="C567" i="5"/>
  <c r="M67" i="5"/>
  <c r="K577" i="3" l="1"/>
  <c r="L576" i="3"/>
  <c r="L567" i="5"/>
  <c r="S567" i="5" s="1"/>
  <c r="P567" i="5"/>
  <c r="O67" i="5"/>
  <c r="M68" i="5"/>
  <c r="C568" i="5"/>
  <c r="K578" i="3" l="1"/>
  <c r="L577" i="3"/>
  <c r="L568" i="5"/>
  <c r="S568" i="5" s="1"/>
  <c r="P568" i="5"/>
  <c r="O68" i="5"/>
  <c r="M69" i="5"/>
  <c r="C569" i="5"/>
  <c r="K579" i="3" l="1"/>
  <c r="L578" i="3"/>
  <c r="L569" i="5"/>
  <c r="S569" i="5" s="1"/>
  <c r="P569" i="5"/>
  <c r="O69" i="5"/>
  <c r="M70" i="5"/>
  <c r="C570" i="5"/>
  <c r="K580" i="3" l="1"/>
  <c r="L579" i="3"/>
  <c r="L570" i="5"/>
  <c r="S570" i="5" s="1"/>
  <c r="P570" i="5"/>
  <c r="O70" i="5"/>
  <c r="M71" i="5"/>
  <c r="C571" i="5"/>
  <c r="K581" i="3" l="1"/>
  <c r="L580" i="3"/>
  <c r="L571" i="5"/>
  <c r="S571" i="5" s="1"/>
  <c r="P571" i="5"/>
  <c r="O71" i="5"/>
  <c r="M72" i="5"/>
  <c r="C572" i="5"/>
  <c r="K582" i="3" l="1"/>
  <c r="L581" i="3"/>
  <c r="L572" i="5"/>
  <c r="S572" i="5" s="1"/>
  <c r="P572" i="5"/>
  <c r="O72" i="5"/>
  <c r="M73" i="5"/>
  <c r="C573" i="5"/>
  <c r="K583" i="3" l="1"/>
  <c r="L582" i="3"/>
  <c r="L573" i="5"/>
  <c r="S573" i="5" s="1"/>
  <c r="P573" i="5"/>
  <c r="O73" i="5"/>
  <c r="M74" i="5"/>
  <c r="C574" i="5"/>
  <c r="K584" i="3" l="1"/>
  <c r="L583" i="3"/>
  <c r="L574" i="5"/>
  <c r="S574" i="5" s="1"/>
  <c r="P574" i="5"/>
  <c r="O74" i="5"/>
  <c r="M75" i="5"/>
  <c r="C575" i="5"/>
  <c r="K585" i="3" l="1"/>
  <c r="L584" i="3"/>
  <c r="L575" i="5"/>
  <c r="S575" i="5" s="1"/>
  <c r="P575" i="5"/>
  <c r="O75" i="5"/>
  <c r="M76" i="5"/>
  <c r="C576" i="5"/>
  <c r="K586" i="3" l="1"/>
  <c r="L585" i="3"/>
  <c r="L576" i="5"/>
  <c r="S576" i="5" s="1"/>
  <c r="P576" i="5"/>
  <c r="O76" i="5"/>
  <c r="M77" i="5"/>
  <c r="C577" i="5"/>
  <c r="K587" i="3" l="1"/>
  <c r="L586" i="3"/>
  <c r="L577" i="5"/>
  <c r="S577" i="5" s="1"/>
  <c r="P577" i="5"/>
  <c r="O77" i="5"/>
  <c r="M78" i="5"/>
  <c r="C578" i="5"/>
  <c r="K588" i="3" l="1"/>
  <c r="L587" i="3"/>
  <c r="L578" i="5"/>
  <c r="S578" i="5" s="1"/>
  <c r="P578" i="5"/>
  <c r="O78" i="5"/>
  <c r="M79" i="5"/>
  <c r="C579" i="5"/>
  <c r="K589" i="3" l="1"/>
  <c r="L588" i="3"/>
  <c r="L579" i="5"/>
  <c r="S579" i="5" s="1"/>
  <c r="P579" i="5"/>
  <c r="O79" i="5"/>
  <c r="M80" i="5"/>
  <c r="C580" i="5"/>
  <c r="K590" i="3" l="1"/>
  <c r="L589" i="3"/>
  <c r="L580" i="5"/>
  <c r="S580" i="5" s="1"/>
  <c r="P580" i="5"/>
  <c r="O80" i="5"/>
  <c r="M81" i="5"/>
  <c r="C581" i="5"/>
  <c r="K591" i="3" l="1"/>
  <c r="L590" i="3"/>
  <c r="L581" i="5"/>
  <c r="S581" i="5" s="1"/>
  <c r="P581" i="5"/>
  <c r="O81" i="5"/>
  <c r="M82" i="5"/>
  <c r="C582" i="5"/>
  <c r="K592" i="3" l="1"/>
  <c r="L591" i="3"/>
  <c r="L582" i="5"/>
  <c r="S582" i="5" s="1"/>
  <c r="P582" i="5"/>
  <c r="O82" i="5"/>
  <c r="M83" i="5"/>
  <c r="C583" i="5"/>
  <c r="K593" i="3" l="1"/>
  <c r="L592" i="3"/>
  <c r="L583" i="5"/>
  <c r="S583" i="5" s="1"/>
  <c r="P583" i="5"/>
  <c r="O83" i="5"/>
  <c r="M84" i="5"/>
  <c r="C584" i="5"/>
  <c r="K594" i="3" l="1"/>
  <c r="L593" i="3"/>
  <c r="L584" i="5"/>
  <c r="S584" i="5" s="1"/>
  <c r="P584" i="5"/>
  <c r="O84" i="5"/>
  <c r="M85" i="5"/>
  <c r="C585" i="5"/>
  <c r="K595" i="3" l="1"/>
  <c r="L594" i="3"/>
  <c r="L585" i="5"/>
  <c r="S585" i="5" s="1"/>
  <c r="P585" i="5"/>
  <c r="O85" i="5"/>
  <c r="M86" i="5"/>
  <c r="C586" i="5"/>
  <c r="K596" i="3" l="1"/>
  <c r="L595" i="3"/>
  <c r="L586" i="5"/>
  <c r="S586" i="5" s="1"/>
  <c r="P586" i="5"/>
  <c r="O86" i="5"/>
  <c r="M87" i="5"/>
  <c r="C587" i="5"/>
  <c r="K597" i="3" l="1"/>
  <c r="L596" i="3"/>
  <c r="L587" i="5"/>
  <c r="S587" i="5" s="1"/>
  <c r="P587" i="5"/>
  <c r="O87" i="5"/>
  <c r="M88" i="5"/>
  <c r="C588" i="5"/>
  <c r="K598" i="3" l="1"/>
  <c r="L597" i="3"/>
  <c r="L588" i="5"/>
  <c r="S588" i="5" s="1"/>
  <c r="P588" i="5"/>
  <c r="O88" i="5"/>
  <c r="M89" i="5"/>
  <c r="C589" i="5"/>
  <c r="K599" i="3" l="1"/>
  <c r="L598" i="3"/>
  <c r="L589" i="5"/>
  <c r="S589" i="5" s="1"/>
  <c r="P589" i="5"/>
  <c r="O89" i="5"/>
  <c r="M90" i="5"/>
  <c r="C590" i="5"/>
  <c r="K600" i="3" l="1"/>
  <c r="L599" i="3"/>
  <c r="L590" i="5"/>
  <c r="S590" i="5" s="1"/>
  <c r="P590" i="5"/>
  <c r="O90" i="5"/>
  <c r="M91" i="5"/>
  <c r="C591" i="5"/>
  <c r="K601" i="3" l="1"/>
  <c r="L600" i="3"/>
  <c r="L591" i="5"/>
  <c r="S591" i="5" s="1"/>
  <c r="P591" i="5"/>
  <c r="O91" i="5"/>
  <c r="M92" i="5"/>
  <c r="C592" i="5"/>
  <c r="K602" i="3" l="1"/>
  <c r="L601" i="3"/>
  <c r="L592" i="5"/>
  <c r="S592" i="5" s="1"/>
  <c r="P592" i="5"/>
  <c r="O92" i="5"/>
  <c r="M93" i="5"/>
  <c r="C593" i="5"/>
  <c r="K603" i="3" l="1"/>
  <c r="L602" i="3"/>
  <c r="L593" i="5"/>
  <c r="S593" i="5" s="1"/>
  <c r="P593" i="5"/>
  <c r="O93" i="5"/>
  <c r="M94" i="5"/>
  <c r="C594" i="5"/>
  <c r="K604" i="3" l="1"/>
  <c r="L603" i="3"/>
  <c r="L594" i="5"/>
  <c r="S594" i="5" s="1"/>
  <c r="P594" i="5"/>
  <c r="O94" i="5"/>
  <c r="M95" i="5"/>
  <c r="C595" i="5"/>
  <c r="K605" i="3" l="1"/>
  <c r="L604" i="3"/>
  <c r="L595" i="5"/>
  <c r="S595" i="5" s="1"/>
  <c r="P595" i="5"/>
  <c r="O95" i="5"/>
  <c r="M96" i="5"/>
  <c r="C596" i="5"/>
  <c r="K606" i="3" l="1"/>
  <c r="L605" i="3"/>
  <c r="L596" i="5"/>
  <c r="S596" i="5" s="1"/>
  <c r="P596" i="5"/>
  <c r="O96" i="5"/>
  <c r="M97" i="5"/>
  <c r="C597" i="5"/>
  <c r="K607" i="3" l="1"/>
  <c r="L606" i="3"/>
  <c r="L597" i="5"/>
  <c r="S597" i="5" s="1"/>
  <c r="P597" i="5"/>
  <c r="O97" i="5"/>
  <c r="M98" i="5"/>
  <c r="C598" i="5"/>
  <c r="K608" i="3" l="1"/>
  <c r="L607" i="3"/>
  <c r="L598" i="5"/>
  <c r="S598" i="5" s="1"/>
  <c r="P598" i="5"/>
  <c r="O98" i="5"/>
  <c r="M99" i="5"/>
  <c r="C599" i="5"/>
  <c r="K609" i="3" l="1"/>
  <c r="L608" i="3"/>
  <c r="L599" i="5"/>
  <c r="S599" i="5" s="1"/>
  <c r="P599" i="5"/>
  <c r="O99" i="5"/>
  <c r="M100" i="5"/>
  <c r="C600" i="5"/>
  <c r="K610" i="3" l="1"/>
  <c r="L609" i="3"/>
  <c r="L600" i="5"/>
  <c r="S600" i="5" s="1"/>
  <c r="P600" i="5"/>
  <c r="O100" i="5"/>
  <c r="M101" i="5"/>
  <c r="C601" i="5"/>
  <c r="K611" i="3" l="1"/>
  <c r="L610" i="3"/>
  <c r="L601" i="5"/>
  <c r="S601" i="5" s="1"/>
  <c r="P601" i="5"/>
  <c r="O101" i="5"/>
  <c r="M102" i="5"/>
  <c r="C602" i="5"/>
  <c r="K612" i="3" l="1"/>
  <c r="L611" i="3"/>
  <c r="L602" i="5"/>
  <c r="P602" i="5"/>
  <c r="O102" i="5"/>
  <c r="F606" i="5" l="1"/>
  <c r="S602" i="5"/>
  <c r="R3" i="5" s="1"/>
  <c r="R4" i="5" s="1"/>
  <c r="F605" i="5"/>
  <c r="K613" i="3"/>
  <c r="L612" i="3"/>
  <c r="R5" i="5" l="1"/>
  <c r="U2" i="5" s="1"/>
  <c r="R21" i="5"/>
  <c r="J608" i="5"/>
  <c r="J606" i="5"/>
  <c r="J607" i="5"/>
  <c r="R9" i="5"/>
  <c r="U9" i="5" s="1"/>
  <c r="AH7" i="5"/>
  <c r="E75" i="1" s="1"/>
  <c r="AH4" i="5"/>
  <c r="K614" i="3"/>
  <c r="L613" i="3"/>
  <c r="R7" i="5" l="1"/>
  <c r="V8" i="5" s="1"/>
  <c r="R15" i="5"/>
  <c r="U10" i="5" s="1"/>
  <c r="V9" i="5"/>
  <c r="V21" i="5" s="1"/>
  <c r="J609" i="5"/>
  <c r="P603" i="5"/>
  <c r="R12" i="5"/>
  <c r="L614" i="3"/>
  <c r="K615" i="3"/>
  <c r="V10" i="5" l="1"/>
  <c r="V13" i="5" s="1"/>
  <c r="V16" i="5" s="1"/>
  <c r="V11" i="5"/>
  <c r="V23" i="5" s="1"/>
  <c r="R10" i="5"/>
  <c r="V12" i="5"/>
  <c r="V15" i="5" s="1"/>
  <c r="V18" i="5"/>
  <c r="AH3" i="5"/>
  <c r="AH9" i="5" s="1"/>
  <c r="R16" i="5"/>
  <c r="R19" i="5" s="1"/>
  <c r="R11" i="5"/>
  <c r="R18" i="5"/>
  <c r="U11" i="5"/>
  <c r="U18" i="5" s="1"/>
  <c r="K616" i="3"/>
  <c r="L615" i="3"/>
  <c r="V14" i="5" l="1"/>
  <c r="V17" i="5" s="1"/>
  <c r="V19" i="5"/>
  <c r="V20" i="5"/>
  <c r="V22" i="5"/>
  <c r="R14" i="5"/>
  <c r="AH5" i="5"/>
  <c r="U16" i="5"/>
  <c r="U22" i="5"/>
  <c r="U13" i="5"/>
  <c r="U20" i="5"/>
  <c r="U21" i="5"/>
  <c r="U23" i="5"/>
  <c r="U15" i="5"/>
  <c r="U17" i="5"/>
  <c r="U14" i="5"/>
  <c r="U12" i="5"/>
  <c r="U19" i="5"/>
  <c r="K617" i="3"/>
  <c r="L616" i="3"/>
  <c r="K618" i="3" l="1"/>
  <c r="L617" i="3"/>
  <c r="K619" i="3" l="1"/>
  <c r="L618" i="3"/>
  <c r="K620" i="3" l="1"/>
  <c r="L619" i="3"/>
  <c r="K621" i="3" l="1"/>
  <c r="L620" i="3"/>
  <c r="K622" i="3" l="1"/>
  <c r="L621" i="3"/>
  <c r="K623" i="3" l="1"/>
  <c r="L622" i="3"/>
  <c r="K624" i="3" l="1"/>
  <c r="L623" i="3"/>
  <c r="K625" i="3" l="1"/>
  <c r="L624" i="3"/>
  <c r="L625" i="3" l="1"/>
  <c r="K626" i="3"/>
  <c r="L626" i="3" l="1"/>
  <c r="K627" i="3"/>
  <c r="K628" i="3" l="1"/>
  <c r="L627" i="3"/>
  <c r="K629" i="3" l="1"/>
  <c r="L628" i="3"/>
  <c r="K630" i="3" l="1"/>
  <c r="L629" i="3"/>
  <c r="L630" i="3" l="1"/>
  <c r="K631" i="3"/>
  <c r="L631" i="3" l="1"/>
  <c r="K632" i="3"/>
  <c r="K633" i="3" l="1"/>
  <c r="L632" i="3"/>
  <c r="K634" i="3" l="1"/>
  <c r="L633" i="3"/>
  <c r="K635" i="3" l="1"/>
  <c r="L634" i="3"/>
  <c r="K636" i="3" l="1"/>
  <c r="L635" i="3"/>
  <c r="K637" i="3" l="1"/>
  <c r="L636" i="3"/>
  <c r="K638" i="3" l="1"/>
  <c r="L637" i="3"/>
  <c r="L638" i="3" l="1"/>
  <c r="K639" i="3"/>
  <c r="L639" i="3" l="1"/>
  <c r="K640" i="3"/>
  <c r="K641" i="3" l="1"/>
  <c r="L640" i="3"/>
  <c r="K642" i="3" l="1"/>
  <c r="L641" i="3"/>
  <c r="K643" i="3" l="1"/>
  <c r="L642" i="3"/>
  <c r="K644" i="3" l="1"/>
  <c r="L643" i="3"/>
  <c r="K645" i="3" l="1"/>
  <c r="L644" i="3"/>
  <c r="K646" i="3" l="1"/>
  <c r="L645" i="3"/>
  <c r="K647" i="3" l="1"/>
  <c r="L646" i="3"/>
  <c r="K648" i="3" l="1"/>
  <c r="L647" i="3"/>
  <c r="K649" i="3" l="1"/>
  <c r="L648" i="3"/>
  <c r="K650" i="3" l="1"/>
  <c r="L649" i="3"/>
  <c r="K651" i="3" l="1"/>
  <c r="L650" i="3"/>
  <c r="K652" i="3" l="1"/>
  <c r="L651" i="3"/>
  <c r="K653" i="3" l="1"/>
  <c r="L652" i="3"/>
  <c r="K654" i="3" l="1"/>
  <c r="L653" i="3"/>
  <c r="L654" i="3" l="1"/>
  <c r="K655" i="3"/>
  <c r="L655" i="3" l="1"/>
  <c r="K656" i="3"/>
  <c r="K657" i="3" l="1"/>
  <c r="L656" i="3"/>
  <c r="K658" i="3" l="1"/>
  <c r="L657" i="3"/>
  <c r="K659" i="3" l="1"/>
  <c r="L658" i="3"/>
  <c r="K660" i="3" l="1"/>
  <c r="L659" i="3"/>
  <c r="K661" i="3" l="1"/>
  <c r="L660" i="3"/>
  <c r="K662" i="3" l="1"/>
  <c r="L661" i="3"/>
  <c r="K663" i="3" l="1"/>
  <c r="L662" i="3"/>
  <c r="K664" i="3" l="1"/>
  <c r="L663" i="3"/>
  <c r="L664" i="3" l="1"/>
  <c r="K665" i="3"/>
  <c r="L665" i="3" l="1"/>
  <c r="K666" i="3"/>
  <c r="K667" i="3" l="1"/>
  <c r="L666" i="3"/>
  <c r="K668" i="3" l="1"/>
  <c r="L667" i="3"/>
  <c r="K669" i="3" l="1"/>
  <c r="L668" i="3"/>
  <c r="K670" i="3" l="1"/>
  <c r="L669" i="3"/>
  <c r="K671" i="3" l="1"/>
  <c r="L670" i="3"/>
  <c r="K672" i="3" l="1"/>
  <c r="L671" i="3"/>
  <c r="L672" i="3" l="1"/>
  <c r="K673" i="3"/>
  <c r="K674" i="3" l="1"/>
  <c r="L673" i="3"/>
  <c r="K675" i="3" l="1"/>
  <c r="L674" i="3"/>
  <c r="L675" i="3" l="1"/>
  <c r="K676" i="3"/>
  <c r="K677" i="3" l="1"/>
  <c r="L676" i="3"/>
  <c r="K678" i="3" l="1"/>
  <c r="L677" i="3"/>
  <c r="L678" i="3" l="1"/>
  <c r="K679" i="3"/>
  <c r="K680" i="3" l="1"/>
  <c r="L679" i="3"/>
  <c r="K681" i="3" l="1"/>
  <c r="L680" i="3"/>
  <c r="K682" i="3" l="1"/>
  <c r="L681" i="3"/>
  <c r="K683" i="3" l="1"/>
  <c r="L682" i="3"/>
  <c r="L683" i="3" l="1"/>
  <c r="K684" i="3"/>
  <c r="K685" i="3" l="1"/>
  <c r="L684" i="3"/>
  <c r="K686" i="3" l="1"/>
  <c r="L685" i="3"/>
  <c r="K687" i="3" l="1"/>
  <c r="L686" i="3"/>
  <c r="K688" i="3" l="1"/>
  <c r="L687" i="3"/>
  <c r="K689" i="3" l="1"/>
  <c r="L688" i="3"/>
  <c r="K690" i="3" l="1"/>
  <c r="L689" i="3"/>
  <c r="K691" i="3" l="1"/>
  <c r="L690" i="3"/>
  <c r="K692" i="3" l="1"/>
  <c r="L691" i="3"/>
  <c r="K693" i="3" l="1"/>
  <c r="L692" i="3"/>
  <c r="L693" i="3" l="1"/>
  <c r="K694" i="3"/>
  <c r="L694" i="3" l="1"/>
  <c r="K695" i="3"/>
  <c r="K696" i="3" l="1"/>
  <c r="L695" i="3"/>
  <c r="K697" i="3" l="1"/>
  <c r="L696" i="3"/>
  <c r="K698" i="3" l="1"/>
  <c r="L697" i="3"/>
  <c r="K699" i="3" l="1"/>
  <c r="L698" i="3"/>
  <c r="K700" i="3" l="1"/>
  <c r="L699" i="3"/>
  <c r="K701" i="3" l="1"/>
  <c r="L700" i="3"/>
  <c r="K702" i="3" l="1"/>
  <c r="L701" i="3"/>
  <c r="K703" i="3" l="1"/>
  <c r="L702" i="3"/>
  <c r="K704" i="3" l="1"/>
  <c r="L703" i="3"/>
  <c r="K705" i="3" l="1"/>
  <c r="L704" i="3"/>
  <c r="K706" i="3" l="1"/>
  <c r="L705" i="3"/>
  <c r="K707" i="3" l="1"/>
  <c r="L706" i="3"/>
  <c r="K708" i="3" l="1"/>
  <c r="L707" i="3"/>
  <c r="K709" i="3" l="1"/>
  <c r="L708" i="3"/>
  <c r="K710" i="3" l="1"/>
  <c r="L709" i="3"/>
  <c r="K711" i="3" l="1"/>
  <c r="L710" i="3"/>
  <c r="K712" i="3" l="1"/>
  <c r="L711" i="3"/>
  <c r="K713" i="3" l="1"/>
  <c r="L712" i="3"/>
  <c r="K714" i="3" l="1"/>
  <c r="L713" i="3"/>
  <c r="K715" i="3" l="1"/>
  <c r="L714" i="3"/>
  <c r="K716" i="3" l="1"/>
  <c r="L715" i="3"/>
  <c r="K717" i="3" l="1"/>
  <c r="L716" i="3"/>
  <c r="L717" i="3" l="1"/>
  <c r="K718" i="3"/>
  <c r="L718" i="3" l="1"/>
  <c r="K719" i="3"/>
  <c r="K720" i="3" l="1"/>
  <c r="L719" i="3"/>
  <c r="K721" i="3" l="1"/>
  <c r="L720" i="3"/>
  <c r="K722" i="3" l="1"/>
  <c r="L721" i="3"/>
  <c r="K723" i="3" l="1"/>
  <c r="L722" i="3"/>
  <c r="K724" i="3" l="1"/>
  <c r="L723" i="3"/>
  <c r="K725" i="3" l="1"/>
  <c r="L724" i="3"/>
  <c r="K726" i="3" l="1"/>
  <c r="L725" i="3"/>
  <c r="K727" i="3" l="1"/>
  <c r="L726" i="3"/>
  <c r="K728" i="3" l="1"/>
  <c r="L727" i="3"/>
  <c r="K729" i="3" l="1"/>
  <c r="L728" i="3"/>
  <c r="K730" i="3" l="1"/>
  <c r="L729" i="3"/>
  <c r="L730" i="3" l="1"/>
  <c r="K731" i="3"/>
  <c r="K732" i="3" l="1"/>
  <c r="L731" i="3"/>
  <c r="K733" i="3" l="1"/>
  <c r="L732" i="3"/>
  <c r="K734" i="3" l="1"/>
  <c r="L733" i="3"/>
  <c r="K735" i="3" l="1"/>
  <c r="L734" i="3"/>
  <c r="L735" i="3" l="1"/>
  <c r="K736" i="3"/>
  <c r="K737" i="3" l="1"/>
  <c r="L736" i="3"/>
  <c r="K738" i="3" l="1"/>
  <c r="L737" i="3"/>
  <c r="L738" i="3" l="1"/>
  <c r="K739" i="3"/>
  <c r="L739" i="3" l="1"/>
  <c r="K740" i="3"/>
  <c r="K741" i="3" l="1"/>
  <c r="L740" i="3"/>
  <c r="K742" i="3" l="1"/>
  <c r="L741" i="3"/>
  <c r="K743" i="3" l="1"/>
  <c r="L742" i="3"/>
  <c r="L743" i="3" l="1"/>
  <c r="K744" i="3"/>
  <c r="L744" i="3" l="1"/>
  <c r="K745" i="3"/>
  <c r="K746" i="3" l="1"/>
  <c r="L745" i="3"/>
  <c r="K747" i="3" l="1"/>
  <c r="L746" i="3"/>
  <c r="K748" i="3" l="1"/>
  <c r="L747" i="3"/>
  <c r="K749" i="3" l="1"/>
  <c r="L748" i="3"/>
  <c r="L749" i="3" l="1"/>
  <c r="K750" i="3"/>
  <c r="K751" i="3" l="1"/>
  <c r="L750" i="3"/>
  <c r="K752" i="3" l="1"/>
  <c r="L751" i="3"/>
  <c r="K753" i="3" l="1"/>
  <c r="L752" i="3"/>
  <c r="K754" i="3" l="1"/>
  <c r="L753" i="3"/>
  <c r="K755" i="3" l="1"/>
  <c r="L754" i="3"/>
  <c r="K756" i="3" l="1"/>
  <c r="L755" i="3"/>
  <c r="K757" i="3" l="1"/>
  <c r="L756" i="3"/>
  <c r="K758" i="3" l="1"/>
  <c r="L757" i="3"/>
  <c r="K759" i="3" l="1"/>
  <c r="L758" i="3"/>
  <c r="K760" i="3" l="1"/>
  <c r="L759" i="3"/>
  <c r="K761" i="3" l="1"/>
  <c r="L760" i="3"/>
  <c r="K762" i="3" l="1"/>
  <c r="L761" i="3"/>
  <c r="K763" i="3" l="1"/>
  <c r="L762" i="3"/>
  <c r="K764" i="3" l="1"/>
  <c r="L763" i="3"/>
  <c r="K765" i="3" l="1"/>
  <c r="L764" i="3"/>
  <c r="K766" i="3" l="1"/>
  <c r="L765" i="3"/>
  <c r="K767" i="3" l="1"/>
  <c r="L766" i="3"/>
  <c r="K768" i="3" l="1"/>
  <c r="L767" i="3"/>
  <c r="K769" i="3" l="1"/>
  <c r="L768" i="3"/>
  <c r="K770" i="3" l="1"/>
  <c r="L769" i="3"/>
  <c r="K771" i="3" l="1"/>
  <c r="L770" i="3"/>
  <c r="K772" i="3" l="1"/>
  <c r="L771" i="3"/>
  <c r="L772" i="3" l="1"/>
  <c r="K773" i="3"/>
  <c r="K774" i="3" l="1"/>
  <c r="L773" i="3"/>
  <c r="K775" i="3" l="1"/>
  <c r="L774" i="3"/>
  <c r="K776" i="3" l="1"/>
  <c r="L775" i="3"/>
  <c r="K777" i="3" l="1"/>
  <c r="L776" i="3"/>
  <c r="K778" i="3" l="1"/>
  <c r="L777" i="3"/>
  <c r="K779" i="3" l="1"/>
  <c r="L778" i="3"/>
  <c r="K780" i="3" l="1"/>
  <c r="L779" i="3"/>
  <c r="K781" i="3" l="1"/>
  <c r="L780" i="3"/>
  <c r="K782" i="3" l="1"/>
  <c r="L781" i="3"/>
  <c r="L782" i="3" l="1"/>
  <c r="K783" i="3"/>
  <c r="K784" i="3" l="1"/>
  <c r="L783" i="3"/>
  <c r="K785" i="3" l="1"/>
  <c r="L784" i="3"/>
  <c r="K786" i="3" l="1"/>
  <c r="L785" i="3"/>
  <c r="K787" i="3" l="1"/>
  <c r="L786" i="3"/>
  <c r="K788" i="3" l="1"/>
  <c r="L787" i="3"/>
  <c r="K789" i="3" l="1"/>
  <c r="L788" i="3"/>
  <c r="K790" i="3" l="1"/>
  <c r="L789" i="3"/>
  <c r="K791" i="3" l="1"/>
  <c r="L790" i="3"/>
  <c r="K792" i="3" l="1"/>
  <c r="L791" i="3"/>
  <c r="K793" i="3" l="1"/>
  <c r="L792" i="3"/>
  <c r="K794" i="3" l="1"/>
  <c r="L793" i="3"/>
  <c r="K795" i="3" l="1"/>
  <c r="L794" i="3"/>
  <c r="K796" i="3" l="1"/>
  <c r="L795" i="3"/>
  <c r="K797" i="3" l="1"/>
  <c r="L796" i="3"/>
  <c r="K798" i="3" l="1"/>
  <c r="L797" i="3"/>
  <c r="K799" i="3" l="1"/>
  <c r="L798" i="3"/>
  <c r="K800" i="3" l="1"/>
  <c r="L799" i="3"/>
  <c r="K801" i="3" l="1"/>
  <c r="L800" i="3"/>
  <c r="K802" i="3" l="1"/>
  <c r="L801" i="3"/>
  <c r="K803" i="3" l="1"/>
  <c r="L802" i="3"/>
  <c r="K804" i="3" l="1"/>
  <c r="L803" i="3"/>
  <c r="K805" i="3" l="1"/>
  <c r="L804" i="3"/>
  <c r="K806" i="3" l="1"/>
  <c r="L805" i="3"/>
  <c r="L806" i="3" l="1"/>
  <c r="K807" i="3"/>
  <c r="K808" i="3" l="1"/>
  <c r="L807" i="3"/>
  <c r="K809" i="3" l="1"/>
  <c r="L808" i="3"/>
  <c r="K810" i="3" l="1"/>
  <c r="L809" i="3"/>
  <c r="K811" i="3" l="1"/>
  <c r="L810" i="3"/>
  <c r="K812" i="3" l="1"/>
  <c r="L811" i="3"/>
  <c r="K813" i="3" l="1"/>
  <c r="L812" i="3"/>
  <c r="L813" i="3" l="1"/>
  <c r="K814" i="3"/>
  <c r="K815" i="3" l="1"/>
  <c r="L814" i="3"/>
  <c r="K816" i="3" l="1"/>
  <c r="L815" i="3"/>
  <c r="K817" i="3" l="1"/>
  <c r="L816" i="3"/>
  <c r="K818" i="3" l="1"/>
  <c r="L817" i="3"/>
  <c r="K819" i="3" l="1"/>
  <c r="L818" i="3"/>
  <c r="L819" i="3" l="1"/>
  <c r="K820" i="3"/>
  <c r="K821" i="3" l="1"/>
  <c r="L820" i="3"/>
  <c r="K822" i="3" l="1"/>
  <c r="L821" i="3"/>
  <c r="K823" i="3" l="1"/>
  <c r="L822" i="3"/>
  <c r="K824" i="3" l="1"/>
  <c r="L823" i="3"/>
  <c r="K825" i="3" l="1"/>
  <c r="L824" i="3"/>
  <c r="K826" i="3" l="1"/>
  <c r="L825" i="3"/>
  <c r="K827" i="3" l="1"/>
  <c r="L826" i="3"/>
  <c r="K828" i="3" l="1"/>
  <c r="L827" i="3"/>
  <c r="K829" i="3" l="1"/>
  <c r="L828" i="3"/>
  <c r="L829" i="3" l="1"/>
  <c r="K830" i="3"/>
  <c r="K831" i="3" l="1"/>
  <c r="L830" i="3"/>
  <c r="K832" i="3" l="1"/>
  <c r="L831" i="3"/>
  <c r="K833" i="3" l="1"/>
  <c r="L832" i="3"/>
  <c r="L833" i="3" l="1"/>
  <c r="K834" i="3"/>
  <c r="K835" i="3" l="1"/>
  <c r="L834" i="3"/>
  <c r="K836" i="3" l="1"/>
  <c r="L835" i="3"/>
  <c r="K837" i="3" l="1"/>
  <c r="L836" i="3"/>
  <c r="K838" i="3" l="1"/>
  <c r="L837" i="3"/>
  <c r="K839" i="3" l="1"/>
  <c r="L838" i="3"/>
  <c r="K840" i="3" l="1"/>
  <c r="L839" i="3"/>
  <c r="K841" i="3" l="1"/>
  <c r="L840" i="3"/>
  <c r="K842" i="3" l="1"/>
  <c r="L841" i="3"/>
  <c r="K843" i="3" l="1"/>
  <c r="L842" i="3"/>
  <c r="K844" i="3" l="1"/>
  <c r="L843" i="3"/>
  <c r="K845" i="3" l="1"/>
  <c r="L844" i="3"/>
  <c r="K846" i="3" l="1"/>
  <c r="L845" i="3"/>
  <c r="K847" i="3" l="1"/>
  <c r="L846" i="3"/>
  <c r="K848" i="3" l="1"/>
  <c r="L847" i="3"/>
  <c r="K849" i="3" l="1"/>
  <c r="L848" i="3"/>
  <c r="K850" i="3" l="1"/>
  <c r="L849" i="3"/>
  <c r="K851" i="3" l="1"/>
  <c r="L850" i="3"/>
  <c r="K852" i="3" l="1"/>
  <c r="L851" i="3"/>
  <c r="K853" i="3" l="1"/>
  <c r="L852" i="3"/>
  <c r="K854" i="3" l="1"/>
  <c r="L853" i="3"/>
  <c r="K855" i="3" l="1"/>
  <c r="L854" i="3"/>
  <c r="K856" i="3" l="1"/>
  <c r="L855" i="3"/>
  <c r="K857" i="3" l="1"/>
  <c r="L856" i="3"/>
  <c r="K858" i="3" l="1"/>
  <c r="L857" i="3"/>
  <c r="K859" i="3" l="1"/>
  <c r="L858" i="3"/>
  <c r="K860" i="3" l="1"/>
  <c r="L859" i="3"/>
  <c r="K861" i="3" l="1"/>
  <c r="L860" i="3"/>
  <c r="K862" i="3" l="1"/>
  <c r="L861" i="3"/>
  <c r="K863" i="3" l="1"/>
  <c r="L862" i="3"/>
  <c r="K864" i="3" l="1"/>
  <c r="L863" i="3"/>
  <c r="K865" i="3" l="1"/>
  <c r="L864" i="3"/>
  <c r="K866" i="3" l="1"/>
  <c r="L865" i="3"/>
  <c r="K867" i="3" l="1"/>
  <c r="L866" i="3"/>
  <c r="K868" i="3" l="1"/>
  <c r="L867" i="3"/>
  <c r="K869" i="3" l="1"/>
  <c r="L868" i="3"/>
  <c r="K870" i="3" l="1"/>
  <c r="L869" i="3"/>
  <c r="K871" i="3" l="1"/>
  <c r="L870" i="3"/>
  <c r="K872" i="3" l="1"/>
  <c r="L871" i="3"/>
  <c r="K873" i="3" l="1"/>
  <c r="L872" i="3"/>
  <c r="K874" i="3" l="1"/>
  <c r="L873" i="3"/>
  <c r="K875" i="3" l="1"/>
  <c r="L874" i="3"/>
  <c r="K876" i="3" l="1"/>
  <c r="L875" i="3"/>
  <c r="K877" i="3" l="1"/>
  <c r="L876" i="3"/>
  <c r="L877" i="3" l="1"/>
  <c r="K878" i="3"/>
  <c r="K879" i="3" l="1"/>
  <c r="L878" i="3"/>
  <c r="K880" i="3" l="1"/>
  <c r="L879" i="3"/>
  <c r="K881" i="3" l="1"/>
  <c r="L880" i="3"/>
  <c r="K882" i="3" l="1"/>
  <c r="L881" i="3"/>
  <c r="K883" i="3" l="1"/>
  <c r="L882" i="3"/>
  <c r="K884" i="3" l="1"/>
  <c r="L883" i="3"/>
  <c r="K885" i="3" l="1"/>
  <c r="L884" i="3"/>
  <c r="K886" i="3" l="1"/>
  <c r="L885" i="3"/>
  <c r="K887" i="3" l="1"/>
  <c r="L886" i="3"/>
  <c r="K888" i="3" l="1"/>
  <c r="L887" i="3"/>
  <c r="L888" i="3" l="1"/>
  <c r="K889" i="3"/>
  <c r="K890" i="3" l="1"/>
  <c r="L889" i="3"/>
  <c r="K891" i="3" l="1"/>
  <c r="L890" i="3"/>
  <c r="K892" i="3" l="1"/>
  <c r="L891" i="3"/>
  <c r="K893" i="3" l="1"/>
  <c r="L892" i="3"/>
  <c r="K894" i="3" l="1"/>
  <c r="L893" i="3"/>
  <c r="K895" i="3" l="1"/>
  <c r="L894" i="3"/>
  <c r="K896" i="3" l="1"/>
  <c r="L895" i="3"/>
  <c r="K897" i="3" l="1"/>
  <c r="L896" i="3"/>
  <c r="L897" i="3" l="1"/>
  <c r="K898" i="3"/>
  <c r="K899" i="3" l="1"/>
  <c r="L898" i="3"/>
  <c r="K900" i="3" l="1"/>
  <c r="L899" i="3"/>
  <c r="K901" i="3" l="1"/>
  <c r="L900" i="3"/>
  <c r="L901" i="3" l="1"/>
  <c r="K902" i="3"/>
  <c r="K903" i="3" l="1"/>
  <c r="L902" i="3"/>
  <c r="K904" i="3" l="1"/>
  <c r="L903" i="3"/>
  <c r="K905" i="3" l="1"/>
  <c r="L904" i="3"/>
  <c r="K906" i="3" l="1"/>
  <c r="L905" i="3"/>
  <c r="K907" i="3" l="1"/>
  <c r="L906" i="3"/>
  <c r="K908" i="3" l="1"/>
  <c r="L907" i="3"/>
  <c r="K909" i="3" l="1"/>
  <c r="L908" i="3"/>
  <c r="K910" i="3" l="1"/>
  <c r="L909" i="3"/>
  <c r="K911" i="3" l="1"/>
  <c r="L910" i="3"/>
  <c r="K912" i="3" l="1"/>
  <c r="L911" i="3"/>
  <c r="K913" i="3" l="1"/>
  <c r="L912" i="3"/>
  <c r="K914" i="3" l="1"/>
  <c r="L913" i="3"/>
  <c r="K915" i="3" l="1"/>
  <c r="L914" i="3"/>
  <c r="K916" i="3" l="1"/>
  <c r="L915" i="3"/>
  <c r="K917" i="3" l="1"/>
  <c r="L916" i="3"/>
  <c r="K918" i="3" l="1"/>
  <c r="L917" i="3"/>
  <c r="K919" i="3" l="1"/>
  <c r="L918" i="3"/>
  <c r="K920" i="3" l="1"/>
  <c r="L919" i="3"/>
  <c r="L920" i="3" l="1"/>
  <c r="K921" i="3"/>
  <c r="K922" i="3" l="1"/>
  <c r="L921" i="3"/>
  <c r="K923" i="3" l="1"/>
  <c r="L922" i="3"/>
  <c r="L923" i="3" l="1"/>
  <c r="K924" i="3"/>
  <c r="K925" i="3" l="1"/>
  <c r="L924" i="3"/>
  <c r="K926" i="3" l="1"/>
  <c r="L925" i="3"/>
  <c r="K927" i="3" l="1"/>
  <c r="L926" i="3"/>
  <c r="K928" i="3" l="1"/>
  <c r="L927" i="3"/>
  <c r="K929" i="3" l="1"/>
  <c r="L928" i="3"/>
  <c r="K930" i="3" l="1"/>
  <c r="L929" i="3"/>
  <c r="K931" i="3" l="1"/>
  <c r="L930" i="3"/>
  <c r="K932" i="3" l="1"/>
  <c r="L931" i="3"/>
  <c r="K933" i="3" l="1"/>
  <c r="L932" i="3"/>
  <c r="L933" i="3" l="1"/>
  <c r="K934" i="3"/>
  <c r="K935" i="3" l="1"/>
  <c r="L934" i="3"/>
  <c r="K936" i="3" l="1"/>
  <c r="L935" i="3"/>
  <c r="K937" i="3" l="1"/>
  <c r="L936" i="3"/>
  <c r="K938" i="3" l="1"/>
  <c r="L937" i="3"/>
  <c r="K939" i="3" l="1"/>
  <c r="L938" i="3"/>
  <c r="K940" i="3" l="1"/>
  <c r="L939" i="3"/>
  <c r="K941" i="3" l="1"/>
  <c r="L940" i="3"/>
  <c r="K942" i="3" l="1"/>
  <c r="L941" i="3"/>
  <c r="K943" i="3" l="1"/>
  <c r="L942" i="3"/>
  <c r="L943" i="3" l="1"/>
  <c r="K944" i="3"/>
  <c r="K945" i="3" l="1"/>
  <c r="L944" i="3"/>
  <c r="K946" i="3" l="1"/>
  <c r="L945" i="3"/>
  <c r="K947" i="3" l="1"/>
  <c r="L946" i="3"/>
  <c r="K948" i="3" l="1"/>
  <c r="L947" i="3"/>
  <c r="K949" i="3" l="1"/>
  <c r="L948" i="3"/>
  <c r="K950" i="3" l="1"/>
  <c r="L949" i="3"/>
  <c r="K951" i="3" l="1"/>
  <c r="L950" i="3"/>
  <c r="K952" i="3" l="1"/>
  <c r="L951" i="3"/>
  <c r="K953" i="3" l="1"/>
  <c r="L952" i="3"/>
  <c r="K954" i="3" l="1"/>
  <c r="L953" i="3"/>
  <c r="K955" i="3" l="1"/>
  <c r="L954" i="3"/>
  <c r="K956" i="3" l="1"/>
  <c r="L955" i="3"/>
  <c r="L956" i="3" l="1"/>
  <c r="K957" i="3"/>
  <c r="K958" i="3" l="1"/>
  <c r="L957" i="3"/>
  <c r="K959" i="3" l="1"/>
  <c r="L958" i="3"/>
  <c r="L959" i="3" l="1"/>
  <c r="K960" i="3"/>
  <c r="K961" i="3" l="1"/>
  <c r="L960" i="3"/>
  <c r="K962" i="3" l="1"/>
  <c r="L961" i="3"/>
  <c r="L962" i="3" l="1"/>
  <c r="K963" i="3"/>
  <c r="L963" i="3" l="1"/>
  <c r="K964" i="3"/>
  <c r="K965" i="3" l="1"/>
  <c r="L964" i="3"/>
  <c r="K966" i="3" l="1"/>
  <c r="L965" i="3"/>
  <c r="K967" i="3" l="1"/>
  <c r="L966" i="3"/>
  <c r="L967" i="3" l="1"/>
  <c r="K968" i="3"/>
  <c r="L968" i="3" l="1"/>
  <c r="K969" i="3"/>
  <c r="K970" i="3" l="1"/>
  <c r="L969" i="3"/>
  <c r="K971" i="3" l="1"/>
  <c r="L970" i="3"/>
  <c r="K972" i="3" l="1"/>
  <c r="L971" i="3"/>
  <c r="K973" i="3" l="1"/>
  <c r="L972" i="3"/>
  <c r="L973" i="3" l="1"/>
  <c r="K974" i="3"/>
  <c r="K975" i="3" l="1"/>
  <c r="L974" i="3"/>
  <c r="K976" i="3" l="1"/>
  <c r="L975" i="3"/>
  <c r="K977" i="3" l="1"/>
  <c r="L976" i="3"/>
  <c r="K978" i="3" l="1"/>
  <c r="L977" i="3"/>
  <c r="K979" i="3" l="1"/>
  <c r="L978" i="3"/>
  <c r="L979" i="3" l="1"/>
  <c r="K980" i="3"/>
  <c r="K981" i="3" l="1"/>
  <c r="L980" i="3"/>
  <c r="L981" i="3" l="1"/>
  <c r="K982" i="3"/>
  <c r="K983" i="3" l="1"/>
  <c r="L982" i="3"/>
  <c r="K984" i="3" l="1"/>
  <c r="L983" i="3"/>
  <c r="K985" i="3" l="1"/>
  <c r="L984" i="3"/>
  <c r="K986" i="3" l="1"/>
  <c r="L985" i="3"/>
  <c r="K987" i="3" l="1"/>
  <c r="L986" i="3"/>
  <c r="K988" i="3" l="1"/>
  <c r="L987" i="3"/>
  <c r="K989" i="3" l="1"/>
  <c r="L988" i="3"/>
  <c r="K990" i="3" l="1"/>
  <c r="L989" i="3"/>
  <c r="L990" i="3" l="1"/>
  <c r="K991" i="3"/>
  <c r="K992" i="3" l="1"/>
  <c r="L991" i="3"/>
  <c r="K993" i="3" l="1"/>
  <c r="L992" i="3"/>
  <c r="K994" i="3" l="1"/>
  <c r="L993" i="3"/>
  <c r="K995" i="3" l="1"/>
  <c r="L994" i="3"/>
  <c r="K996" i="3" l="1"/>
  <c r="L995" i="3"/>
  <c r="K997" i="3" l="1"/>
  <c r="L996" i="3"/>
  <c r="L997" i="3" l="1"/>
  <c r="K998" i="3"/>
  <c r="K999" i="3" l="1"/>
  <c r="L998" i="3"/>
  <c r="K1000" i="3" l="1"/>
  <c r="L999" i="3"/>
  <c r="K1001" i="3" l="1"/>
  <c r="L1000" i="3"/>
  <c r="K1002" i="3" l="1"/>
  <c r="L1002" i="3" s="1"/>
  <c r="C86" i="1" s="1"/>
  <c r="L1001" i="3"/>
</calcChain>
</file>

<file path=xl/sharedStrings.xml><?xml version="1.0" encoding="utf-8"?>
<sst xmlns="http://schemas.openxmlformats.org/spreadsheetml/2006/main" count="350" uniqueCount="283">
  <si>
    <t>Vac</t>
    <phoneticPr fontId="1" type="noConversion"/>
  </si>
  <si>
    <t>Hz</t>
    <phoneticPr fontId="1" type="noConversion"/>
  </si>
  <si>
    <r>
      <t>f</t>
    </r>
    <r>
      <rPr>
        <b/>
        <vertAlign val="subscript"/>
        <sz val="10"/>
        <rFont val="Arial Unicode MS"/>
        <family val="2"/>
        <charset val="134"/>
      </rPr>
      <t>AC</t>
    </r>
    <phoneticPr fontId="2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</si>
  <si>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OUT</t>
    </r>
    <phoneticPr fontId="1" type="noConversion"/>
  </si>
  <si>
    <r>
      <t>V</t>
    </r>
    <r>
      <rPr>
        <b/>
        <vertAlign val="subscript"/>
        <sz val="10"/>
        <rFont val="Arial Unicode MS"/>
        <family val="2"/>
        <charset val="134"/>
      </rPr>
      <t>AC Min</t>
    </r>
    <phoneticPr fontId="2" type="noConversion"/>
  </si>
  <si>
    <r>
      <t>V</t>
    </r>
    <r>
      <rPr>
        <b/>
        <vertAlign val="subscript"/>
        <sz val="10"/>
        <rFont val="Arial Unicode MS"/>
        <family val="2"/>
        <charset val="134"/>
      </rPr>
      <t>AC Max</t>
    </r>
    <phoneticPr fontId="2" type="noConversion"/>
  </si>
  <si>
    <t>V</t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</si>
  <si>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OUT</t>
    </r>
    <phoneticPr fontId="1" type="noConversion"/>
  </si>
  <si>
    <t>mA</t>
    <phoneticPr fontId="1" type="noConversion"/>
  </si>
  <si>
    <r>
      <t>C</t>
    </r>
    <r>
      <rPr>
        <b/>
        <vertAlign val="subscript"/>
        <sz val="11"/>
        <color theme="1"/>
        <rFont val="宋体"/>
        <family val="3"/>
        <charset val="134"/>
        <scheme val="minor"/>
      </rPr>
      <t>IN</t>
    </r>
    <phoneticPr fontId="2" type="noConversion"/>
  </si>
  <si>
    <t>uF</t>
    <phoneticPr fontId="1" type="noConversion"/>
  </si>
  <si>
    <t>No.of Samples</t>
    <phoneticPr fontId="1" type="noConversion"/>
  </si>
  <si>
    <t>%</t>
    <phoneticPr fontId="1" type="noConversion"/>
  </si>
  <si>
    <t>efficiency(%)</t>
    <phoneticPr fontId="1" type="noConversion"/>
  </si>
  <si>
    <t>Time of Vindc(mS)</t>
    <phoneticPr fontId="1" type="noConversion"/>
  </si>
  <si>
    <t>η</t>
    <phoneticPr fontId="1" type="noConversion"/>
  </si>
  <si>
    <t>Vac</t>
    <phoneticPr fontId="1" type="noConversion"/>
  </si>
  <si>
    <t>Max(Vac,Vt)</t>
    <phoneticPr fontId="1" type="noConversion"/>
  </si>
  <si>
    <t>Vt(t+deltat)@60Hz</t>
    <phoneticPr fontId="1" type="noConversion"/>
  </si>
  <si>
    <t>V</t>
    <phoneticPr fontId="1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</si>
  <si>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INDC_RMS_Min</t>
    </r>
    <phoneticPr fontId="1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</si>
  <si>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INDC_Min</t>
    </r>
    <phoneticPr fontId="1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</si>
  <si>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INDC_Max</t>
    </r>
    <phoneticPr fontId="1" type="noConversion"/>
  </si>
  <si>
    <t>D1's Vf=</t>
    <phoneticPr fontId="1" type="noConversion"/>
  </si>
  <si>
    <t>D2's Vf=</t>
    <phoneticPr fontId="1" type="noConversion"/>
  </si>
  <si>
    <t>AP3917B</t>
    <phoneticPr fontId="1" type="noConversion"/>
  </si>
  <si>
    <t>AP3917C</t>
    <phoneticPr fontId="1" type="noConversion"/>
  </si>
  <si>
    <t>AP3917D</t>
    <phoneticPr fontId="1" type="noConversion"/>
  </si>
  <si>
    <r>
      <t>t</t>
    </r>
    <r>
      <rPr>
        <vertAlign val="subscript"/>
        <sz val="11"/>
        <color theme="1"/>
        <rFont val="宋体"/>
        <family val="3"/>
        <charset val="134"/>
        <scheme val="minor"/>
      </rPr>
      <t>MINOFF</t>
    </r>
    <r>
      <rPr>
        <sz val="11"/>
        <color theme="1"/>
        <rFont val="宋体"/>
        <family val="3"/>
        <charset val="134"/>
        <scheme val="minor"/>
      </rPr>
      <t xml:space="preserve"> _upper(uS)</t>
    </r>
    <phoneticPr fontId="1" type="noConversion"/>
  </si>
  <si>
    <r>
      <t>t</t>
    </r>
    <r>
      <rPr>
        <vertAlign val="subscript"/>
        <sz val="11"/>
        <color theme="1"/>
        <rFont val="宋体"/>
        <family val="3"/>
        <charset val="134"/>
        <scheme val="minor"/>
      </rPr>
      <t>MINOFF</t>
    </r>
    <r>
      <rPr>
        <sz val="11"/>
        <color theme="1"/>
        <rFont val="宋体"/>
        <family val="3"/>
        <charset val="134"/>
        <scheme val="minor"/>
      </rPr>
      <t xml:space="preserve"> _typical(uS)</t>
    </r>
    <phoneticPr fontId="1" type="noConversion"/>
  </si>
  <si>
    <r>
      <t>t</t>
    </r>
    <r>
      <rPr>
        <vertAlign val="subscript"/>
        <sz val="11"/>
        <color theme="1"/>
        <rFont val="宋体"/>
        <family val="3"/>
        <charset val="134"/>
        <scheme val="minor"/>
      </rPr>
      <t>MINOFF</t>
    </r>
    <r>
      <rPr>
        <sz val="11"/>
        <color theme="1"/>
        <rFont val="宋体"/>
        <family val="3"/>
        <charset val="134"/>
        <scheme val="minor"/>
      </rPr>
      <t xml:space="preserve"> _lower(uS)</t>
    </r>
    <phoneticPr fontId="1" type="noConversion"/>
  </si>
  <si>
    <r>
      <t>I</t>
    </r>
    <r>
      <rPr>
        <vertAlign val="subscript"/>
        <sz val="11"/>
        <color theme="1"/>
        <rFont val="宋体"/>
        <family val="3"/>
        <charset val="134"/>
        <scheme val="minor"/>
      </rPr>
      <t>PK_MAX</t>
    </r>
    <r>
      <rPr>
        <sz val="11"/>
        <color theme="1"/>
        <rFont val="宋体"/>
        <family val="2"/>
        <scheme val="minor"/>
      </rPr>
      <t xml:space="preserve"> _upper(uS)</t>
    </r>
    <phoneticPr fontId="1" type="noConversion"/>
  </si>
  <si>
    <r>
      <t>I</t>
    </r>
    <r>
      <rPr>
        <vertAlign val="subscript"/>
        <sz val="11"/>
        <color theme="1"/>
        <rFont val="宋体"/>
        <family val="3"/>
        <charset val="134"/>
        <scheme val="minor"/>
      </rPr>
      <t>PK_MAX</t>
    </r>
    <r>
      <rPr>
        <sz val="11"/>
        <color theme="1"/>
        <rFont val="宋体"/>
        <family val="2"/>
        <scheme val="minor"/>
      </rPr>
      <t xml:space="preserve"> _typical(uS)</t>
    </r>
    <phoneticPr fontId="1" type="noConversion"/>
  </si>
  <si>
    <t>mH</t>
    <phoneticPr fontId="1" type="noConversion"/>
  </si>
  <si>
    <r>
      <t>I</t>
    </r>
    <r>
      <rPr>
        <vertAlign val="subscript"/>
        <sz val="11"/>
        <color theme="1"/>
        <rFont val="宋体"/>
        <family val="3"/>
        <charset val="134"/>
        <scheme val="minor"/>
      </rPr>
      <t>PK_MAX</t>
    </r>
    <r>
      <rPr>
        <sz val="11"/>
        <color theme="1"/>
        <rFont val="宋体"/>
        <family val="2"/>
        <scheme val="minor"/>
      </rPr>
      <t xml:space="preserve"> _lower(uS)</t>
    </r>
    <phoneticPr fontId="1" type="noConversion"/>
  </si>
  <si>
    <t>mA</t>
    <phoneticPr fontId="1" type="noConversion"/>
  </si>
  <si>
    <t>uS</t>
    <phoneticPr fontId="1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</si>
  <si>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INDC_RMS_Max</t>
    </r>
    <phoneticPr fontId="1" type="noConversion"/>
  </si>
  <si>
    <t>Lm_typical</t>
    <phoneticPr fontId="1" type="noConversion"/>
  </si>
  <si>
    <t>typical</t>
    <phoneticPr fontId="1" type="noConversion"/>
  </si>
  <si>
    <t>mA</t>
    <phoneticPr fontId="1" type="noConversion"/>
  </si>
  <si>
    <t>Lm</t>
    <phoneticPr fontId="1" type="noConversion"/>
  </si>
  <si>
    <t>mH</t>
    <phoneticPr fontId="1" type="noConversion"/>
  </si>
  <si>
    <t>Lm_min_BCD</t>
    <phoneticPr fontId="1" type="noConversion"/>
  </si>
  <si>
    <t>mA</t>
    <phoneticPr fontId="1" type="noConversion"/>
  </si>
  <si>
    <t>mA</t>
    <phoneticPr fontId="1" type="noConversion"/>
  </si>
  <si>
    <t>toff</t>
    <phoneticPr fontId="1" type="noConversion"/>
  </si>
  <si>
    <t>CCM or DCM?</t>
    <phoneticPr fontId="1" type="noConversion"/>
  </si>
  <si>
    <t>uS</t>
    <phoneticPr fontId="1" type="noConversion"/>
  </si>
  <si>
    <t>START:</t>
    <phoneticPr fontId="1" type="noConversion"/>
  </si>
  <si>
    <t>AP3917B</t>
    <phoneticPr fontId="1" type="noConversion"/>
  </si>
  <si>
    <t>AP3917C</t>
    <phoneticPr fontId="1" type="noConversion"/>
  </si>
  <si>
    <t>AP3917D</t>
    <phoneticPr fontId="1" type="noConversion"/>
  </si>
  <si>
    <t>toff_max</t>
    <phoneticPr fontId="1" type="noConversion"/>
  </si>
  <si>
    <t>END：</t>
    <phoneticPr fontId="1" type="noConversion"/>
  </si>
  <si>
    <t>toff_BCD(uS)</t>
    <phoneticPr fontId="1" type="noConversion"/>
  </si>
  <si>
    <t>Ipk_BCD(mA)</t>
    <phoneticPr fontId="1" type="noConversion"/>
  </si>
  <si>
    <r>
      <t xml:space="preserve"> 计算点：</t>
    </r>
    <r>
      <rPr>
        <b/>
        <sz val="11"/>
        <color theme="1"/>
        <rFont val="宋体"/>
        <family val="3"/>
        <charset val="134"/>
        <scheme val="minor"/>
      </rPr>
      <t>500</t>
    </r>
    <r>
      <rPr>
        <sz val="11"/>
        <color theme="1"/>
        <rFont val="宋体"/>
        <family val="2"/>
        <scheme val="minor"/>
      </rPr>
      <t>个</t>
    </r>
    <phoneticPr fontId="1" type="noConversion"/>
  </si>
  <si>
    <t>知道了不同toff时的Ipk,可判断CCM或DCM?</t>
    <phoneticPr fontId="1" type="noConversion"/>
  </si>
  <si>
    <t>CCM→DCM位置</t>
    <phoneticPr fontId="1" type="noConversion"/>
  </si>
  <si>
    <t>toff(uS)</t>
    <phoneticPr fontId="1" type="noConversion"/>
  </si>
  <si>
    <t>Ipk(mA)</t>
    <phoneticPr fontId="1" type="noConversion"/>
  </si>
  <si>
    <t>计算CCM→DCM位置的Io(mA)</t>
    <phoneticPr fontId="1" type="noConversion"/>
  </si>
  <si>
    <t>uS</t>
    <phoneticPr fontId="1" type="noConversion"/>
  </si>
  <si>
    <t>ton_Vindc_rms_min</t>
    <phoneticPr fontId="1" type="noConversion"/>
  </si>
  <si>
    <t>tons_Vindc_rms_min</t>
    <phoneticPr fontId="1" type="noConversion"/>
  </si>
  <si>
    <t>这个参数是为了选择IC型号</t>
  </si>
  <si>
    <t>输出电流实际校准值</t>
    <phoneticPr fontId="1" type="noConversion"/>
  </si>
  <si>
    <t>B,Lm=1mH时</t>
    <phoneticPr fontId="1" type="noConversion"/>
  </si>
  <si>
    <t>C,Lm=1mH时</t>
    <phoneticPr fontId="1" type="noConversion"/>
  </si>
  <si>
    <t>D,Lm=1mH时</t>
    <phoneticPr fontId="1" type="noConversion"/>
  </si>
  <si>
    <t>B，实际选取Lm时</t>
    <phoneticPr fontId="1" type="noConversion"/>
  </si>
  <si>
    <t>C，实际选取Lm时</t>
    <phoneticPr fontId="1" type="noConversion"/>
  </si>
  <si>
    <t>D，实际选取Lm时</t>
    <phoneticPr fontId="1" type="noConversion"/>
  </si>
  <si>
    <t>Io_max_B</t>
    <phoneticPr fontId="1" type="noConversion"/>
  </si>
  <si>
    <t>Io_max_C</t>
    <phoneticPr fontId="1" type="noConversion"/>
  </si>
  <si>
    <t>Io_max_D</t>
    <phoneticPr fontId="1" type="noConversion"/>
  </si>
  <si>
    <t>mA</t>
    <phoneticPr fontId="1" type="noConversion"/>
  </si>
  <si>
    <t>mA</t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</si>
  <si>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L_RMS</t>
    </r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</si>
  <si>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OUT_Max</t>
    </r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</si>
  <si>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L_PEAK_Max</t>
    </r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</si>
  <si>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L_PEAK_Min</t>
    </r>
    <phoneticPr fontId="1" type="noConversion"/>
  </si>
  <si>
    <t>OLP(Over Load Protection)</t>
    <phoneticPr fontId="1" type="noConversion"/>
  </si>
  <si>
    <r>
      <rPr>
        <sz val="11"/>
        <color theme="1"/>
        <rFont val="宋体"/>
        <family val="2"/>
        <scheme val="minor"/>
      </rPr>
      <t>Vac_Min和</t>
    </r>
    <r>
      <rPr>
        <sz val="11"/>
        <color theme="1"/>
        <rFont val="宋体"/>
        <family val="3"/>
        <charset val="134"/>
        <scheme val="minor"/>
      </rPr>
      <t>DCM时，</t>
    </r>
    <r>
      <rPr>
        <sz val="11"/>
        <color theme="1"/>
        <rFont val="宋体"/>
        <family val="2"/>
        <scheme val="minor"/>
      </rPr>
      <t>计算I</t>
    </r>
    <r>
      <rPr>
        <vertAlign val="subscript"/>
        <sz val="11"/>
        <color theme="1"/>
        <rFont val="宋体"/>
        <family val="3"/>
        <charset val="134"/>
        <scheme val="minor"/>
      </rPr>
      <t>OUT</t>
    </r>
    <r>
      <rPr>
        <sz val="11"/>
        <color theme="1"/>
        <rFont val="宋体"/>
        <family val="2"/>
        <scheme val="minor"/>
      </rPr>
      <t>时的Ipk_Max(mA)</t>
    </r>
    <phoneticPr fontId="1" type="noConversion"/>
  </si>
  <si>
    <t>计算对应的Io(mA)</t>
    <phoneticPr fontId="1" type="noConversion"/>
  </si>
  <si>
    <t>FLAG：&gt;0,CCM,C;&lt;0,DCM，D</t>
    <phoneticPr fontId="1" type="noConversion"/>
  </si>
  <si>
    <t>toff_max</t>
    <phoneticPr fontId="1" type="noConversion"/>
  </si>
  <si>
    <t>Ipk_min</t>
    <phoneticPr fontId="1" type="noConversion"/>
  </si>
  <si>
    <t>Is there DCM?</t>
    <phoneticPr fontId="1" type="noConversion"/>
  </si>
  <si>
    <t>Fsw(kHz)</t>
    <phoneticPr fontId="1" type="noConversion"/>
  </si>
  <si>
    <t>根据用户实际选用电感量计算Io_max</t>
    <phoneticPr fontId="1" type="noConversion"/>
  </si>
  <si>
    <t>Vrrm</t>
    <phoneticPr fontId="1" type="noConversion"/>
  </si>
  <si>
    <t>V</t>
    <phoneticPr fontId="1" type="noConversion"/>
  </si>
  <si>
    <t>Trr</t>
    <phoneticPr fontId="1" type="noConversion"/>
  </si>
  <si>
    <t>nS</t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</si>
  <si>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D_RMS</t>
    </r>
    <phoneticPr fontId="1" type="noConversion"/>
  </si>
  <si>
    <t>mA</t>
    <phoneticPr fontId="1" type="noConversion"/>
  </si>
  <si>
    <t>Vac at Vac_max</t>
    <phoneticPr fontId="1" type="noConversion"/>
  </si>
  <si>
    <t>Vt(t+deltat)@50Hz</t>
    <phoneticPr fontId="1" type="noConversion"/>
  </si>
  <si>
    <t>Vt(t+deltat)@50Hz</t>
    <phoneticPr fontId="1" type="noConversion"/>
  </si>
  <si>
    <t>Max(Vac,Vt)</t>
    <phoneticPr fontId="1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</si>
  <si>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Ripple</t>
    </r>
    <phoneticPr fontId="1" type="noConversion"/>
  </si>
  <si>
    <t>mV</t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</si>
  <si>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OUT_ESR</t>
    </r>
    <phoneticPr fontId="1" type="noConversion"/>
  </si>
  <si>
    <t>mΩ</t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</si>
  <si>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OUT</t>
    </r>
    <phoneticPr fontId="1" type="noConversion"/>
  </si>
  <si>
    <t>uF</t>
    <phoneticPr fontId="1" type="noConversion"/>
  </si>
  <si>
    <t>kΩ</t>
    <phoneticPr fontId="1" type="noConversion"/>
  </si>
  <si>
    <t>nF</t>
    <phoneticPr fontId="1" type="noConversion"/>
  </si>
  <si>
    <r>
      <t>R</t>
    </r>
    <r>
      <rPr>
        <b/>
        <vertAlign val="subscript"/>
        <sz val="10"/>
        <color theme="1"/>
        <rFont val="Arial Unicode MS"/>
        <family val="2"/>
        <charset val="134"/>
      </rPr>
      <t>FB_DOWN</t>
    </r>
    <phoneticPr fontId="1" type="noConversion"/>
  </si>
  <si>
    <r>
      <t>R</t>
    </r>
    <r>
      <rPr>
        <b/>
        <vertAlign val="subscript"/>
        <sz val="10"/>
        <color theme="1"/>
        <rFont val="Arial Unicode MS"/>
        <family val="2"/>
        <charset val="134"/>
      </rPr>
      <t>FB_UP</t>
    </r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</si>
  <si>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SH</t>
    </r>
    <phoneticPr fontId="1" type="noConversion"/>
  </si>
  <si>
    <t>R1</t>
    <phoneticPr fontId="1" type="noConversion"/>
  </si>
  <si>
    <t>C1+C2</t>
    <phoneticPr fontId="1" type="noConversion"/>
  </si>
  <si>
    <t>Full Load</t>
    <phoneticPr fontId="1" type="noConversion"/>
  </si>
  <si>
    <t>Other Parameters for Reference</t>
    <phoneticPr fontId="1" type="noConversion"/>
  </si>
  <si>
    <t>Iout SPEC.</t>
    <phoneticPr fontId="1" type="noConversion"/>
  </si>
  <si>
    <t>比较</t>
    <phoneticPr fontId="1" type="noConversion"/>
  </si>
  <si>
    <t>Find Iout</t>
    <phoneticPr fontId="1" type="noConversion"/>
  </si>
  <si>
    <t>toff</t>
    <phoneticPr fontId="1" type="noConversion"/>
  </si>
  <si>
    <t>Ipeak</t>
    <phoneticPr fontId="1" type="noConversion"/>
  </si>
  <si>
    <t>Vindc_RMS/Lm</t>
    <phoneticPr fontId="1" type="noConversion"/>
  </si>
  <si>
    <t>I1</t>
    <phoneticPr fontId="1" type="noConversion"/>
  </si>
  <si>
    <t>(Vo+Vf)/Lm</t>
    <phoneticPr fontId="1" type="noConversion"/>
  </si>
  <si>
    <t>Ton直推</t>
    <phoneticPr fontId="1" type="noConversion"/>
  </si>
  <si>
    <t>Ton反推</t>
    <phoneticPr fontId="1" type="noConversion"/>
  </si>
  <si>
    <t>IL_RMS_CCM</t>
    <phoneticPr fontId="1" type="noConversion"/>
  </si>
  <si>
    <t>Ton+Toff</t>
    <phoneticPr fontId="1" type="noConversion"/>
  </si>
  <si>
    <t>IL_RMS_DCM</t>
    <phoneticPr fontId="1" type="noConversion"/>
  </si>
  <si>
    <t>Toffs</t>
    <phoneticPr fontId="1" type="noConversion"/>
  </si>
  <si>
    <t>Ton+Toffs</t>
    <phoneticPr fontId="1" type="noConversion"/>
  </si>
  <si>
    <t>计算IL_RMS和ID_RMS</t>
    <phoneticPr fontId="1" type="noConversion"/>
  </si>
  <si>
    <t>ID_RMS_CCM</t>
    <phoneticPr fontId="1" type="noConversion"/>
  </si>
  <si>
    <t>ID_RMS_DCM</t>
    <phoneticPr fontId="1" type="noConversion"/>
  </si>
  <si>
    <t>Fsw_Full load</t>
    <phoneticPr fontId="1" type="noConversion"/>
  </si>
  <si>
    <t>W</t>
    <phoneticPr fontId="1" type="noConversion"/>
  </si>
  <si>
    <r>
      <t>P</t>
    </r>
    <r>
      <rPr>
        <b/>
        <vertAlign val="subscript"/>
        <sz val="10"/>
        <rFont val="Arial Unicode MS"/>
        <family val="2"/>
        <charset val="134"/>
      </rPr>
      <t>OUT</t>
    </r>
    <phoneticPr fontId="1" type="noConversion"/>
  </si>
  <si>
    <t>绘制IL_peak</t>
    <phoneticPr fontId="1" type="noConversion"/>
  </si>
  <si>
    <t>Ton</t>
    <phoneticPr fontId="1" type="noConversion"/>
  </si>
  <si>
    <t>Ton+Toffs</t>
    <phoneticPr fontId="1" type="noConversion"/>
  </si>
  <si>
    <t>Ton+Toff</t>
    <phoneticPr fontId="1" type="noConversion"/>
  </si>
  <si>
    <t>T+Ton+Toffs</t>
    <phoneticPr fontId="1" type="noConversion"/>
  </si>
  <si>
    <t>T+Ton+Toff</t>
    <phoneticPr fontId="1" type="noConversion"/>
  </si>
  <si>
    <t>T+Ton</t>
    <phoneticPr fontId="1" type="noConversion"/>
  </si>
  <si>
    <t>Toff1=</t>
    <phoneticPr fontId="1" type="noConversion"/>
  </si>
  <si>
    <t>uS</t>
    <phoneticPr fontId="1" type="noConversion"/>
  </si>
  <si>
    <t>2T+Ton</t>
    <phoneticPr fontId="1" type="noConversion"/>
  </si>
  <si>
    <t>2T+Ton+Toffs</t>
    <phoneticPr fontId="1" type="noConversion"/>
  </si>
  <si>
    <t>2T+Ton+Toff</t>
    <phoneticPr fontId="1" type="noConversion"/>
  </si>
  <si>
    <t>计算电压纹波Vripple</t>
    <phoneticPr fontId="1" type="noConversion"/>
  </si>
  <si>
    <t>Delta(IL)</t>
    <phoneticPr fontId="1" type="noConversion"/>
  </si>
  <si>
    <t>mA</t>
    <phoneticPr fontId="1" type="noConversion"/>
  </si>
  <si>
    <t>mV</t>
    <phoneticPr fontId="1" type="noConversion"/>
  </si>
  <si>
    <t>Delta(Vcout_ripple)</t>
    <phoneticPr fontId="1" type="noConversion"/>
  </si>
  <si>
    <t>Delta(IL_ripple)</t>
    <phoneticPr fontId="1" type="noConversion"/>
  </si>
  <si>
    <t>Cout_min</t>
    <phoneticPr fontId="1" type="noConversion"/>
  </si>
  <si>
    <t>uF</t>
    <phoneticPr fontId="1" type="noConversion"/>
  </si>
  <si>
    <t>Max ESR</t>
    <phoneticPr fontId="1" type="noConversion"/>
  </si>
  <si>
    <t>mΩ</t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</si>
  <si>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OUT_Min</t>
    </r>
    <phoneticPr fontId="1" type="noConversion"/>
  </si>
  <si>
    <t>pF</t>
    <phoneticPr fontId="1" type="noConversion"/>
  </si>
  <si>
    <t>The Capacitance of Input Capacitor</t>
    <phoneticPr fontId="2" type="noConversion"/>
  </si>
  <si>
    <r>
      <t>C</t>
    </r>
    <r>
      <rPr>
        <b/>
        <vertAlign val="subscript"/>
        <sz val="10"/>
        <rFont val="Arial Unicode MS"/>
        <family val="2"/>
        <charset val="134"/>
      </rPr>
      <t>IN</t>
    </r>
    <phoneticPr fontId="2" type="noConversion"/>
  </si>
  <si>
    <t>Minimum AC Input Voltage</t>
    <phoneticPr fontId="2" type="noConversion"/>
  </si>
  <si>
    <t>Maximum AC Input Voltage</t>
    <phoneticPr fontId="2" type="noConversion"/>
  </si>
  <si>
    <t>AC Input Frequency</t>
    <phoneticPr fontId="2" type="noConversion"/>
  </si>
  <si>
    <t>Output Voltage</t>
    <phoneticPr fontId="2" type="noConversion"/>
  </si>
  <si>
    <r>
      <t>V</t>
    </r>
    <r>
      <rPr>
        <b/>
        <vertAlign val="subscript"/>
        <sz val="10"/>
        <rFont val="Arial Unicode MS"/>
        <family val="2"/>
        <charset val="134"/>
      </rPr>
      <t>OUT</t>
    </r>
    <phoneticPr fontId="2" type="noConversion"/>
  </si>
  <si>
    <t>Output Currnet</t>
    <phoneticPr fontId="2" type="noConversion"/>
  </si>
  <si>
    <r>
      <t>I</t>
    </r>
    <r>
      <rPr>
        <b/>
        <sz val="6"/>
        <rFont val="Arial Unicode MS"/>
        <family val="2"/>
        <charset val="134"/>
      </rPr>
      <t>OUT</t>
    </r>
    <phoneticPr fontId="2" type="noConversion"/>
  </si>
  <si>
    <t>Nominal Output Power</t>
    <phoneticPr fontId="2" type="noConversion"/>
  </si>
  <si>
    <r>
      <t>P</t>
    </r>
    <r>
      <rPr>
        <b/>
        <vertAlign val="subscript"/>
        <sz val="10"/>
        <rFont val="Arial Unicode MS"/>
        <family val="2"/>
        <charset val="134"/>
      </rPr>
      <t>OUT</t>
    </r>
    <phoneticPr fontId="2" type="noConversion"/>
  </si>
  <si>
    <t>Conversion Efficency</t>
    <phoneticPr fontId="2" type="noConversion"/>
  </si>
  <si>
    <t>η</t>
    <phoneticPr fontId="2" type="noConversion"/>
  </si>
  <si>
    <t>The DC Voltage between C2</t>
    <phoneticPr fontId="2" type="noConversion"/>
  </si>
  <si>
    <r>
      <t>V</t>
    </r>
    <r>
      <rPr>
        <b/>
        <vertAlign val="subscript"/>
        <sz val="10"/>
        <rFont val="Arial Unicode MS"/>
        <family val="2"/>
        <charset val="134"/>
      </rPr>
      <t>BUS</t>
    </r>
    <phoneticPr fontId="2" type="noConversion"/>
  </si>
  <si>
    <t>The Inductance of Power Inductor</t>
    <phoneticPr fontId="2" type="noConversion"/>
  </si>
  <si>
    <t>Lm</t>
    <phoneticPr fontId="2" type="noConversion"/>
  </si>
  <si>
    <t>Maximum Output Current</t>
    <phoneticPr fontId="2" type="noConversion"/>
  </si>
  <si>
    <t>Minimum Peak Current in Power Inductor</t>
    <phoneticPr fontId="2" type="noConversion"/>
  </si>
  <si>
    <t>RMS Current in Power Inductor</t>
    <phoneticPr fontId="2" type="noConversion"/>
  </si>
  <si>
    <t>Switching Frequency</t>
    <phoneticPr fontId="2" type="noConversion"/>
  </si>
  <si>
    <r>
      <t>F</t>
    </r>
    <r>
      <rPr>
        <b/>
        <vertAlign val="subscript"/>
        <sz val="10"/>
        <rFont val="Arial Unicode MS"/>
        <family val="2"/>
        <charset val="134"/>
      </rPr>
      <t>SW</t>
    </r>
    <phoneticPr fontId="2" type="noConversion"/>
  </si>
  <si>
    <t>Maximum Switching Frequency</t>
    <phoneticPr fontId="2" type="noConversion"/>
  </si>
  <si>
    <r>
      <t>F</t>
    </r>
    <r>
      <rPr>
        <b/>
        <vertAlign val="subscript"/>
        <sz val="10"/>
        <rFont val="Arial Unicode MS"/>
        <family val="2"/>
        <charset val="134"/>
      </rPr>
      <t>SW_Max</t>
    </r>
    <phoneticPr fontId="2" type="noConversion"/>
  </si>
  <si>
    <t>Vrrm</t>
    <phoneticPr fontId="2" type="noConversion"/>
  </si>
  <si>
    <t>Trr</t>
    <phoneticPr fontId="2" type="noConversion"/>
  </si>
  <si>
    <t>Ripple of Output Voltage</t>
    <phoneticPr fontId="2" type="noConversion"/>
  </si>
  <si>
    <t>The Capacitance of Output Capacitor</t>
    <phoneticPr fontId="2" type="noConversion"/>
  </si>
  <si>
    <t>Equivalent Series Resistance of Output Capacitor</t>
    <phoneticPr fontId="2" type="noConversion"/>
  </si>
  <si>
    <t>Sampling and Holding Capacitor</t>
    <phoneticPr fontId="2" type="noConversion"/>
  </si>
  <si>
    <t>Parameter specification list</t>
    <phoneticPr fontId="2" type="noConversion"/>
  </si>
  <si>
    <t>Step 3:  Buck Diode ,Capacitance, Resistance caculation:</t>
    <phoneticPr fontId="2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</si>
  <si>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FB</t>
    </r>
    <phoneticPr fontId="1" type="noConversion"/>
  </si>
  <si>
    <t>Reverse Recovery Time of Freewheeling Diode</t>
  </si>
  <si>
    <t>Peak Repetitive of Freewheeling Diode</t>
    <phoneticPr fontId="2" type="noConversion"/>
  </si>
  <si>
    <t>RMS Current in Freewheeling Diode</t>
    <phoneticPr fontId="2" type="noConversion"/>
  </si>
  <si>
    <t>Select output Capacitor, C3</t>
    <phoneticPr fontId="1" type="noConversion"/>
  </si>
  <si>
    <t>Select the Free-wheeling Diode, D1</t>
    <phoneticPr fontId="1" type="noConversion"/>
  </si>
  <si>
    <r>
      <t>Power Inductor L2</t>
    </r>
    <r>
      <rPr>
        <b/>
        <vertAlign val="subscript"/>
        <sz val="10"/>
        <color theme="1"/>
        <rFont val="Arial Unicode MS"/>
        <family val="2"/>
        <charset val="134"/>
      </rPr>
      <t xml:space="preserve"> </t>
    </r>
    <r>
      <rPr>
        <b/>
        <sz val="10"/>
        <color theme="1"/>
        <rFont val="Arial Unicode MS"/>
        <family val="2"/>
        <charset val="134"/>
      </rPr>
      <t>and F</t>
    </r>
    <r>
      <rPr>
        <b/>
        <vertAlign val="subscript"/>
        <sz val="10"/>
        <color theme="1"/>
        <rFont val="Arial Unicode MS"/>
        <family val="2"/>
        <charset val="134"/>
      </rPr>
      <t xml:space="preserve">SW </t>
    </r>
    <r>
      <rPr>
        <b/>
        <sz val="10"/>
        <color theme="1"/>
        <rFont val="Arial Unicode MS"/>
        <family val="2"/>
        <charset val="134"/>
      </rPr>
      <t>Calculation</t>
    </r>
    <phoneticPr fontId="1" type="noConversion"/>
  </si>
  <si>
    <t>Enter System Requirements</t>
    <phoneticPr fontId="1" type="noConversion"/>
  </si>
  <si>
    <t>Select Voltage Feedback, R1, (R2//R3), C5, C6</t>
    <phoneticPr fontId="1" type="noConversion"/>
  </si>
  <si>
    <t>Minimum value recommened</t>
    <phoneticPr fontId="1" type="noConversion"/>
  </si>
  <si>
    <t>Maximum Peak Current in Power Inductor</t>
    <phoneticPr fontId="2" type="noConversion"/>
  </si>
  <si>
    <t>User inputs</t>
    <phoneticPr fontId="2" type="noConversion"/>
  </si>
  <si>
    <t>Calculation results</t>
    <phoneticPr fontId="2" type="noConversion"/>
  </si>
  <si>
    <t>Fill in the target value</t>
    <phoneticPr fontId="1" type="noConversion"/>
  </si>
  <si>
    <r>
      <t>Lm_</t>
    </r>
    <r>
      <rPr>
        <b/>
        <vertAlign val="subscript"/>
        <sz val="10"/>
        <color theme="1"/>
        <rFont val="Arial Unicode MS"/>
        <family val="2"/>
        <charset val="134"/>
      </rPr>
      <t>Min</t>
    </r>
    <phoneticPr fontId="1" type="noConversion"/>
  </si>
  <si>
    <t>计算最小电感量：</t>
    <phoneticPr fontId="1" type="noConversion"/>
  </si>
  <si>
    <t>mH</t>
    <phoneticPr fontId="1" type="noConversion"/>
  </si>
  <si>
    <t>if working in DCM mode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</si>
  <si>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</si>
  <si>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</si>
  <si>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</si>
  <si>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CCM</t>
    <phoneticPr fontId="1" type="noConversion"/>
  </si>
  <si>
    <t>DCM</t>
    <phoneticPr fontId="1" type="noConversion"/>
  </si>
  <si>
    <t>版本选择</t>
    <phoneticPr fontId="1" type="noConversion"/>
  </si>
  <si>
    <t>mH</t>
    <phoneticPr fontId="1" type="noConversion"/>
  </si>
  <si>
    <t>求fsw与Iout的斜率</t>
    <phoneticPr fontId="1" type="noConversion"/>
  </si>
  <si>
    <t>kHz</t>
    <phoneticPr fontId="1" type="noConversion"/>
  </si>
  <si>
    <t>mA</t>
    <phoneticPr fontId="1" type="noConversion"/>
  </si>
  <si>
    <t>求常数项</t>
    <phoneticPr fontId="1" type="noConversion"/>
  </si>
  <si>
    <t>所以要设定一个最小值</t>
    <phoneticPr fontId="1" type="noConversion"/>
  </si>
  <si>
    <t>可求出假负载为</t>
    <phoneticPr fontId="1" type="noConversion"/>
  </si>
  <si>
    <t>kΩ</t>
    <phoneticPr fontId="1" type="noConversion"/>
  </si>
  <si>
    <t>假设空载需要7mW功率的假负载</t>
    <phoneticPr fontId="1" type="noConversion"/>
  </si>
  <si>
    <t>最小电流为</t>
    <phoneticPr fontId="1" type="noConversion"/>
  </si>
  <si>
    <r>
      <t>DIODES AP</t>
    </r>
    <r>
      <rPr>
        <b/>
        <sz val="11"/>
        <color theme="1"/>
        <rFont val="宋体"/>
        <family val="2"/>
        <charset val="134"/>
      </rPr>
      <t>3927</t>
    </r>
    <r>
      <rPr>
        <b/>
        <sz val="11"/>
        <color theme="1"/>
        <rFont val="Malgun Gothic"/>
        <family val="2"/>
        <charset val="129"/>
      </rPr>
      <t>D Buck Solutions Design Tool V1.0</t>
    </r>
    <phoneticPr fontId="2" type="noConversion"/>
  </si>
  <si>
    <t>mA</t>
    <phoneticPr fontId="20" type="noConversion"/>
  </si>
  <si>
    <t>kHZ</t>
    <phoneticPr fontId="20" type="noConversion"/>
  </si>
  <si>
    <t>Dmax</t>
    <phoneticPr fontId="1" type="noConversion"/>
  </si>
  <si>
    <t>%</t>
    <phoneticPr fontId="20" type="noConversion"/>
  </si>
  <si>
    <t>Toffmin_typ</t>
    <phoneticPr fontId="1" type="noConversion"/>
  </si>
  <si>
    <t>μs</t>
    <phoneticPr fontId="20" type="noConversion"/>
  </si>
  <si>
    <t>Fosc</t>
    <phoneticPr fontId="1" type="noConversion"/>
  </si>
  <si>
    <t>Ipk_limit_typ</t>
    <phoneticPr fontId="1" type="noConversion"/>
  </si>
  <si>
    <t>Ipk_limit_min</t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</si>
  <si>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 xml:space="preserve">BP2 </t>
    </r>
    <phoneticPr fontId="1" type="noConversion"/>
  </si>
  <si>
    <r>
      <t>V</t>
    </r>
    <r>
      <rPr>
        <b/>
        <vertAlign val="subscript"/>
        <sz val="10"/>
        <color theme="1"/>
        <rFont val="Arial Unicode MS"/>
        <family val="2"/>
        <charset val="134"/>
      </rPr>
      <t>BP_HVON</t>
    </r>
    <phoneticPr fontId="1" type="noConversion"/>
  </si>
  <si>
    <t>kohm</t>
    <phoneticPr fontId="1" type="noConversion"/>
  </si>
  <si>
    <t>NC</t>
    <phoneticPr fontId="1" type="noConversion"/>
  </si>
  <si>
    <r>
      <t>C</t>
    </r>
    <r>
      <rPr>
        <b/>
        <vertAlign val="subscript"/>
        <sz val="11"/>
        <color theme="1"/>
        <rFont val="宋体"/>
        <family val="3"/>
        <charset val="134"/>
        <scheme val="minor"/>
      </rPr>
      <t>IN_cal</t>
    </r>
    <phoneticPr fontId="2" type="noConversion"/>
  </si>
  <si>
    <r>
      <t>I</t>
    </r>
    <r>
      <rPr>
        <b/>
        <vertAlign val="subscript"/>
        <sz val="10"/>
        <rFont val="Arial Unicode MS"/>
        <family val="2"/>
        <charset val="134"/>
      </rPr>
      <t>OUT_Max</t>
    </r>
    <phoneticPr fontId="2" type="noConversion"/>
  </si>
  <si>
    <r>
      <t>I</t>
    </r>
    <r>
      <rPr>
        <b/>
        <vertAlign val="subscript"/>
        <sz val="10"/>
        <rFont val="Arial Unicode MS"/>
        <family val="2"/>
        <charset val="134"/>
      </rPr>
      <t>L_PEAK_Max</t>
    </r>
    <phoneticPr fontId="2" type="noConversion"/>
  </si>
  <si>
    <r>
      <t>I</t>
    </r>
    <r>
      <rPr>
        <b/>
        <vertAlign val="subscript"/>
        <sz val="10"/>
        <rFont val="Arial Unicode MS"/>
        <family val="2"/>
        <charset val="134"/>
      </rPr>
      <t>L_PEAK_Min</t>
    </r>
    <phoneticPr fontId="2" type="noConversion"/>
  </si>
  <si>
    <r>
      <t>I</t>
    </r>
    <r>
      <rPr>
        <b/>
        <vertAlign val="subscript"/>
        <sz val="10"/>
        <rFont val="Arial Unicode MS"/>
        <family val="2"/>
        <charset val="134"/>
      </rPr>
      <t>L_RMS</t>
    </r>
    <phoneticPr fontId="2" type="noConversion"/>
  </si>
  <si>
    <r>
      <t>I</t>
    </r>
    <r>
      <rPr>
        <b/>
        <vertAlign val="subscript"/>
        <sz val="10"/>
        <rFont val="Arial Unicode MS"/>
        <family val="2"/>
        <charset val="134"/>
      </rPr>
      <t>D_RMS</t>
    </r>
    <phoneticPr fontId="2" type="noConversion"/>
  </si>
  <si>
    <r>
      <t>V</t>
    </r>
    <r>
      <rPr>
        <b/>
        <vertAlign val="subscript"/>
        <sz val="10"/>
        <rFont val="Arial Unicode MS"/>
        <family val="2"/>
        <charset val="134"/>
      </rPr>
      <t>Ripple</t>
    </r>
    <phoneticPr fontId="2" type="noConversion"/>
  </si>
  <si>
    <r>
      <t>C</t>
    </r>
    <r>
      <rPr>
        <b/>
        <vertAlign val="subscript"/>
        <sz val="10"/>
        <rFont val="Arial Unicode MS"/>
        <family val="2"/>
        <charset val="134"/>
      </rPr>
      <t>OUT</t>
    </r>
    <phoneticPr fontId="2" type="noConversion"/>
  </si>
  <si>
    <r>
      <t>C</t>
    </r>
    <r>
      <rPr>
        <b/>
        <vertAlign val="subscript"/>
        <sz val="10"/>
        <rFont val="Arial Unicode MS"/>
        <family val="2"/>
        <charset val="134"/>
      </rPr>
      <t>OUT_ESR</t>
    </r>
    <phoneticPr fontId="2" type="noConversion"/>
  </si>
  <si>
    <r>
      <t>C</t>
    </r>
    <r>
      <rPr>
        <b/>
        <vertAlign val="subscript"/>
        <sz val="10"/>
        <rFont val="Arial Unicode MS"/>
        <family val="2"/>
        <charset val="134"/>
      </rPr>
      <t>SH</t>
    </r>
    <phoneticPr fontId="2" type="noConversion"/>
  </si>
  <si>
    <r>
      <t>Minimum V</t>
    </r>
    <r>
      <rPr>
        <vertAlign val="subscript"/>
        <sz val="10"/>
        <rFont val="Arial Unicode MS"/>
        <family val="2"/>
        <charset val="134"/>
      </rPr>
      <t>BUS</t>
    </r>
    <phoneticPr fontId="1" type="noConversion"/>
  </si>
  <si>
    <r>
      <t>Minimum RMS of V</t>
    </r>
    <r>
      <rPr>
        <vertAlign val="subscript"/>
        <sz val="10"/>
        <rFont val="Arial Unicode MS"/>
        <family val="2"/>
        <charset val="134"/>
      </rPr>
      <t>BUS</t>
    </r>
    <r>
      <rPr>
        <sz val="10"/>
        <rFont val="Arial Unicode MS"/>
        <family val="2"/>
        <charset val="134"/>
      </rPr>
      <t xml:space="preserve"> under V</t>
    </r>
    <r>
      <rPr>
        <vertAlign val="subscript"/>
        <sz val="10"/>
        <rFont val="Arial Unicode MS"/>
        <family val="2"/>
        <charset val="134"/>
      </rPr>
      <t>AC_Min</t>
    </r>
    <phoneticPr fontId="1" type="noConversion"/>
  </si>
  <si>
    <r>
      <t>Maximium V</t>
    </r>
    <r>
      <rPr>
        <vertAlign val="subscript"/>
        <sz val="10"/>
        <rFont val="Arial Unicode MS"/>
        <family val="2"/>
        <charset val="134"/>
      </rPr>
      <t>BUS</t>
    </r>
    <phoneticPr fontId="1" type="noConversion"/>
  </si>
  <si>
    <r>
      <t>Maximium RMS of V</t>
    </r>
    <r>
      <rPr>
        <vertAlign val="subscript"/>
        <sz val="10"/>
        <rFont val="Arial Unicode MS"/>
        <family val="2"/>
        <charset val="134"/>
      </rPr>
      <t>BUS</t>
    </r>
    <r>
      <rPr>
        <sz val="10"/>
        <rFont val="Arial Unicode MS"/>
        <family val="2"/>
        <charset val="134"/>
      </rPr>
      <t xml:space="preserve"> under V</t>
    </r>
    <r>
      <rPr>
        <vertAlign val="subscript"/>
        <sz val="10"/>
        <rFont val="Arial Unicode MS"/>
        <family val="2"/>
        <charset val="134"/>
      </rPr>
      <t>AC_Max</t>
    </r>
    <phoneticPr fontId="1" type="noConversion"/>
  </si>
  <si>
    <t>CCM condition</t>
    <phoneticPr fontId="1" type="noConversion"/>
  </si>
  <si>
    <r>
      <t>I</t>
    </r>
    <r>
      <rPr>
        <b/>
        <vertAlign val="subscript"/>
        <sz val="10"/>
        <color theme="1"/>
        <rFont val="Arial Unicode MS"/>
        <family val="2"/>
        <charset val="134"/>
      </rPr>
      <t>BP1</t>
    </r>
    <phoneticPr fontId="1" type="noConversion"/>
  </si>
  <si>
    <t>uA</t>
    <phoneticPr fontId="1" type="noConversion"/>
  </si>
  <si>
    <t>Pstandby</t>
    <phoneticPr fontId="1" type="noConversion"/>
  </si>
  <si>
    <t>mW</t>
    <phoneticPr fontId="1" type="noConversion"/>
  </si>
  <si>
    <t>R2， recommend 1kΩ~20kΩ</t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</si>
  <si>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 xml:space="preserve">BP  </t>
    </r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</si>
  <si>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BP_min</t>
    </r>
    <phoneticPr fontId="1" type="noConversion"/>
  </si>
  <si>
    <t xml:space="preserve">   </t>
    <phoneticPr fontId="20" type="noConversion"/>
  </si>
  <si>
    <t>C4, Minimum VBP capacitor</t>
    <phoneticPr fontId="1" type="noConversion"/>
  </si>
  <si>
    <t>Select R5,C4,R3</t>
    <phoneticPr fontId="1" type="noConversion"/>
  </si>
  <si>
    <t xml:space="preserve">C6, Not connected is recommended </t>
    <phoneticPr fontId="1" type="noConversion"/>
  </si>
  <si>
    <t>C5, Selected sampling capacitor</t>
    <phoneticPr fontId="1" type="noConversion"/>
  </si>
  <si>
    <t>C4,Selected VBP capacitor</t>
    <phoneticPr fontId="1" type="noConversion"/>
  </si>
  <si>
    <t>Minimum total input buffer capacitance if a full-wave bridge rectification is used</t>
    <phoneticPr fontId="1" type="noConversion"/>
  </si>
  <si>
    <t>L2 minimum vaue recommened</t>
    <phoneticPr fontId="1" type="noConversion"/>
  </si>
  <si>
    <t xml:space="preserve">Select L2 </t>
    <phoneticPr fontId="1" type="noConversion"/>
  </si>
  <si>
    <r>
      <t>R</t>
    </r>
    <r>
      <rPr>
        <b/>
        <vertAlign val="subscript"/>
        <sz val="10"/>
        <color theme="1"/>
        <rFont val="Arial Unicode MS"/>
        <family val="2"/>
        <charset val="134"/>
      </rPr>
      <t>Dummy</t>
    </r>
    <phoneticPr fontId="1" type="noConversion"/>
  </si>
  <si>
    <r>
      <t>R</t>
    </r>
    <r>
      <rPr>
        <b/>
        <vertAlign val="subscript"/>
        <sz val="10"/>
        <color theme="1"/>
        <rFont val="Arial Unicode MS"/>
        <family val="2"/>
        <charset val="134"/>
      </rPr>
      <t>bias</t>
    </r>
    <r>
      <rPr>
        <b/>
        <sz val="10"/>
        <color theme="1"/>
        <rFont val="Arial Unicode MS"/>
        <family val="2"/>
        <charset val="134"/>
      </rPr>
      <t>_cal</t>
    </r>
    <phoneticPr fontId="1" type="noConversion"/>
  </si>
  <si>
    <t xml:space="preserve">R5, Vcc biasing resistor  calculation value         </t>
    <phoneticPr fontId="1" type="noConversion"/>
  </si>
  <si>
    <r>
      <t>C</t>
    </r>
    <r>
      <rPr>
        <b/>
        <vertAlign val="subscript"/>
        <sz val="10"/>
        <color theme="1"/>
        <rFont val="Arial Unicode MS"/>
        <family val="2"/>
        <charset val="134"/>
      </rPr>
      <t>OUT_ESR</t>
    </r>
    <r>
      <rPr>
        <b/>
        <sz val="10"/>
        <color theme="1"/>
        <rFont val="Arial Unicode MS"/>
        <family val="2"/>
        <charset val="134"/>
      </rPr>
      <t>_max</t>
    </r>
    <phoneticPr fontId="1" type="noConversion"/>
  </si>
  <si>
    <t>Maximum  ESR with calculation</t>
    <phoneticPr fontId="1" type="noConversion"/>
  </si>
  <si>
    <t>C3, Selected output capacitor ESR</t>
    <phoneticPr fontId="1" type="noConversion"/>
  </si>
  <si>
    <r>
      <t>Step 2:  Fill in inductance and get your design I</t>
    </r>
    <r>
      <rPr>
        <b/>
        <vertAlign val="subscript"/>
        <sz val="11"/>
        <color theme="1"/>
        <rFont val="Malgun Gothic"/>
        <family val="2"/>
        <charset val="129"/>
      </rPr>
      <t xml:space="preserve">L </t>
    </r>
    <r>
      <rPr>
        <b/>
        <sz val="11"/>
        <color theme="1"/>
        <rFont val="Malgun Gothic"/>
        <family val="2"/>
        <charset val="129"/>
      </rPr>
      <t>,fsw calculation:</t>
    </r>
    <phoneticPr fontId="2" type="noConversion"/>
  </si>
  <si>
    <r>
      <t>Step 1:  Fill in system input and get AP39</t>
    </r>
    <r>
      <rPr>
        <b/>
        <sz val="11"/>
        <color theme="1"/>
        <rFont val="Arial Unicode MS"/>
        <family val="2"/>
        <charset val="134"/>
      </rPr>
      <t>2</t>
    </r>
    <r>
      <rPr>
        <b/>
        <sz val="11"/>
        <color theme="1"/>
        <rFont val="Malgun Gothic"/>
        <family val="2"/>
        <charset val="129"/>
      </rPr>
      <t>7 model proposal:</t>
    </r>
    <phoneticPr fontId="2" type="noConversion"/>
  </si>
  <si>
    <t>R3, Dummy load reference value for no-load condition</t>
    <phoneticPr fontId="1" type="noConversion"/>
  </si>
  <si>
    <t>IC parameter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</si>
</sst>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00_ "/>
    <numFmt numFmtId="177" formatCode="0.0000000_ "/>
    <numFmt numFmtId="178" formatCode="0_ "/>
    <numFmt numFmtId="179" formatCode="0.00_);[Red]\(0.00\)"/>
    <numFmt numFmtId="180" formatCode="0.00_ "/>
  </numFmts>
  <fonts count="3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vertAlign val="subscript"/>
      <sz val="11"/>
      <color theme="1"/>
      <name val="宋体"/>
      <family val="3"/>
      <charset val="134"/>
      <scheme val="minor"/>
    </font>
    <font>
      <b/>
      <sz val="10"/>
      <name val="Arial Unicode MS"/>
      <family val="2"/>
      <charset val="134"/>
    </font>
    <font>
      <b/>
      <vertAlign val="subscript"/>
      <sz val="10"/>
      <name val="Arial Unicode MS"/>
      <family val="2"/>
      <charset val="134"/>
    </font>
    <font>
      <b/>
      <sz val="6"/>
      <name val="Arial Unicode MS"/>
      <family val="2"/>
      <charset val="134"/>
    </font>
    <font>
      <b/>
      <sz val="10"/>
      <color theme="1"/>
      <name val="Arial Unicode MS"/>
      <family val="2"/>
      <charset val="134"/>
    </font>
    <font>
      <b/>
      <vertAlign val="subscript"/>
      <sz val="10"/>
      <color theme="1"/>
      <name val="Arial Unicode MS"/>
      <family val="2"/>
      <charset val="134"/>
    </font>
    <font>
      <sz val="11"/>
      <color theme="1"/>
      <name val="宋体"/>
      <family val="3"/>
      <charset val="134"/>
      <scheme val="minor"/>
    </font>
    <font>
      <vertAlign val="subscript"/>
      <sz val="11"/>
      <color theme="1"/>
      <name val="宋体"/>
      <family val="3"/>
      <charset val="134"/>
      <scheme val="minor"/>
    </font>
    <font>
      <sz val="11"/>
      <color rgb="FFFFC000"/>
      <name val="宋体"/>
      <family val="2"/>
      <scheme val="minor"/>
    </font>
    <font>
      <sz val="11"/>
      <color rgb="FFFFC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Malgun Gothic"/>
      <family val="2"/>
      <charset val="129"/>
    </font>
    <font>
      <sz val="11"/>
      <color theme="1"/>
      <name val="Malgun Gothic"/>
      <family val="2"/>
      <charset val="129"/>
    </font>
    <font>
      <b/>
      <sz val="10"/>
      <name val="Malgun Gothic"/>
      <family val="2"/>
      <charset val="129"/>
    </font>
    <font>
      <b/>
      <sz val="11"/>
      <color theme="1"/>
      <name val="宋体"/>
      <family val="2"/>
      <charset val="134"/>
    </font>
    <font>
      <sz val="11"/>
      <color theme="1"/>
      <name val="Arial Unicode MS"/>
      <family val="2"/>
      <charset val="134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b/>
      <sz val="11"/>
      <name val="Malgun Gothic"/>
      <family val="2"/>
      <charset val="129"/>
    </font>
    <font>
      <sz val="11"/>
      <name val="宋体"/>
      <family val="2"/>
      <scheme val="minor"/>
    </font>
    <font>
      <sz val="10"/>
      <name val="Arial Unicode MS"/>
      <family val="2"/>
      <charset val="134"/>
    </font>
    <font>
      <vertAlign val="subscript"/>
      <sz val="10"/>
      <name val="Arial Unicode MS"/>
      <family val="2"/>
      <charset val="134"/>
    </font>
    <font>
      <b/>
      <vertAlign val="subscript"/>
      <sz val="11"/>
      <color theme="1"/>
      <name val="Malgun Gothic"/>
      <family val="2"/>
      <charset val="129"/>
    </font>
    <font>
      <b/>
      <sz val="11"/>
      <color theme="1"/>
      <name val="宋体"/>
      <family val="2"/>
      <scheme val="minor"/>
    </font>
    <font>
      <b/>
      <sz val="11"/>
      <name val="宋体"/>
      <family val="2"/>
      <scheme val="minor"/>
    </font>
    <font>
      <b/>
      <sz val="11"/>
      <color theme="1"/>
      <name val="Arial Unicode MS"/>
      <family val="2"/>
      <charset val="134"/>
    </font>
    <font>
      <b/>
      <sz val="11"/>
      <name val="Arial Unicode MS"/>
      <family val="2"/>
      <charset val="134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177" fontId="0" fillId="0" borderId="0" xfId="0" applyNumberFormat="1"/>
    <xf numFmtId="176" fontId="0" fillId="0" borderId="0" xfId="0" applyNumberFormat="1"/>
    <xf numFmtId="177" fontId="0" fillId="4" borderId="0" xfId="0" applyNumberFormat="1" applyFill="1"/>
    <xf numFmtId="178" fontId="0" fillId="0" borderId="0" xfId="0" applyNumberFormat="1"/>
    <xf numFmtId="179" fontId="0" fillId="0" borderId="0" xfId="0" applyNumberFormat="1"/>
    <xf numFmtId="177" fontId="10" fillId="0" borderId="0" xfId="0" applyNumberFormat="1" applyFont="1" applyAlignment="1">
      <alignment horizontal="center"/>
    </xf>
    <xf numFmtId="179" fontId="10" fillId="0" borderId="0" xfId="0" applyNumberFormat="1" applyFont="1" applyAlignment="1">
      <alignment horizontal="center"/>
    </xf>
    <xf numFmtId="178" fontId="10" fillId="0" borderId="0" xfId="0" applyNumberFormat="1" applyFont="1" applyAlignment="1">
      <alignment horizontal="center"/>
    </xf>
    <xf numFmtId="0" fontId="10" fillId="2" borderId="0" xfId="0" applyFont="1" applyFill="1" applyAlignment="1">
      <alignment horizontal="center"/>
    </xf>
    <xf numFmtId="177" fontId="10" fillId="4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179" fontId="0" fillId="5" borderId="0" xfId="0" applyNumberFormat="1" applyFill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/>
    <xf numFmtId="0" fontId="13" fillId="0" borderId="0" xfId="0" applyFont="1"/>
    <xf numFmtId="0" fontId="0" fillId="2" borderId="0" xfId="0" applyFill="1"/>
    <xf numFmtId="0" fontId="0" fillId="0" borderId="6" xfId="0" applyBorder="1"/>
    <xf numFmtId="0" fontId="0" fillId="2" borderId="0" xfId="0" applyFill="1" applyAlignment="1">
      <alignment horizontal="center"/>
    </xf>
    <xf numFmtId="0" fontId="0" fillId="0" borderId="0" xfId="0" applyAlignment="1">
      <alignment wrapText="1"/>
    </xf>
    <xf numFmtId="0" fontId="14" fillId="5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6" borderId="6" xfId="0" applyFill="1" applyBorder="1"/>
    <xf numFmtId="0" fontId="0" fillId="0" borderId="6" xfId="0" applyBorder="1" applyAlignment="1">
      <alignment horizontal="center"/>
    </xf>
    <xf numFmtId="0" fontId="0" fillId="2" borderId="0" xfId="0" applyFill="1" applyAlignment="1" applyProtection="1">
      <alignment horizontal="center"/>
      <protection hidden="1"/>
    </xf>
    <xf numFmtId="0" fontId="0" fillId="0" borderId="6" xfId="0" applyBorder="1" applyAlignment="1">
      <alignment horizontal="center" vertical="center"/>
    </xf>
    <xf numFmtId="0" fontId="0" fillId="2" borderId="6" xfId="0" applyFill="1" applyBorder="1"/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 wrapText="1"/>
    </xf>
    <xf numFmtId="0" fontId="0" fillId="6" borderId="0" xfId="0" applyFill="1"/>
    <xf numFmtId="0" fontId="0" fillId="5" borderId="0" xfId="0" applyFill="1"/>
    <xf numFmtId="0" fontId="14" fillId="5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3" fillId="0" borderId="0" xfId="0" applyFont="1" applyAlignment="1" applyProtection="1">
      <alignment horizontal="center" vertical="top"/>
      <protection locked="0" hidden="1"/>
    </xf>
    <xf numFmtId="0" fontId="21" fillId="0" borderId="0" xfId="0" applyFont="1" applyAlignment="1" applyProtection="1">
      <alignment horizontal="center" vertical="top"/>
      <protection locked="0" hidden="1"/>
    </xf>
    <xf numFmtId="0" fontId="0" fillId="0" borderId="0" xfId="0" applyProtection="1">
      <protection locked="0" hidden="1"/>
    </xf>
    <xf numFmtId="0" fontId="15" fillId="8" borderId="0" xfId="0" applyFont="1" applyFill="1" applyAlignment="1" applyProtection="1">
      <alignment horizontal="left"/>
      <protection locked="0" hidden="1"/>
    </xf>
    <xf numFmtId="0" fontId="22" fillId="8" borderId="0" xfId="0" applyFont="1" applyFill="1" applyAlignment="1" applyProtection="1">
      <alignment horizontal="left"/>
      <protection locked="0" hidden="1"/>
    </xf>
    <xf numFmtId="0" fontId="15" fillId="0" borderId="0" xfId="0" applyFont="1" applyProtection="1">
      <protection locked="0" hidden="1"/>
    </xf>
    <xf numFmtId="0" fontId="17" fillId="9" borderId="1" xfId="0" applyFont="1" applyFill="1" applyBorder="1" applyAlignment="1" applyProtection="1">
      <alignment horizontal="left" vertical="center"/>
      <protection locked="0" hidden="1"/>
    </xf>
    <xf numFmtId="0" fontId="17" fillId="9" borderId="2" xfId="0" applyFont="1" applyFill="1" applyBorder="1" applyAlignment="1" applyProtection="1">
      <alignment horizontal="left" vertical="center"/>
      <protection locked="0" hidden="1"/>
    </xf>
    <xf numFmtId="0" fontId="17" fillId="9" borderId="3" xfId="0" applyFont="1" applyFill="1" applyBorder="1" applyAlignment="1" applyProtection="1">
      <alignment horizontal="left" vertical="center"/>
      <protection locked="0" hidden="1"/>
    </xf>
    <xf numFmtId="0" fontId="17" fillId="9" borderId="4" xfId="0" applyFont="1" applyFill="1" applyBorder="1" applyAlignment="1" applyProtection="1">
      <alignment horizontal="left" vertical="center"/>
      <protection locked="0" hidden="1"/>
    </xf>
    <xf numFmtId="0" fontId="17" fillId="9" borderId="0" xfId="0" applyFont="1" applyFill="1" applyAlignment="1" applyProtection="1">
      <alignment horizontal="left" vertical="center"/>
      <protection locked="0" hidden="1"/>
    </xf>
    <xf numFmtId="0" fontId="17" fillId="9" borderId="5" xfId="0" applyFont="1" applyFill="1" applyBorder="1" applyAlignment="1" applyProtection="1">
      <alignment horizontal="left" vertical="center"/>
      <protection locked="0" hidden="1"/>
    </xf>
    <xf numFmtId="0" fontId="17" fillId="9" borderId="8" xfId="0" applyFont="1" applyFill="1" applyBorder="1" applyAlignment="1" applyProtection="1">
      <alignment horizontal="left" vertical="center"/>
      <protection locked="0" hidden="1"/>
    </xf>
    <xf numFmtId="0" fontId="17" fillId="9" borderId="9" xfId="0" applyFont="1" applyFill="1" applyBorder="1" applyAlignment="1" applyProtection="1">
      <alignment horizontal="left" vertical="center"/>
      <protection locked="0" hidden="1"/>
    </xf>
    <xf numFmtId="0" fontId="17" fillId="9" borderId="7" xfId="0" applyFont="1" applyFill="1" applyBorder="1" applyAlignment="1" applyProtection="1">
      <alignment horizontal="left" vertical="center"/>
      <protection locked="0" hidden="1"/>
    </xf>
    <xf numFmtId="0" fontId="23" fillId="0" borderId="0" xfId="0" applyFont="1" applyProtection="1">
      <protection locked="0" hidden="1"/>
    </xf>
    <xf numFmtId="0" fontId="16" fillId="7" borderId="0" xfId="0" applyFont="1" applyFill="1" applyProtection="1">
      <protection locked="0" hidden="1"/>
    </xf>
    <xf numFmtId="180" fontId="16" fillId="5" borderId="0" xfId="0" applyNumberFormat="1" applyFont="1" applyFill="1" applyProtection="1">
      <protection locked="0" hidden="1"/>
    </xf>
    <xf numFmtId="0" fontId="27" fillId="0" borderId="0" xfId="0" applyFont="1" applyProtection="1">
      <protection locked="0" hidden="1"/>
    </xf>
    <xf numFmtId="0" fontId="28" fillId="0" borderId="0" xfId="0" applyFont="1" applyProtection="1">
      <protection locked="0" hidden="1"/>
    </xf>
    <xf numFmtId="0" fontId="8" fillId="0" borderId="0" xfId="0" applyFont="1" applyAlignment="1" applyProtection="1">
      <alignment horizontal="left"/>
      <protection locked="0" hidden="1"/>
    </xf>
    <xf numFmtId="0" fontId="5" fillId="0" borderId="6" xfId="0" applyFont="1" applyBorder="1" applyAlignment="1" applyProtection="1">
      <alignment horizontal="left" vertical="top"/>
      <protection locked="0" hidden="1"/>
    </xf>
    <xf numFmtId="0" fontId="8" fillId="7" borderId="6" xfId="0" applyFont="1" applyFill="1" applyBorder="1" applyAlignment="1" applyProtection="1">
      <alignment horizontal="center" vertical="center"/>
      <protection locked="0" hidden="1"/>
    </xf>
    <xf numFmtId="0" fontId="8" fillId="0" borderId="6" xfId="0" applyFont="1" applyBorder="1" applyAlignment="1" applyProtection="1">
      <alignment horizontal="center" vertical="center"/>
      <protection locked="0" hidden="1"/>
    </xf>
    <xf numFmtId="0" fontId="8" fillId="0" borderId="6" xfId="0" applyFont="1" applyBorder="1" applyAlignment="1" applyProtection="1">
      <alignment horizontal="left" vertical="top"/>
      <protection locked="0" hidden="1"/>
    </xf>
    <xf numFmtId="0" fontId="5" fillId="0" borderId="16" xfId="0" applyFont="1" applyBorder="1" applyAlignment="1" applyProtection="1">
      <alignment horizontal="left" vertical="top"/>
      <protection locked="0" hidden="1"/>
    </xf>
    <xf numFmtId="0" fontId="8" fillId="0" borderId="16" xfId="0" applyFont="1" applyBorder="1" applyAlignment="1" applyProtection="1">
      <alignment horizontal="center" vertical="center"/>
      <protection locked="0" hidden="1"/>
    </xf>
    <xf numFmtId="0" fontId="24" fillId="0" borderId="17" xfId="0" applyFont="1" applyBorder="1" applyAlignment="1" applyProtection="1">
      <alignment horizontal="center" vertical="center"/>
      <protection locked="0" hidden="1"/>
    </xf>
    <xf numFmtId="0" fontId="24" fillId="0" borderId="18" xfId="0" applyFont="1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left" vertical="top"/>
      <protection locked="0" hidden="1"/>
    </xf>
    <xf numFmtId="0" fontId="8" fillId="7" borderId="0" xfId="0" applyFont="1" applyFill="1" applyAlignment="1" applyProtection="1">
      <alignment horizontal="center" vertical="center"/>
      <protection locked="0" hidden="1"/>
    </xf>
    <xf numFmtId="0" fontId="8" fillId="0" borderId="0" xfId="0" applyFont="1" applyAlignment="1" applyProtection="1">
      <alignment horizontal="center" vertical="center"/>
      <protection locked="0" hidden="1"/>
    </xf>
    <xf numFmtId="0" fontId="24" fillId="0" borderId="0" xfId="0" applyFont="1" applyAlignment="1" applyProtection="1">
      <alignment horizontal="center" vertical="center"/>
      <protection locked="0" hidden="1"/>
    </xf>
    <xf numFmtId="180" fontId="8" fillId="7" borderId="6" xfId="0" applyNumberFormat="1" applyFont="1" applyFill="1" applyBorder="1" applyAlignment="1" applyProtection="1">
      <alignment horizontal="center" vertical="center"/>
      <protection locked="0" hidden="1"/>
    </xf>
    <xf numFmtId="180" fontId="8" fillId="0" borderId="6" xfId="0" applyNumberFormat="1" applyFont="1" applyBorder="1" applyAlignment="1" applyProtection="1">
      <alignment horizontal="center" vertical="center"/>
      <protection locked="0" hidden="1"/>
    </xf>
    <xf numFmtId="0" fontId="8" fillId="3" borderId="0" xfId="0" applyFont="1" applyFill="1" applyAlignment="1" applyProtection="1">
      <alignment horizontal="left"/>
      <protection locked="0" hidden="1"/>
    </xf>
    <xf numFmtId="0" fontId="5" fillId="3" borderId="0" xfId="0" applyFont="1" applyFill="1" applyAlignment="1" applyProtection="1">
      <alignment horizontal="left"/>
      <protection locked="0" hidden="1"/>
    </xf>
    <xf numFmtId="180" fontId="8" fillId="5" borderId="6" xfId="0" applyNumberFormat="1" applyFont="1" applyFill="1" applyBorder="1" applyAlignment="1" applyProtection="1">
      <alignment horizontal="center" vertical="center"/>
      <protection locked="0" hidden="1"/>
    </xf>
    <xf numFmtId="0" fontId="24" fillId="0" borderId="6" xfId="0" applyFont="1" applyBorder="1" applyAlignment="1" applyProtection="1">
      <alignment horizontal="center" vertical="center"/>
      <protection locked="0" hidden="1"/>
    </xf>
    <xf numFmtId="0" fontId="5" fillId="5" borderId="6" xfId="0" applyFont="1" applyFill="1" applyBorder="1" applyAlignment="1" applyProtection="1">
      <alignment horizontal="center" vertical="center"/>
      <protection locked="0" hidden="1"/>
    </xf>
    <xf numFmtId="180" fontId="8" fillId="5" borderId="16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6" xfId="0" applyFont="1" applyBorder="1" applyAlignment="1" applyProtection="1">
      <alignment horizontal="center" vertical="center"/>
      <protection locked="0" hidden="1"/>
    </xf>
    <xf numFmtId="0" fontId="24" fillId="0" borderId="13" xfId="0" applyFont="1" applyBorder="1" applyAlignment="1" applyProtection="1">
      <alignment horizontal="center" vertical="center"/>
      <protection locked="0" hidden="1"/>
    </xf>
    <xf numFmtId="0" fontId="24" fillId="0" borderId="15" xfId="0" applyFont="1" applyBorder="1" applyAlignment="1" applyProtection="1">
      <alignment horizontal="center" vertical="center"/>
      <protection locked="0" hidden="1"/>
    </xf>
    <xf numFmtId="0" fontId="8" fillId="3" borderId="13" xfId="0" applyFont="1" applyFill="1" applyBorder="1" applyAlignment="1" applyProtection="1">
      <alignment horizontal="left"/>
      <protection locked="0" hidden="1"/>
    </xf>
    <xf numFmtId="0" fontId="8" fillId="3" borderId="14" xfId="0" applyFont="1" applyFill="1" applyBorder="1" applyAlignment="1" applyProtection="1">
      <alignment horizontal="left"/>
      <protection locked="0" hidden="1"/>
    </xf>
    <xf numFmtId="0" fontId="8" fillId="3" borderId="15" xfId="0" applyFont="1" applyFill="1" applyBorder="1" applyAlignment="1" applyProtection="1">
      <alignment horizontal="left"/>
      <protection locked="0" hidden="1"/>
    </xf>
    <xf numFmtId="0" fontId="15" fillId="8" borderId="0" xfId="0" applyFont="1" applyFill="1" applyAlignment="1" applyProtection="1">
      <alignment horizontal="left"/>
      <protection locked="0" hidden="1"/>
    </xf>
    <xf numFmtId="0" fontId="24" fillId="0" borderId="17" xfId="0" applyFont="1" applyBorder="1" applyAlignment="1" applyProtection="1">
      <alignment horizontal="center" vertical="center"/>
      <protection locked="0" hidden="1"/>
    </xf>
    <xf numFmtId="0" fontId="24" fillId="0" borderId="18" xfId="0" applyFont="1" applyBorder="1" applyAlignment="1" applyProtection="1">
      <alignment horizontal="center" vertical="center"/>
      <protection locked="0" hidden="1"/>
    </xf>
    <xf numFmtId="0" fontId="15" fillId="10" borderId="10" xfId="0" applyFont="1" applyFill="1" applyBorder="1" applyAlignment="1" applyProtection="1">
      <alignment horizontal="center"/>
      <protection locked="0" hidden="1"/>
    </xf>
    <xf numFmtId="0" fontId="15" fillId="10" borderId="11" xfId="0" applyFont="1" applyFill="1" applyBorder="1" applyAlignment="1" applyProtection="1">
      <alignment horizontal="center"/>
      <protection locked="0" hidden="1"/>
    </xf>
    <xf numFmtId="0" fontId="15" fillId="10" borderId="12" xfId="0" applyFont="1" applyFill="1" applyBorder="1" applyAlignment="1" applyProtection="1">
      <alignment horizontal="center"/>
      <protection locked="0" hidden="1"/>
    </xf>
    <xf numFmtId="0" fontId="8" fillId="3" borderId="6" xfId="0" applyFont="1" applyFill="1" applyBorder="1" applyAlignment="1" applyProtection="1">
      <alignment horizontal="left"/>
      <protection locked="0" hidden="1"/>
    </xf>
    <xf numFmtId="0" fontId="24" fillId="0" borderId="13" xfId="0" applyFont="1" applyBorder="1" applyAlignment="1" applyProtection="1">
      <alignment horizontal="left" vertical="center"/>
      <protection locked="0" hidden="1"/>
    </xf>
    <xf numFmtId="0" fontId="24" fillId="0" borderId="15" xfId="0" applyFont="1" applyBorder="1" applyAlignment="1" applyProtection="1">
      <alignment horizontal="left" vertical="center"/>
      <protection locked="0" hidden="1"/>
    </xf>
    <xf numFmtId="0" fontId="30" fillId="11" borderId="6" xfId="0" applyFont="1" applyFill="1" applyBorder="1" applyAlignment="1" applyProtection="1">
      <alignment horizontal="center" vertical="center"/>
      <protection locked="0" hidden="1"/>
    </xf>
    <xf numFmtId="0" fontId="30" fillId="11" borderId="0" xfId="0" applyFont="1" applyFill="1" applyAlignment="1" applyProtection="1">
      <alignment horizontal="center" vertical="center"/>
      <protection locked="0" hidden="1"/>
    </xf>
    <xf numFmtId="0" fontId="27" fillId="11" borderId="0" xfId="0" applyFont="1" applyFill="1" applyProtection="1">
      <protection locked="0" hidden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F00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100" b="1" baseline="0"/>
              <a:t>I</a:t>
            </a:r>
            <a:r>
              <a:rPr lang="en-US" altLang="zh-CN" sz="1100" b="1" baseline="-25000"/>
              <a:t>L_PEAK</a:t>
            </a:r>
            <a:r>
              <a:rPr lang="en-US" altLang="zh-CN" sz="1100" b="1" baseline="0"/>
              <a:t> in L2 under </a:t>
            </a:r>
            <a:r>
              <a:rPr lang="en-US" altLang="zh-CN" sz="1100" b="1" i="0" u="none" strike="noStrike" baseline="0">
                <a:effectLst/>
              </a:rPr>
              <a:t>V</a:t>
            </a:r>
            <a:r>
              <a:rPr lang="en-US" altLang="zh-CN" sz="1100" b="1" i="0" u="none" strike="noStrike" baseline="-25000">
                <a:effectLst/>
              </a:rPr>
              <a:t>AC_Min</a:t>
            </a:r>
            <a:r>
              <a:rPr lang="en-US" altLang="zh-CN" sz="1100" b="1" i="0" u="none" strike="noStrike" baseline="0">
                <a:effectLst/>
              </a:rPr>
              <a:t> (I</a:t>
            </a:r>
            <a:r>
              <a:rPr lang="en-US" altLang="zh-CN" sz="1100" b="1" i="0" u="none" strike="noStrike" baseline="-25000">
                <a:effectLst/>
              </a:rPr>
              <a:t>L_PEAK</a:t>
            </a:r>
            <a:r>
              <a:rPr lang="en-US" altLang="zh-CN" sz="1100" b="1" i="0" u="none" strike="noStrike" baseline="0">
                <a:effectLst/>
              </a:rPr>
              <a:t> </a:t>
            </a:r>
            <a:r>
              <a:rPr lang="en-US" altLang="zh-CN" sz="1100" b="1" baseline="0"/>
              <a:t>vs. I</a:t>
            </a:r>
            <a:r>
              <a:rPr lang="en-US" altLang="zh-CN" sz="1100" b="1" baseline="-25000"/>
              <a:t>OUT</a:t>
            </a:r>
            <a:r>
              <a:rPr lang="en-US" altLang="zh-CN" sz="1100" b="1" baseline="0"/>
              <a:t>)</a:t>
            </a:r>
            <a:endParaRPr lang="zh-CN" altLang="en-US" sz="1100" b="1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7.5148492290553717E-2"/>
          <c:y val="0.16377275521073009"/>
          <c:w val="0.7593058553893125"/>
          <c:h val="0.61437658875317747"/>
        </c:manualLayout>
      </c:layout>
      <c:scatterChart>
        <c:scatterStyle val="lineMarker"/>
        <c:varyColors val="0"/>
        <c:ser>
          <c:idx val="1"/>
          <c:order val="0"/>
          <c:tx>
            <c:v>IL_peak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'Ipk-toff'!$U$8:$U$23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xVal>
          <c:yVal>
            <c:numRef>
              <c:f>'Ipk-toff'!$V$8:$V$23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276-4C08-B1BA-9202DEC725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798144"/>
        <c:axId val="65800448"/>
      </c:scatterChart>
      <c:valAx>
        <c:axId val="65798144"/>
        <c:scaling>
          <c:orientation val="minMax"/>
          <c:max val="160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(uS)</a:t>
                </a:r>
                <a:endParaRPr lang="zh-CN" altLang="en-US"/>
              </a:p>
            </c:rich>
          </c:tx>
          <c:layout>
            <c:manualLayout>
              <c:xMode val="edge"/>
              <c:yMode val="edge"/>
              <c:x val="0.87164585529171057"/>
              <c:y val="0.883471901030143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65800448"/>
        <c:crosses val="autoZero"/>
        <c:crossBetween val="midCat"/>
      </c:valAx>
      <c:valAx>
        <c:axId val="6580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/>
                  <a:t>(mA)</a:t>
                </a:r>
                <a:endParaRPr lang="zh-CN" altLang="en-US"/>
              </a:p>
            </c:rich>
          </c:tx>
          <c:layout>
            <c:manualLayout>
              <c:xMode val="edge"/>
              <c:yMode val="edge"/>
              <c:x val="1.2221133775600888E-2"/>
              <c:y val="2.57099022760425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65798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843929770268421"/>
          <c:y val="0.33307223305127664"/>
          <c:w val="0.13782788387406633"/>
          <c:h val="0.10128960257920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2</xdr:col>
      <xdr:colOff>714030</xdr:colOff>
      <xdr:row>2</xdr:row>
      <xdr:rowOff>150304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25" t="8572" r="1817" b="14285"/>
        <a:stretch/>
      </xdr:blipFill>
      <xdr:spPr>
        <a:xfrm>
          <a:off x="1447800" y="0"/>
          <a:ext cx="1933230" cy="518604"/>
        </a:xfrm>
        <a:prstGeom prst="rect">
          <a:avLst/>
        </a:prstGeom>
      </xdr:spPr>
    </xdr:pic>
    <xdr:clientData/>
  </xdr:twoCellAnchor>
  <xdr:oneCellAnchor>
    <xdr:from>
      <xdr:col>9</xdr:col>
      <xdr:colOff>600075</xdr:colOff>
      <xdr:row>27</xdr:row>
      <xdr:rowOff>57150</xdr:rowOff>
    </xdr:from>
    <xdr:ext cx="3024289" cy="264560"/>
    <xdr:sp macro="" textlink="">
      <xdr:nvSpPr>
        <xdr:cNvPr id="4" name="文本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734487" y="5533091"/>
          <a:ext cx="3024289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altLang="zh-CN" sz="1100"/>
            <a:t>The Typical</a:t>
          </a:r>
          <a:r>
            <a:rPr lang="en-US" altLang="zh-CN" sz="1100" baseline="0"/>
            <a:t> Schematic of </a:t>
          </a:r>
          <a:r>
            <a:rPr lang="en-US" altLang="zh-CN" sz="1100"/>
            <a:t>AP3927D Buck</a:t>
          </a:r>
          <a:r>
            <a:rPr lang="en-US" altLang="zh-CN" sz="1100" baseline="0"/>
            <a:t> Solutions</a:t>
          </a:r>
          <a:endParaRPr lang="zh-CN" altLang="en-US" sz="1100"/>
        </a:p>
      </xdr:txBody>
    </xdr:sp>
    <xdr:clientData/>
  </xdr:oneCellAnchor>
  <xdr:oneCellAnchor>
    <xdr:from>
      <xdr:col>9</xdr:col>
      <xdr:colOff>523875</xdr:colOff>
      <xdr:row>15</xdr:row>
      <xdr:rowOff>85725</xdr:rowOff>
    </xdr:from>
    <xdr:ext cx="2864567" cy="264560"/>
    <xdr:sp macro="" textlink="">
      <xdr:nvSpPr>
        <xdr:cNvPr id="10" name="文本框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7658287" y="3141196"/>
          <a:ext cx="2864567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altLang="zh-CN" sz="1100"/>
            <a:t>AP3927D</a:t>
          </a:r>
          <a:r>
            <a:rPr lang="en-US" altLang="zh-CN" sz="1100" baseline="0"/>
            <a:t> Pins Distribution and SO-7 Package.</a:t>
          </a:r>
          <a:endParaRPr lang="zh-CN" altLang="en-US" sz="1100"/>
        </a:p>
      </xdr:txBody>
    </xdr:sp>
    <xdr:clientData/>
  </xdr:oneCellAnchor>
  <xdr:oneCellAnchor>
    <xdr:from>
      <xdr:col>1</xdr:col>
      <xdr:colOff>0</xdr:colOff>
      <xdr:row>28</xdr:row>
      <xdr:rowOff>47625</xdr:rowOff>
    </xdr:from>
    <xdr:ext cx="5048250" cy="796885"/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28083" y="5339292"/>
          <a:ext cx="5048250" cy="79688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en-US" altLang="zh-CN" sz="1200" b="1"/>
            <a:t>Instructions: </a:t>
          </a:r>
          <a:r>
            <a:rPr lang="en-US" altLang="zh-CN" sz="1100"/>
            <a:t>Parameters </a:t>
          </a:r>
          <a:r>
            <a:rPr lang="en-US" altLang="zh-CN" sz="1100">
              <a:solidFill>
                <a:srgbClr val="FF33CC"/>
              </a:solidFill>
            </a:rPr>
            <a:t>in pink cells </a:t>
          </a:r>
          <a:r>
            <a:rPr lang="en-US" altLang="zh-CN" sz="1100"/>
            <a:t>are needed to fill in according to the actual application. Then this design tool will select the siutable version of AP3917 and calculate the value </a:t>
          </a:r>
          <a:r>
            <a:rPr lang="en-US" altLang="zh-CN" sz="1100">
              <a:solidFill>
                <a:srgbClr val="00B050"/>
              </a:solidFill>
            </a:rPr>
            <a:t>(in green</a:t>
          </a:r>
          <a:r>
            <a:rPr lang="en-US" altLang="zh-CN" sz="1100" baseline="0">
              <a:solidFill>
                <a:srgbClr val="00B050"/>
              </a:solidFill>
            </a:rPr>
            <a:t> cells</a:t>
          </a:r>
          <a:r>
            <a:rPr lang="en-US" altLang="zh-CN" sz="1100"/>
            <a:t>) of Power Inductor and Freewheeling Diode. Besides, system operating parameters will be figured out.</a:t>
          </a:r>
          <a:endParaRPr lang="zh-CN" alt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7</xdr:row>
          <xdr:rowOff>0</xdr:rowOff>
        </xdr:from>
        <xdr:to>
          <xdr:col>13</xdr:col>
          <xdr:colOff>393700</xdr:colOff>
          <xdr:row>14</xdr:row>
          <xdr:rowOff>19050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425450</xdr:colOff>
          <xdr:row>17</xdr:row>
          <xdr:rowOff>184150</xdr:rowOff>
        </xdr:from>
        <xdr:to>
          <xdr:col>17</xdr:col>
          <xdr:colOff>50800</xdr:colOff>
          <xdr:row>25</xdr:row>
          <xdr:rowOff>196850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38</xdr:row>
          <xdr:rowOff>0</xdr:rowOff>
        </xdr:from>
        <xdr:to>
          <xdr:col>15</xdr:col>
          <xdr:colOff>165100</xdr:colOff>
          <xdr:row>56</xdr:row>
          <xdr:rowOff>69850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161925</xdr:colOff>
      <xdr:row>0</xdr:row>
      <xdr:rowOff>19050</xdr:rowOff>
    </xdr:from>
    <xdr:ext cx="3238500" cy="609013"/>
    <xdr:sp macro="" textlink="">
      <xdr:nvSpPr>
        <xdr:cNvPr id="3" name="文本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2115800" y="19050"/>
          <a:ext cx="3238500" cy="609013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altLang="zh-CN" sz="1100"/>
            <a:t>5.</a:t>
          </a:r>
          <a:r>
            <a:rPr lang="zh-CN" altLang="en-US" sz="1100" baseline="0"/>
            <a:t> </a:t>
          </a:r>
          <a:r>
            <a:rPr lang="en-US" altLang="zh-CN" sz="1100" baseline="0"/>
            <a:t>Select which type of AP3917X</a:t>
          </a:r>
        </a:p>
        <a:p>
          <a:r>
            <a:rPr lang="en-US" altLang="zh-CN" sz="1100" baseline="0"/>
            <a:t>1) when Vo is given and Lm&lt;2mH, the capacity of AP3917X is:</a:t>
          </a:r>
        </a:p>
      </xdr:txBody>
    </xdr:sp>
    <xdr:clientData/>
  </xdr:oneCellAnchor>
  <xdr:oneCellAnchor>
    <xdr:from>
      <xdr:col>11</xdr:col>
      <xdr:colOff>428625</xdr:colOff>
      <xdr:row>0</xdr:row>
      <xdr:rowOff>19050</xdr:rowOff>
    </xdr:from>
    <xdr:ext cx="3009900" cy="1320233"/>
    <xdr:sp macro="" textlink="">
      <xdr:nvSpPr>
        <xdr:cNvPr id="4" name="文本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001125" y="19050"/>
          <a:ext cx="3009900" cy="1320233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altLang="zh-CN" sz="1100"/>
            <a:t>4. Constrained</a:t>
          </a:r>
          <a:r>
            <a:rPr lang="en-US" altLang="zh-CN" sz="1100" baseline="0"/>
            <a:t> conditions to select L1's value</a:t>
          </a:r>
          <a:endParaRPr lang="en-US" altLang="zh-CN" sz="1100"/>
        </a:p>
        <a:p>
          <a:r>
            <a:rPr lang="en-US" altLang="zh-CN" sz="1100"/>
            <a:t>1</a:t>
          </a:r>
          <a:r>
            <a:rPr lang="zh-CN" altLang="en-US" sz="1100"/>
            <a:t>）</a:t>
          </a:r>
          <a:r>
            <a:rPr lang="en-US" altLang="zh-CN" sz="1100"/>
            <a:t>Be bigger to guarantee enough</a:t>
          </a:r>
          <a:r>
            <a:rPr lang="en-US" altLang="zh-CN" sz="1100" baseline="0"/>
            <a:t> output current</a:t>
          </a:r>
        </a:p>
        <a:p>
          <a:r>
            <a:rPr lang="en-US" altLang="zh-CN" sz="1100" baseline="0"/>
            <a:t>2</a:t>
          </a:r>
          <a:r>
            <a:rPr lang="zh-CN" altLang="en-US" sz="1100" baseline="0"/>
            <a:t>）</a:t>
          </a:r>
          <a:r>
            <a:rPr lang="en-US" altLang="zh-CN" sz="1100" baseline="0"/>
            <a:t>Be smaller to increase efficiency because too many turns of wires causes power loss and L1 with </a:t>
          </a:r>
          <a:r>
            <a:rPr lang="en-US" altLang="zh-CN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bigger inductance is inclined to saturation. Being less than 2mH is suggested.</a:t>
          </a:r>
          <a:endParaRPr lang="zh-CN" altLang="en-US" sz="1100"/>
        </a:p>
      </xdr:txBody>
    </xdr:sp>
    <xdr:clientData/>
  </xdr:oneCellAnchor>
  <xdr:twoCellAnchor editAs="oneCell">
    <xdr:from>
      <xdr:col>4</xdr:col>
      <xdr:colOff>133350</xdr:colOff>
      <xdr:row>2</xdr:row>
      <xdr:rowOff>57151</xdr:rowOff>
    </xdr:from>
    <xdr:to>
      <xdr:col>7</xdr:col>
      <xdr:colOff>342900</xdr:colOff>
      <xdr:row>13</xdr:row>
      <xdr:rowOff>161925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4054"/>
        <a:stretch/>
      </xdr:blipFill>
      <xdr:spPr>
        <a:xfrm>
          <a:off x="3867150" y="400051"/>
          <a:ext cx="2276475" cy="2219324"/>
        </a:xfrm>
        <a:prstGeom prst="rect">
          <a:avLst/>
        </a:prstGeom>
      </xdr:spPr>
    </xdr:pic>
    <xdr:clientData/>
  </xdr:twoCellAnchor>
  <xdr:oneCellAnchor>
    <xdr:from>
      <xdr:col>4</xdr:col>
      <xdr:colOff>28575</xdr:colOff>
      <xdr:row>0</xdr:row>
      <xdr:rowOff>19050</xdr:rowOff>
    </xdr:from>
    <xdr:ext cx="2609850" cy="264560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762375" y="19050"/>
          <a:ext cx="2609850" cy="26456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altLang="zh-CN" sz="1100"/>
            <a:t>2. DIODES</a:t>
          </a:r>
          <a:r>
            <a:rPr lang="en-US" altLang="zh-CN" sz="1100" baseline="0"/>
            <a:t> </a:t>
          </a:r>
          <a:r>
            <a:rPr lang="en-US" altLang="zh-CN" sz="1100"/>
            <a:t>ES1J's</a:t>
          </a:r>
          <a:r>
            <a:rPr lang="en-US" altLang="zh-CN" sz="1100" baseline="0"/>
            <a:t> Vf</a:t>
          </a:r>
          <a:endParaRPr lang="zh-CN" altLang="en-US" sz="1100"/>
        </a:p>
      </xdr:txBody>
    </xdr:sp>
    <xdr:clientData/>
  </xdr:oneCellAnchor>
  <xdr:oneCellAnchor>
    <xdr:from>
      <xdr:col>7</xdr:col>
      <xdr:colOff>647700</xdr:colOff>
      <xdr:row>0</xdr:row>
      <xdr:rowOff>19050</xdr:rowOff>
    </xdr:from>
    <xdr:ext cx="2609850" cy="264560"/>
    <xdr:sp macro="" textlink="">
      <xdr:nvSpPr>
        <xdr:cNvPr id="7" name="文本框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5457825" y="19050"/>
          <a:ext cx="2609850" cy="26456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altLang="zh-CN" sz="1100"/>
            <a:t>3. DIODES</a:t>
          </a:r>
          <a:r>
            <a:rPr lang="en-US" altLang="zh-CN" sz="1100" baseline="0"/>
            <a:t> RS1M</a:t>
          </a:r>
          <a:r>
            <a:rPr lang="en-US" altLang="zh-CN" sz="1100"/>
            <a:t>'s</a:t>
          </a:r>
          <a:r>
            <a:rPr lang="en-US" altLang="zh-CN" sz="1100" baseline="0"/>
            <a:t> Vf</a:t>
          </a:r>
          <a:endParaRPr lang="zh-CN" altLang="en-US" sz="1100"/>
        </a:p>
      </xdr:txBody>
    </xdr:sp>
    <xdr:clientData/>
  </xdr:oneCellAnchor>
  <xdr:twoCellAnchor editAs="oneCell">
    <xdr:from>
      <xdr:col>8</xdr:col>
      <xdr:colOff>85724</xdr:colOff>
      <xdr:row>2</xdr:row>
      <xdr:rowOff>85926</xdr:rowOff>
    </xdr:from>
    <xdr:to>
      <xdr:col>11</xdr:col>
      <xdr:colOff>78543</xdr:colOff>
      <xdr:row>13</xdr:row>
      <xdr:rowOff>123825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1649" y="428826"/>
          <a:ext cx="2240719" cy="2152449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0</xdr:row>
      <xdr:rowOff>19050</xdr:rowOff>
    </xdr:from>
    <xdr:ext cx="3009900" cy="264560"/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0" y="19050"/>
          <a:ext cx="3009900" cy="264560"/>
        </a:xfrm>
        <a:prstGeom prst="rect">
          <a:avLst/>
        </a:prstGeom>
        <a:solidFill>
          <a:schemeClr val="accent5">
            <a:lumMod val="60000"/>
            <a:lumOff val="4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altLang="zh-CN" sz="1100"/>
            <a:t>1. AP3917X's</a:t>
          </a:r>
          <a:r>
            <a:rPr lang="en-US" altLang="zh-CN" sz="1100" baseline="0"/>
            <a:t> parameters (refer to datasheets)</a:t>
          </a:r>
          <a:endParaRPr lang="zh-CN" altLang="en-US" sz="1100"/>
        </a:p>
      </xdr:txBody>
    </xdr:sp>
    <xdr:clientData/>
  </xdr:oneCellAnchor>
  <xdr:twoCellAnchor editAs="oneCell">
    <xdr:from>
      <xdr:col>4</xdr:col>
      <xdr:colOff>683559</xdr:colOff>
      <xdr:row>34</xdr:row>
      <xdr:rowOff>76200</xdr:rowOff>
    </xdr:from>
    <xdr:to>
      <xdr:col>8</xdr:col>
      <xdr:colOff>683559</xdr:colOff>
      <xdr:row>39</xdr:row>
      <xdr:rowOff>103519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247030" y="6060141"/>
          <a:ext cx="2745441" cy="867760"/>
        </a:xfrm>
        <a:prstGeom prst="rect">
          <a:avLst/>
        </a:prstGeom>
        <a:ln>
          <a:solidFill>
            <a:srgbClr val="FF0000"/>
          </a:solidFill>
        </a:ln>
      </xdr:spPr>
    </xdr:pic>
    <xdr:clientData/>
  </xdr:twoCellAnchor>
  <xdr:twoCellAnchor editAs="oneCell">
    <xdr:from>
      <xdr:col>5</xdr:col>
      <xdr:colOff>9526</xdr:colOff>
      <xdr:row>39</xdr:row>
      <xdr:rowOff>152401</xdr:rowOff>
    </xdr:from>
    <xdr:to>
      <xdr:col>13</xdr:col>
      <xdr:colOff>399491</xdr:colOff>
      <xdr:row>44</xdr:row>
      <xdr:rowOff>22273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267761" y="6976783"/>
          <a:ext cx="7942730" cy="710314"/>
        </a:xfrm>
        <a:prstGeom prst="rect">
          <a:avLst/>
        </a:prstGeom>
        <a:ln>
          <a:solidFill>
            <a:srgbClr val="FF0000"/>
          </a:solidFill>
        </a:ln>
      </xdr:spPr>
    </xdr:pic>
    <xdr:clientData/>
  </xdr:twoCellAnchor>
  <xdr:twoCellAnchor editAs="oneCell">
    <xdr:from>
      <xdr:col>14</xdr:col>
      <xdr:colOff>123264</xdr:colOff>
      <xdr:row>30</xdr:row>
      <xdr:rowOff>1</xdr:rowOff>
    </xdr:from>
    <xdr:to>
      <xdr:col>18</xdr:col>
      <xdr:colOff>1324</xdr:colOff>
      <xdr:row>33</xdr:row>
      <xdr:rowOff>95736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56558" y="5311589"/>
          <a:ext cx="2847619" cy="600000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428625</xdr:colOff>
      <xdr:row>0</xdr:row>
      <xdr:rowOff>447675</xdr:rowOff>
    </xdr:from>
    <xdr:to>
      <xdr:col>31</xdr:col>
      <xdr:colOff>190500</xdr:colOff>
      <xdr:row>13</xdr:row>
      <xdr:rowOff>123825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0.87402</cdr:y>
    </cdr:from>
    <cdr:to>
      <cdr:x>0.5832</cdr:x>
      <cdr:y>0.99213</cdr:y>
    </cdr:to>
    <cdr:sp macro="" textlink="">
      <cdr:nvSpPr>
        <cdr:cNvPr id="2" name="文本框 1"/>
        <cdr:cNvSpPr txBox="1"/>
      </cdr:nvSpPr>
      <cdr:spPr>
        <a:xfrm xmlns:a="http://schemas.openxmlformats.org/drawingml/2006/main">
          <a:off x="0" y="2114549"/>
          <a:ext cx="3505200" cy="2857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altLang="zh-CN" sz="1100">
              <a:solidFill>
                <a:schemeClr val="bg1">
                  <a:lumMod val="50000"/>
                </a:schemeClr>
              </a:solidFill>
            </a:rPr>
            <a:t>**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</a:rPr>
            <a:t> </a:t>
          </a:r>
          <a:r>
            <a:rPr lang="en-US" altLang="zh-CN" sz="1100">
              <a:solidFill>
                <a:schemeClr val="bg1">
                  <a:lumMod val="50000"/>
                </a:schemeClr>
              </a:solidFill>
            </a:rPr>
            <a:t>If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</a:rPr>
            <a:t> </a:t>
          </a:r>
          <a:r>
            <a:rPr lang="en-US" altLang="zh-CN" sz="1100" b="1" baseline="0">
              <a:solidFill>
                <a:schemeClr val="bg1">
                  <a:lumMod val="50000"/>
                </a:schemeClr>
              </a:solidFill>
              <a:effectLst/>
            </a:rPr>
            <a:t>I</a:t>
          </a:r>
          <a:r>
            <a:rPr lang="en-US" altLang="zh-CN" sz="1100" b="1" baseline="-25000">
              <a:solidFill>
                <a:schemeClr val="bg1">
                  <a:lumMod val="50000"/>
                </a:schemeClr>
              </a:solidFill>
              <a:effectLst/>
            </a:rPr>
            <a:t>L_PEAK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</a:rPr>
            <a:t> under V</a:t>
          </a:r>
          <a:r>
            <a:rPr lang="en-US" altLang="zh-CN" sz="1100" baseline="-25000">
              <a:solidFill>
                <a:schemeClr val="bg1">
                  <a:lumMod val="50000"/>
                </a:schemeClr>
              </a:solidFill>
            </a:rPr>
            <a:t>AC_Max 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</a:rPr>
            <a:t>is wanted, please set V</a:t>
          </a:r>
          <a:r>
            <a:rPr lang="en-US" altLang="zh-CN" sz="1100" baseline="-25000">
              <a:solidFill>
                <a:schemeClr val="bg1">
                  <a:lumMod val="50000"/>
                </a:schemeClr>
              </a:solidFill>
            </a:rPr>
            <a:t>AC_Min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</a:rPr>
            <a:t> to 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V</a:t>
          </a:r>
          <a:r>
            <a:rPr lang="en-US" altLang="zh-CN" sz="1100" baseline="-25000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AC_Max.</a:t>
          </a:r>
          <a:r>
            <a:rPr lang="en-US" altLang="zh-CN" sz="1100" baseline="0">
              <a:solidFill>
                <a:schemeClr val="bg1">
                  <a:lumMod val="50000"/>
                </a:schemeClr>
              </a:solidFill>
            </a:rPr>
            <a:t>  </a:t>
          </a:r>
          <a:endParaRPr lang="zh-CN" altLang="en-US" sz="1100">
            <a:solidFill>
              <a:schemeClr val="bg1">
                <a:lumMod val="50000"/>
              </a:schemeClr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Visio_2003-2010___1.vsd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Visio___.vsdx"/><Relationship Id="rId5" Type="http://schemas.openxmlformats.org/officeDocument/2006/relationships/image" Target="../media/image1.emf"/><Relationship Id="rId4" Type="http://schemas.openxmlformats.org/officeDocument/2006/relationships/oleObject" Target="../embeddings/Microsoft_Visio_2003-2010___.vsd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N91"/>
  <sheetViews>
    <sheetView tabSelected="1" topLeftCell="A23" zoomScale="55" zoomScaleNormal="55" workbookViewId="0">
      <selection activeCell="C74" sqref="C74"/>
    </sheetView>
  </sheetViews>
  <sheetFormatPr defaultColWidth="9" defaultRowHeight="14" x14ac:dyDescent="0.25"/>
  <cols>
    <col min="1" max="1" width="19.6328125" style="40" customWidth="1"/>
    <col min="2" max="2" width="18.54296875" style="40" customWidth="1"/>
    <col min="3" max="3" width="15.81640625" style="56" customWidth="1"/>
    <col min="4" max="4" width="9.08984375" style="40" customWidth="1"/>
    <col min="5" max="5" width="18.81640625" style="53" customWidth="1"/>
    <col min="6" max="6" width="46.453125" style="53" customWidth="1"/>
    <col min="7" max="7" width="11.6328125" style="40" customWidth="1"/>
    <col min="8" max="8" width="4.453125" style="40" customWidth="1"/>
    <col min="9" max="9" width="10.08984375" style="40" customWidth="1"/>
    <col min="10" max="10" width="10.36328125" style="40" customWidth="1"/>
    <col min="11" max="16384" width="9" style="40"/>
  </cols>
  <sheetData>
    <row r="2" spans="2:14" ht="15" x14ac:dyDescent="0.25">
      <c r="B2" s="38"/>
      <c r="C2" s="38"/>
      <c r="D2" s="38"/>
      <c r="E2" s="39"/>
      <c r="F2" s="39"/>
      <c r="G2" s="38"/>
      <c r="H2" s="38"/>
      <c r="I2" s="38"/>
      <c r="J2" s="38"/>
      <c r="K2" s="38"/>
      <c r="L2" s="38"/>
      <c r="M2" s="38"/>
      <c r="N2" s="38"/>
    </row>
    <row r="3" spans="2:14" ht="17" x14ac:dyDescent="0.45">
      <c r="E3" s="85" t="s">
        <v>228</v>
      </c>
      <c r="F3" s="85"/>
      <c r="G3" s="85"/>
      <c r="H3" s="85"/>
      <c r="I3" s="85"/>
      <c r="J3" s="85"/>
      <c r="K3" s="85"/>
    </row>
    <row r="4" spans="2:14" ht="17.5" thickBot="1" x14ac:dyDescent="0.5">
      <c r="E4" s="42"/>
      <c r="F4" s="42"/>
      <c r="G4" s="41"/>
      <c r="H4" s="41"/>
      <c r="I4" s="41"/>
      <c r="J4" s="41"/>
      <c r="K4" s="41"/>
    </row>
    <row r="5" spans="2:14" ht="17.5" thickBot="1" x14ac:dyDescent="0.5">
      <c r="B5" s="88" t="s">
        <v>192</v>
      </c>
      <c r="C5" s="89"/>
      <c r="D5" s="89"/>
      <c r="E5" s="89"/>
      <c r="F5" s="90"/>
      <c r="G5" s="43"/>
    </row>
    <row r="6" spans="2:14" ht="16" x14ac:dyDescent="0.25">
      <c r="B6" s="44" t="s">
        <v>164</v>
      </c>
      <c r="C6" s="45"/>
      <c r="D6" s="45"/>
      <c r="E6" s="45"/>
      <c r="F6" s="46" t="s">
        <v>4</v>
      </c>
    </row>
    <row r="7" spans="2:14" ht="16" x14ac:dyDescent="0.25">
      <c r="B7" s="47" t="s">
        <v>165</v>
      </c>
      <c r="C7" s="48"/>
      <c r="D7" s="48"/>
      <c r="E7" s="48"/>
      <c r="F7" s="49" t="s">
        <v>5</v>
      </c>
    </row>
    <row r="8" spans="2:14" ht="16" x14ac:dyDescent="0.25">
      <c r="B8" s="47" t="s">
        <v>166</v>
      </c>
      <c r="C8" s="48"/>
      <c r="D8" s="48"/>
      <c r="E8" s="48"/>
      <c r="F8" s="49" t="s">
        <v>2</v>
      </c>
    </row>
    <row r="9" spans="2:14" ht="16" x14ac:dyDescent="0.25">
      <c r="B9" s="47" t="s">
        <v>162</v>
      </c>
      <c r="C9" s="48"/>
      <c r="D9" s="48"/>
      <c r="E9" s="48"/>
      <c r="F9" s="49" t="s">
        <v>163</v>
      </c>
    </row>
    <row r="10" spans="2:14" ht="16" x14ac:dyDescent="0.25">
      <c r="B10" s="47" t="s">
        <v>167</v>
      </c>
      <c r="C10" s="48"/>
      <c r="D10" s="48"/>
      <c r="E10" s="48"/>
      <c r="F10" s="49" t="s">
        <v>168</v>
      </c>
    </row>
    <row r="11" spans="2:14" ht="16" x14ac:dyDescent="0.25">
      <c r="B11" s="47" t="s">
        <v>169</v>
      </c>
      <c r="C11" s="48"/>
      <c r="D11" s="48"/>
      <c r="E11" s="48"/>
      <c r="F11" s="49" t="s">
        <v>170</v>
      </c>
    </row>
    <row r="12" spans="2:14" ht="16" x14ac:dyDescent="0.25">
      <c r="B12" s="47" t="s">
        <v>171</v>
      </c>
      <c r="C12" s="48"/>
      <c r="D12" s="48"/>
      <c r="E12" s="48"/>
      <c r="F12" s="49" t="s">
        <v>172</v>
      </c>
    </row>
    <row r="13" spans="2:14" ht="16" x14ac:dyDescent="0.25">
      <c r="B13" s="47" t="s">
        <v>173</v>
      </c>
      <c r="C13" s="48"/>
      <c r="D13" s="48"/>
      <c r="E13" s="48"/>
      <c r="F13" s="49" t="s">
        <v>174</v>
      </c>
    </row>
    <row r="14" spans="2:14" ht="16" x14ac:dyDescent="0.25">
      <c r="B14" s="47" t="s">
        <v>175</v>
      </c>
      <c r="C14" s="48"/>
      <c r="D14" s="48"/>
      <c r="E14" s="48"/>
      <c r="F14" s="49" t="s">
        <v>176</v>
      </c>
    </row>
    <row r="15" spans="2:14" ht="16" x14ac:dyDescent="0.25">
      <c r="B15" s="47" t="s">
        <v>177</v>
      </c>
      <c r="C15" s="48"/>
      <c r="D15" s="48"/>
      <c r="E15" s="48"/>
      <c r="F15" s="49" t="s">
        <v>178</v>
      </c>
    </row>
    <row r="16" spans="2:14" ht="16" x14ac:dyDescent="0.25">
      <c r="B16" s="47" t="s">
        <v>179</v>
      </c>
      <c r="C16" s="48"/>
      <c r="D16" s="48"/>
      <c r="E16" s="48"/>
      <c r="F16" s="49" t="s">
        <v>243</v>
      </c>
    </row>
    <row r="17" spans="2:6" ht="16" x14ac:dyDescent="0.25">
      <c r="B17" s="47" t="s">
        <v>204</v>
      </c>
      <c r="C17" s="48"/>
      <c r="D17" s="48"/>
      <c r="E17" s="48"/>
      <c r="F17" s="49" t="s">
        <v>244</v>
      </c>
    </row>
    <row r="18" spans="2:6" ht="16" x14ac:dyDescent="0.25">
      <c r="B18" s="47" t="s">
        <v>180</v>
      </c>
      <c r="C18" s="48"/>
      <c r="D18" s="48"/>
      <c r="E18" s="48"/>
      <c r="F18" s="49" t="s">
        <v>245</v>
      </c>
    </row>
    <row r="19" spans="2:6" ht="16" x14ac:dyDescent="0.25">
      <c r="B19" s="47" t="s">
        <v>181</v>
      </c>
      <c r="C19" s="48"/>
      <c r="D19" s="48"/>
      <c r="E19" s="48"/>
      <c r="F19" s="49" t="s">
        <v>246</v>
      </c>
    </row>
    <row r="20" spans="2:6" ht="16" x14ac:dyDescent="0.25">
      <c r="B20" s="47" t="s">
        <v>182</v>
      </c>
      <c r="C20" s="48"/>
      <c r="D20" s="48"/>
      <c r="E20" s="48"/>
      <c r="F20" s="49" t="s">
        <v>183</v>
      </c>
    </row>
    <row r="21" spans="2:6" ht="16" x14ac:dyDescent="0.25">
      <c r="B21" s="47" t="s">
        <v>184</v>
      </c>
      <c r="C21" s="48"/>
      <c r="D21" s="48"/>
      <c r="E21" s="48"/>
      <c r="F21" s="49" t="s">
        <v>185</v>
      </c>
    </row>
    <row r="22" spans="2:6" ht="16" x14ac:dyDescent="0.25">
      <c r="B22" s="47" t="s">
        <v>196</v>
      </c>
      <c r="C22" s="48"/>
      <c r="D22" s="48"/>
      <c r="E22" s="48"/>
      <c r="F22" s="49" t="s">
        <v>186</v>
      </c>
    </row>
    <row r="23" spans="2:6" ht="16" x14ac:dyDescent="0.25">
      <c r="B23" s="47" t="s">
        <v>195</v>
      </c>
      <c r="C23" s="48"/>
      <c r="D23" s="48"/>
      <c r="E23" s="48"/>
      <c r="F23" s="49" t="s">
        <v>187</v>
      </c>
    </row>
    <row r="24" spans="2:6" ht="16" x14ac:dyDescent="0.25">
      <c r="B24" s="47" t="s">
        <v>197</v>
      </c>
      <c r="C24" s="48"/>
      <c r="D24" s="48"/>
      <c r="E24" s="48"/>
      <c r="F24" s="49" t="s">
        <v>247</v>
      </c>
    </row>
    <row r="25" spans="2:6" ht="16" x14ac:dyDescent="0.25">
      <c r="B25" s="47" t="s">
        <v>188</v>
      </c>
      <c r="C25" s="48"/>
      <c r="D25" s="48"/>
      <c r="E25" s="48"/>
      <c r="F25" s="49" t="s">
        <v>248</v>
      </c>
    </row>
    <row r="26" spans="2:6" ht="16" x14ac:dyDescent="0.25">
      <c r="B26" s="47" t="s">
        <v>189</v>
      </c>
      <c r="C26" s="48"/>
      <c r="D26" s="48"/>
      <c r="E26" s="48"/>
      <c r="F26" s="49" t="s">
        <v>249</v>
      </c>
    </row>
    <row r="27" spans="2:6" ht="16" x14ac:dyDescent="0.25">
      <c r="B27" s="47" t="s">
        <v>190</v>
      </c>
      <c r="C27" s="48"/>
      <c r="D27" s="48"/>
      <c r="E27" s="48"/>
      <c r="F27" s="49" t="s">
        <v>250</v>
      </c>
    </row>
    <row r="28" spans="2:6" ht="16.5" thickBot="1" x14ac:dyDescent="0.3">
      <c r="B28" s="50" t="s">
        <v>191</v>
      </c>
      <c r="C28" s="51"/>
      <c r="D28" s="51"/>
      <c r="E28" s="51"/>
      <c r="F28" s="52" t="s">
        <v>251</v>
      </c>
    </row>
    <row r="29" spans="2:6" ht="15.75" customHeight="1" x14ac:dyDescent="0.25"/>
    <row r="34" spans="2:7" ht="17" x14ac:dyDescent="0.45">
      <c r="B34" s="54" t="s">
        <v>205</v>
      </c>
      <c r="C34" s="96" t="s">
        <v>282</v>
      </c>
    </row>
    <row r="35" spans="2:7" ht="17" x14ac:dyDescent="0.45">
      <c r="B35" s="55" t="s">
        <v>206</v>
      </c>
    </row>
    <row r="36" spans="2:7" s="56" customFormat="1" ht="17" x14ac:dyDescent="0.45">
      <c r="B36" s="43" t="s">
        <v>280</v>
      </c>
      <c r="E36" s="57"/>
      <c r="F36" s="57"/>
    </row>
    <row r="37" spans="2:7" ht="15" x14ac:dyDescent="0.35">
      <c r="B37" s="91" t="s">
        <v>201</v>
      </c>
      <c r="C37" s="91"/>
      <c r="D37" s="91"/>
      <c r="E37" s="91"/>
      <c r="F37" s="91"/>
      <c r="G37" s="58"/>
    </row>
    <row r="38" spans="2:7" ht="16" x14ac:dyDescent="0.25">
      <c r="B38" s="59" t="s">
        <v>4</v>
      </c>
      <c r="C38" s="60">
        <v>90</v>
      </c>
      <c r="D38" s="61" t="s">
        <v>0</v>
      </c>
      <c r="E38" s="80"/>
      <c r="F38" s="81"/>
    </row>
    <row r="39" spans="2:7" ht="16" x14ac:dyDescent="0.25">
      <c r="B39" s="59" t="s">
        <v>5</v>
      </c>
      <c r="C39" s="60">
        <v>264</v>
      </c>
      <c r="D39" s="61" t="s">
        <v>0</v>
      </c>
      <c r="E39" s="80"/>
      <c r="F39" s="81"/>
    </row>
    <row r="40" spans="2:7" ht="16" x14ac:dyDescent="0.25">
      <c r="B40" s="59" t="s">
        <v>2</v>
      </c>
      <c r="C40" s="60">
        <v>50</v>
      </c>
      <c r="D40" s="61" t="s">
        <v>1</v>
      </c>
      <c r="E40" s="80"/>
      <c r="F40" s="81"/>
    </row>
    <row r="41" spans="2:7" ht="16" x14ac:dyDescent="0.25">
      <c r="B41" s="62" t="s">
        <v>3</v>
      </c>
      <c r="C41" s="60">
        <v>12</v>
      </c>
      <c r="D41" s="61" t="s">
        <v>6</v>
      </c>
      <c r="E41" s="80"/>
      <c r="F41" s="81"/>
    </row>
    <row r="42" spans="2:7" ht="16" x14ac:dyDescent="0.25">
      <c r="B42" s="62" t="s">
        <v>7</v>
      </c>
      <c r="C42" s="60">
        <v>360</v>
      </c>
      <c r="D42" s="61" t="s">
        <v>8</v>
      </c>
      <c r="E42" s="80" t="s">
        <v>115</v>
      </c>
      <c r="F42" s="81"/>
    </row>
    <row r="43" spans="2:7" x14ac:dyDescent="0.25">
      <c r="B43" s="62" t="s">
        <v>15</v>
      </c>
      <c r="C43" s="60">
        <v>80</v>
      </c>
      <c r="D43" s="61" t="s">
        <v>12</v>
      </c>
      <c r="E43" s="80"/>
      <c r="F43" s="81"/>
    </row>
    <row r="44" spans="2:7" ht="16" x14ac:dyDescent="0.25">
      <c r="B44" s="63" t="s">
        <v>137</v>
      </c>
      <c r="C44" s="78">
        <f>Vout*Iout/1000</f>
        <v>4.32</v>
      </c>
      <c r="D44" s="64" t="s">
        <v>136</v>
      </c>
      <c r="E44" s="86"/>
      <c r="F44" s="87"/>
    </row>
    <row r="45" spans="2:7" ht="16.5" x14ac:dyDescent="0.25">
      <c r="B45" s="62" t="s">
        <v>236</v>
      </c>
      <c r="C45" s="94">
        <v>650</v>
      </c>
      <c r="D45" s="79" t="s">
        <v>229</v>
      </c>
      <c r="E45" s="86"/>
      <c r="F45" s="87"/>
    </row>
    <row r="46" spans="2:7" ht="16.5" x14ac:dyDescent="0.25">
      <c r="B46" s="62" t="s">
        <v>237</v>
      </c>
      <c r="C46" s="94">
        <v>590</v>
      </c>
      <c r="D46" s="79" t="s">
        <v>229</v>
      </c>
      <c r="E46" s="86"/>
      <c r="F46" s="87"/>
    </row>
    <row r="47" spans="2:7" ht="16.5" x14ac:dyDescent="0.25">
      <c r="B47" s="62" t="s">
        <v>235</v>
      </c>
      <c r="C47" s="94">
        <v>33</v>
      </c>
      <c r="D47" s="79" t="s">
        <v>230</v>
      </c>
      <c r="E47" s="86"/>
      <c r="F47" s="87"/>
    </row>
    <row r="48" spans="2:7" ht="16.5" x14ac:dyDescent="0.25">
      <c r="B48" s="62" t="s">
        <v>231</v>
      </c>
      <c r="C48" s="94">
        <v>68</v>
      </c>
      <c r="D48" s="79" t="s">
        <v>232</v>
      </c>
      <c r="E48" s="86"/>
      <c r="F48" s="87"/>
    </row>
    <row r="49" spans="2:7" ht="16.5" x14ac:dyDescent="0.25">
      <c r="B49" s="62" t="s">
        <v>233</v>
      </c>
      <c r="C49" s="94">
        <v>29</v>
      </c>
      <c r="D49" s="79" t="s">
        <v>234</v>
      </c>
      <c r="E49" s="86"/>
      <c r="F49" s="87"/>
    </row>
    <row r="50" spans="2:7" ht="16.5" x14ac:dyDescent="0.25">
      <c r="B50" s="62" t="s">
        <v>257</v>
      </c>
      <c r="C50" s="95">
        <v>410</v>
      </c>
      <c r="D50" s="79" t="s">
        <v>258</v>
      </c>
      <c r="E50" s="65"/>
      <c r="F50" s="66"/>
    </row>
    <row r="51" spans="2:7" ht="16.5" x14ac:dyDescent="0.25">
      <c r="B51" s="62" t="s">
        <v>238</v>
      </c>
      <c r="C51" s="95">
        <v>245</v>
      </c>
      <c r="E51" s="80"/>
      <c r="F51" s="81"/>
    </row>
    <row r="52" spans="2:7" ht="16.5" x14ac:dyDescent="0.25">
      <c r="B52" s="62" t="s">
        <v>239</v>
      </c>
      <c r="C52" s="95">
        <v>4.5999999999999996</v>
      </c>
      <c r="D52" s="79" t="s">
        <v>6</v>
      </c>
      <c r="E52" s="80"/>
      <c r="F52" s="81"/>
    </row>
    <row r="53" spans="2:7" ht="17" x14ac:dyDescent="0.25">
      <c r="B53" s="59" t="s">
        <v>242</v>
      </c>
      <c r="C53" s="77">
        <f>2*C44/eff*(1/(2*fac)-3*0.000001)/((Vacmin*SQRT(2))^2-80^2)</f>
        <v>1.1017102040816325E-7</v>
      </c>
      <c r="D53" s="61" t="s">
        <v>10</v>
      </c>
      <c r="E53" s="92" t="s">
        <v>270</v>
      </c>
      <c r="F53" s="93"/>
    </row>
    <row r="54" spans="2:7" ht="17" x14ac:dyDescent="0.25">
      <c r="B54" s="59" t="s">
        <v>9</v>
      </c>
      <c r="C54" s="60">
        <v>10</v>
      </c>
      <c r="D54" s="61" t="s">
        <v>10</v>
      </c>
      <c r="E54" s="80" t="s">
        <v>114</v>
      </c>
      <c r="F54" s="81"/>
    </row>
    <row r="55" spans="2:7" x14ac:dyDescent="0.25">
      <c r="B55" s="67" t="s">
        <v>259</v>
      </c>
      <c r="C55" s="68">
        <v>20</v>
      </c>
      <c r="D55" s="69" t="s">
        <v>260</v>
      </c>
      <c r="E55" s="70"/>
      <c r="F55" s="70"/>
    </row>
    <row r="56" spans="2:7" s="56" customFormat="1" ht="17" x14ac:dyDescent="0.45">
      <c r="B56" s="43" t="s">
        <v>279</v>
      </c>
      <c r="E56" s="57"/>
      <c r="F56" s="57"/>
    </row>
    <row r="57" spans="2:7" ht="16" x14ac:dyDescent="0.45">
      <c r="B57" s="91" t="s">
        <v>200</v>
      </c>
      <c r="C57" s="91"/>
      <c r="D57" s="91"/>
      <c r="E57" s="91"/>
      <c r="F57" s="91"/>
      <c r="G57" s="58"/>
    </row>
    <row r="58" spans="2:7" ht="16" x14ac:dyDescent="0.35">
      <c r="B58" s="62" t="s">
        <v>208</v>
      </c>
      <c r="C58" s="75">
        <f>Vout*Toffmin_typ/(2*(Ipk_limit_min-Iout))</f>
        <v>0.75652173913043474</v>
      </c>
      <c r="D58" s="61" t="s">
        <v>42</v>
      </c>
      <c r="E58" s="80" t="s">
        <v>271</v>
      </c>
      <c r="F58" s="81"/>
      <c r="G58" s="58"/>
    </row>
    <row r="59" spans="2:7" x14ac:dyDescent="0.25">
      <c r="B59" s="62" t="s">
        <v>41</v>
      </c>
      <c r="C59" s="60">
        <v>1</v>
      </c>
      <c r="D59" s="61" t="s">
        <v>42</v>
      </c>
      <c r="E59" s="80" t="s">
        <v>272</v>
      </c>
      <c r="F59" s="81"/>
    </row>
    <row r="60" spans="2:7" ht="16" x14ac:dyDescent="0.25">
      <c r="B60" s="62" t="s">
        <v>80</v>
      </c>
      <c r="C60" s="75">
        <f>Ipk_limit_min-Vout*Toffmin_typ/(2*Lm)</f>
        <v>416</v>
      </c>
      <c r="D60" s="61" t="s">
        <v>45</v>
      </c>
      <c r="E60" s="80" t="s">
        <v>83</v>
      </c>
      <c r="F60" s="81"/>
    </row>
    <row r="61" spans="2:7" ht="16" x14ac:dyDescent="0.25">
      <c r="B61" s="62" t="s">
        <v>81</v>
      </c>
      <c r="C61" s="75">
        <f>Iout+Vout*Toffmin_typ/(2*Lm)</f>
        <v>534</v>
      </c>
      <c r="D61" s="61" t="s">
        <v>78</v>
      </c>
      <c r="E61" s="80" t="s">
        <v>256</v>
      </c>
      <c r="F61" s="81"/>
    </row>
    <row r="62" spans="2:7" ht="16" x14ac:dyDescent="0.25">
      <c r="B62" s="62" t="s">
        <v>82</v>
      </c>
      <c r="C62" s="75">
        <f>Ipeak_max_inL-Vout/Lm*Toffmin_typ</f>
        <v>186</v>
      </c>
      <c r="D62" s="61" t="s">
        <v>77</v>
      </c>
      <c r="E62" s="80" t="s">
        <v>256</v>
      </c>
      <c r="F62" s="81"/>
    </row>
    <row r="63" spans="2:7" ht="16" x14ac:dyDescent="0.25">
      <c r="B63" s="62" t="s">
        <v>79</v>
      </c>
      <c r="C63" s="75">
        <f>SQRT((Vout/Lm*Toffmin_typ)^2/3+Ipeak_max_inL*(Ipeak_max_inL-Vout/Lm*Toffmin_typ))</f>
        <v>373.75392974522691</v>
      </c>
      <c r="D63" s="61" t="s">
        <v>97</v>
      </c>
      <c r="E63" s="80" t="s">
        <v>256</v>
      </c>
      <c r="F63" s="81"/>
    </row>
    <row r="65" spans="2:7" s="56" customFormat="1" ht="17" x14ac:dyDescent="0.45">
      <c r="B65" s="43" t="s">
        <v>193</v>
      </c>
      <c r="E65" s="57"/>
      <c r="F65" s="57"/>
    </row>
    <row r="66" spans="2:7" ht="15" x14ac:dyDescent="0.35">
      <c r="B66" s="82" t="s">
        <v>199</v>
      </c>
      <c r="C66" s="83"/>
      <c r="D66" s="83"/>
      <c r="E66" s="83"/>
      <c r="F66" s="84"/>
      <c r="G66" s="58"/>
    </row>
    <row r="67" spans="2:7" x14ac:dyDescent="0.25">
      <c r="B67" s="62" t="s">
        <v>92</v>
      </c>
      <c r="C67" s="75">
        <f>(Vacmax*SQRT(2)+40)*1.2</f>
        <v>496.02285655979648</v>
      </c>
      <c r="D67" s="61" t="s">
        <v>93</v>
      </c>
      <c r="E67" s="80"/>
      <c r="F67" s="81"/>
    </row>
    <row r="68" spans="2:7" ht="15" x14ac:dyDescent="0.35">
      <c r="B68" s="62" t="s">
        <v>94</v>
      </c>
      <c r="C68" s="71">
        <f>50</f>
        <v>50</v>
      </c>
      <c r="D68" s="61" t="s">
        <v>95</v>
      </c>
      <c r="E68" s="80"/>
      <c r="F68" s="81"/>
      <c r="G68" s="58"/>
    </row>
    <row r="69" spans="2:7" ht="16" x14ac:dyDescent="0.35">
      <c r="B69" s="62" t="s">
        <v>96</v>
      </c>
      <c r="C69" s="75">
        <f>SQRT(Toffmin_typ/(1000/Fosc))*IL_rms</f>
        <v>365.62992765910178</v>
      </c>
      <c r="D69" s="61" t="s">
        <v>97</v>
      </c>
      <c r="E69" s="80" t="s">
        <v>256</v>
      </c>
      <c r="F69" s="81"/>
      <c r="G69" s="58"/>
    </row>
    <row r="70" spans="2:7" ht="15" x14ac:dyDescent="0.35">
      <c r="B70" s="82" t="s">
        <v>198</v>
      </c>
      <c r="C70" s="83"/>
      <c r="D70" s="83"/>
      <c r="E70" s="83"/>
      <c r="F70" s="83"/>
      <c r="G70" s="58"/>
    </row>
    <row r="71" spans="2:7" ht="16" x14ac:dyDescent="0.35">
      <c r="B71" s="62" t="s">
        <v>102</v>
      </c>
      <c r="C71" s="60">
        <v>100</v>
      </c>
      <c r="D71" s="61" t="s">
        <v>103</v>
      </c>
      <c r="E71" s="80" t="s">
        <v>207</v>
      </c>
      <c r="F71" s="81"/>
      <c r="G71" s="58"/>
    </row>
    <row r="72" spans="2:7" ht="16" x14ac:dyDescent="0.35">
      <c r="B72" s="62" t="s">
        <v>276</v>
      </c>
      <c r="C72" s="75">
        <f>Vripple*1000/(Ipeak_max_inL-Ipeak_min_inL)</f>
        <v>287.35632183908046</v>
      </c>
      <c r="D72" s="61" t="s">
        <v>105</v>
      </c>
      <c r="E72" s="80" t="s">
        <v>277</v>
      </c>
      <c r="F72" s="81" t="s">
        <v>268</v>
      </c>
      <c r="G72" s="58"/>
    </row>
    <row r="73" spans="2:7" ht="16" x14ac:dyDescent="0.35">
      <c r="B73" s="62" t="s">
        <v>104</v>
      </c>
      <c r="C73" s="71">
        <v>150</v>
      </c>
      <c r="D73" s="61" t="s">
        <v>105</v>
      </c>
      <c r="E73" s="80" t="s">
        <v>278</v>
      </c>
      <c r="F73" s="81"/>
      <c r="G73" s="58"/>
    </row>
    <row r="74" spans="2:7" ht="16" x14ac:dyDescent="0.35">
      <c r="B74" s="62" t="s">
        <v>160</v>
      </c>
      <c r="C74" s="75">
        <f>1000000*(Ipeak_max_inL-Ipeak_min_inL)*0.001/8/(Fosc*1000)/(Vripple*0.001-Cout_esr*0.000001*(Ipeak_max_inL-Ipeak_min_inL)*0.001)</f>
        <v>13.188702684619551</v>
      </c>
      <c r="D74" s="61" t="s">
        <v>157</v>
      </c>
      <c r="E74" s="80" t="s">
        <v>203</v>
      </c>
      <c r="F74" s="81"/>
      <c r="G74" s="58"/>
    </row>
    <row r="75" spans="2:7" ht="16" x14ac:dyDescent="0.35">
      <c r="B75" s="62" t="s">
        <v>106</v>
      </c>
      <c r="C75" s="71">
        <v>150</v>
      </c>
      <c r="D75" s="61" t="s">
        <v>107</v>
      </c>
      <c r="E75" s="80" t="str">
        <f>IF(Cout&gt;C74,"Fill in the actual value","FALSE! Need to increase C3")</f>
        <v>Fill in the actual value</v>
      </c>
      <c r="F75" s="81"/>
      <c r="G75" s="58"/>
    </row>
    <row r="76" spans="2:7" ht="15" x14ac:dyDescent="0.35">
      <c r="B76" s="82" t="s">
        <v>202</v>
      </c>
      <c r="C76" s="83"/>
      <c r="D76" s="83"/>
      <c r="E76" s="83"/>
      <c r="F76" s="83"/>
      <c r="G76" s="58"/>
    </row>
    <row r="77" spans="2:7" ht="16" x14ac:dyDescent="0.25">
      <c r="B77" s="62" t="s">
        <v>110</v>
      </c>
      <c r="C77" s="60">
        <v>10</v>
      </c>
      <c r="D77" s="61" t="s">
        <v>108</v>
      </c>
      <c r="E77" s="80" t="s">
        <v>261</v>
      </c>
      <c r="F77" s="81"/>
    </row>
    <row r="78" spans="2:7" ht="16" x14ac:dyDescent="0.25">
      <c r="B78" s="62" t="s">
        <v>111</v>
      </c>
      <c r="C78" s="75">
        <f>(Vout+0.3)*Rfb_down/2-Rfb_down</f>
        <v>51.5</v>
      </c>
      <c r="D78" s="61" t="s">
        <v>108</v>
      </c>
      <c r="E78" s="80" t="s">
        <v>113</v>
      </c>
      <c r="F78" s="81"/>
    </row>
    <row r="79" spans="2:7" ht="16" x14ac:dyDescent="0.25">
      <c r="B79" s="62" t="s">
        <v>112</v>
      </c>
      <c r="C79" s="71">
        <v>2.2000000000000002</v>
      </c>
      <c r="D79" s="61" t="s">
        <v>10</v>
      </c>
      <c r="E79" s="80" t="s">
        <v>268</v>
      </c>
      <c r="F79" s="81"/>
    </row>
    <row r="80" spans="2:7" ht="16" x14ac:dyDescent="0.25">
      <c r="B80" s="62" t="s">
        <v>194</v>
      </c>
      <c r="C80" s="72" t="s">
        <v>241</v>
      </c>
      <c r="D80" s="61" t="s">
        <v>161</v>
      </c>
      <c r="E80" s="80" t="s">
        <v>267</v>
      </c>
      <c r="F80" s="81"/>
    </row>
    <row r="81" spans="1:7" ht="15" x14ac:dyDescent="0.35">
      <c r="B81" s="82" t="s">
        <v>266</v>
      </c>
      <c r="C81" s="83"/>
      <c r="D81" s="83"/>
      <c r="E81" s="83"/>
      <c r="F81" s="83"/>
    </row>
    <row r="82" spans="1:7" ht="15.5" hidden="1" thickBot="1" x14ac:dyDescent="0.4">
      <c r="B82" s="73" t="s">
        <v>116</v>
      </c>
      <c r="C82" s="73"/>
      <c r="D82" s="73"/>
      <c r="E82" s="74"/>
      <c r="F82" s="74"/>
      <c r="G82" s="58"/>
    </row>
    <row r="83" spans="1:7" ht="16.5" hidden="1" thickBot="1" x14ac:dyDescent="0.3">
      <c r="B83" s="62" t="s">
        <v>21</v>
      </c>
      <c r="C83" s="75" t="e">
        <f>MIN(interdata!G2:G1002)</f>
        <v>#REF!</v>
      </c>
      <c r="D83" s="61" t="s">
        <v>6</v>
      </c>
      <c r="E83" s="76" t="s">
        <v>252</v>
      </c>
      <c r="F83" s="70"/>
    </row>
    <row r="84" spans="1:7" ht="16.5" hidden="1" thickBot="1" x14ac:dyDescent="0.3">
      <c r="B84" s="62" t="s">
        <v>20</v>
      </c>
      <c r="C84" s="75" t="e">
        <f>SQRT(SUMSQ(interdata!G2:'interdata'!G1002)/COUNTA(interdata!G2:'interdata'!G1002))</f>
        <v>#REF!</v>
      </c>
      <c r="D84" s="61" t="s">
        <v>6</v>
      </c>
      <c r="E84" s="76" t="s">
        <v>253</v>
      </c>
      <c r="F84" s="70"/>
    </row>
    <row r="85" spans="1:7" ht="16.5" hidden="1" thickBot="1" x14ac:dyDescent="0.3">
      <c r="B85" s="62" t="s">
        <v>22</v>
      </c>
      <c r="C85" s="75">
        <f>Vacmax*SQRT(2)</f>
        <v>373.3523804664971</v>
      </c>
      <c r="D85" s="61" t="s">
        <v>6</v>
      </c>
      <c r="E85" s="76" t="s">
        <v>254</v>
      </c>
      <c r="F85" s="70"/>
    </row>
    <row r="86" spans="1:7" ht="16.5" hidden="1" thickBot="1" x14ac:dyDescent="0.3">
      <c r="B86" s="62" t="s">
        <v>37</v>
      </c>
      <c r="C86" s="75" t="e">
        <f>SQRT(SUMSQ(interdata!L2:'interdata'!L1002)/COUNTA(interdata!L2:'interdata'!L1002))</f>
        <v>#REF!</v>
      </c>
      <c r="D86" s="61" t="s">
        <v>6</v>
      </c>
      <c r="E86" s="76" t="s">
        <v>255</v>
      </c>
      <c r="F86" s="70"/>
    </row>
    <row r="87" spans="1:7" ht="14.5" hidden="1" thickBot="1" x14ac:dyDescent="0.3"/>
    <row r="88" spans="1:7" ht="16" x14ac:dyDescent="0.25">
      <c r="A88" s="40" t="s">
        <v>264</v>
      </c>
      <c r="B88" s="62" t="s">
        <v>274</v>
      </c>
      <c r="C88" s="75">
        <f>((Vout-0.3)-VBP_HVON)*1000/I_BP2</f>
        <v>28.979591836734695</v>
      </c>
      <c r="D88" s="61" t="s">
        <v>240</v>
      </c>
      <c r="E88" s="80" t="s">
        <v>275</v>
      </c>
      <c r="F88" s="81"/>
    </row>
    <row r="89" spans="1:7" ht="16" x14ac:dyDescent="0.25">
      <c r="B89" s="62" t="s">
        <v>263</v>
      </c>
      <c r="C89" s="75">
        <f>C50*Dmax*0.01/(Fosc*1000)/0.6*1000</f>
        <v>14.080808080808083</v>
      </c>
      <c r="D89" s="61" t="s">
        <v>109</v>
      </c>
      <c r="E89" s="80" t="s">
        <v>265</v>
      </c>
      <c r="F89" s="81"/>
    </row>
    <row r="90" spans="1:7" ht="16" x14ac:dyDescent="0.25">
      <c r="B90" s="62" t="s">
        <v>262</v>
      </c>
      <c r="C90" s="71">
        <v>1</v>
      </c>
      <c r="D90" s="61" t="s">
        <v>10</v>
      </c>
      <c r="E90" s="80" t="s">
        <v>269</v>
      </c>
      <c r="F90" s="81"/>
    </row>
    <row r="91" spans="1:7" ht="16" x14ac:dyDescent="0.25">
      <c r="B91" s="62" t="s">
        <v>273</v>
      </c>
      <c r="C91" s="75">
        <f>Vout/(C55*0.4/Vout-I_BP2/1000-2/(Rfb_down))</f>
        <v>54.135338345864675</v>
      </c>
      <c r="D91" s="61" t="s">
        <v>108</v>
      </c>
      <c r="E91" s="80" t="s">
        <v>281</v>
      </c>
      <c r="F91" s="81"/>
    </row>
  </sheetData>
  <sheetProtection algorithmName="SHA-512" hashValue="oilYXaPi2Yd2/2DyZojPt95xETcdTszDNFRdBJzqC0O0z9lgb4oiZzqHB+w9VsgL60eHrDlF1NWh09jgNvshSA==" saltValue="oP8HfWkxYJt5cI2bP/GgpQ==" spinCount="100000" sheet="1" selectLockedCells="1" autoFilter="0"/>
  <protectedRanges>
    <protectedRange sqref="C89" name="区域5_4"/>
  </protectedRanges>
  <mergeCells count="46">
    <mergeCell ref="E78:F78"/>
    <mergeCell ref="E80:F80"/>
    <mergeCell ref="B76:F76"/>
    <mergeCell ref="E68:F68"/>
    <mergeCell ref="E69:F69"/>
    <mergeCell ref="E71:F71"/>
    <mergeCell ref="E75:F75"/>
    <mergeCell ref="E74:F74"/>
    <mergeCell ref="B70:F70"/>
    <mergeCell ref="E72:F72"/>
    <mergeCell ref="E79:F79"/>
    <mergeCell ref="E73:F73"/>
    <mergeCell ref="E77:F77"/>
    <mergeCell ref="E45:F45"/>
    <mergeCell ref="E58:F58"/>
    <mergeCell ref="E46:F46"/>
    <mergeCell ref="E47:F47"/>
    <mergeCell ref="E48:F48"/>
    <mergeCell ref="E49:F49"/>
    <mergeCell ref="E53:F53"/>
    <mergeCell ref="E51:F51"/>
    <mergeCell ref="E52:F52"/>
    <mergeCell ref="B57:F57"/>
    <mergeCell ref="E54:F54"/>
    <mergeCell ref="E3:K3"/>
    <mergeCell ref="E41:F41"/>
    <mergeCell ref="E42:F42"/>
    <mergeCell ref="E43:F43"/>
    <mergeCell ref="E44:F44"/>
    <mergeCell ref="B5:F5"/>
    <mergeCell ref="B37:F37"/>
    <mergeCell ref="E38:F38"/>
    <mergeCell ref="E39:F39"/>
    <mergeCell ref="E40:F40"/>
    <mergeCell ref="E88:F88"/>
    <mergeCell ref="E89:F89"/>
    <mergeCell ref="E90:F90"/>
    <mergeCell ref="E91:F91"/>
    <mergeCell ref="B81:F81"/>
    <mergeCell ref="E59:F59"/>
    <mergeCell ref="E67:F67"/>
    <mergeCell ref="B66:F66"/>
    <mergeCell ref="E60:F60"/>
    <mergeCell ref="E61:F61"/>
    <mergeCell ref="E62:F62"/>
    <mergeCell ref="E63:F63"/>
  </mergeCells>
  <phoneticPr fontId="1" type="noConversion"/>
  <dataValidations disablePrompts="1" count="2">
    <dataValidation type="list" allowBlank="1" showInputMessage="1" showErrorMessage="1" error="Select 50Hz or 60Hz" promptTitle="50Hz or 60Hz" sqref="C40" xr:uid="{00000000-0002-0000-0000-000000000000}">
      <formula1>"50,60"</formula1>
    </dataValidation>
    <dataValidation allowBlank="1" showErrorMessage="1" errorTitle="Select 50Hz or 60Hz" sqref="I62" xr:uid="{00000000-0002-0000-0000-000001000000}"/>
  </dataValidation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1" shapeId="1026" r:id="rId4">
          <objectPr defaultSize="0" autoPict="0" r:id="rId5">
            <anchor moveWithCells="1" sizeWithCells="1">
              <from>
                <xdr:col>10</xdr:col>
                <xdr:colOff>0</xdr:colOff>
                <xdr:row>7</xdr:row>
                <xdr:rowOff>0</xdr:rowOff>
              </from>
              <to>
                <xdr:col>13</xdr:col>
                <xdr:colOff>393700</xdr:colOff>
                <xdr:row>14</xdr:row>
                <xdr:rowOff>19050</xdr:rowOff>
              </to>
            </anchor>
          </objectPr>
        </oleObject>
      </mc:Choice>
      <mc:Fallback>
        <oleObject progId="Visio.Drawing.11" shapeId="1026" r:id="rId4"/>
      </mc:Fallback>
    </mc:AlternateContent>
    <mc:AlternateContent xmlns:mc="http://schemas.openxmlformats.org/markup-compatibility/2006">
      <mc:Choice Requires="x14">
        <oleObject progId="Visio.Drawing.15" shapeId="1027" r:id="rId6">
          <objectPr defaultSize="0" autoPict="0" r:id="rId7">
            <anchor moveWithCells="1" sizeWithCells="1">
              <from>
                <xdr:col>6</xdr:col>
                <xdr:colOff>425450</xdr:colOff>
                <xdr:row>17</xdr:row>
                <xdr:rowOff>184150</xdr:rowOff>
              </from>
              <to>
                <xdr:col>17</xdr:col>
                <xdr:colOff>50800</xdr:colOff>
                <xdr:row>25</xdr:row>
                <xdr:rowOff>196850</xdr:rowOff>
              </to>
            </anchor>
          </objectPr>
        </oleObject>
      </mc:Choice>
      <mc:Fallback>
        <oleObject progId="Visio.Drawing.15" shapeId="1027" r:id="rId6"/>
      </mc:Fallback>
    </mc:AlternateContent>
    <mc:AlternateContent xmlns:mc="http://schemas.openxmlformats.org/markup-compatibility/2006">
      <mc:Choice Requires="x14">
        <oleObject progId="Visio.Drawing.11" shapeId="1028" r:id="rId8">
          <objectPr defaultSize="0" autoPict="0" r:id="rId9">
            <anchor moveWithCells="1" sizeWithCells="1">
              <from>
                <xdr:col>9</xdr:col>
                <xdr:colOff>0</xdr:colOff>
                <xdr:row>38</xdr:row>
                <xdr:rowOff>0</xdr:rowOff>
              </from>
              <to>
                <xdr:col>15</xdr:col>
                <xdr:colOff>165100</xdr:colOff>
                <xdr:row>56</xdr:row>
                <xdr:rowOff>69850</xdr:rowOff>
              </to>
            </anchor>
          </objectPr>
        </oleObject>
      </mc:Choice>
      <mc:Fallback>
        <oleObject progId="Visio.Drawing.11" shapeId="1028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V34"/>
  <sheetViews>
    <sheetView topLeftCell="F16" zoomScale="85" zoomScaleNormal="85" workbookViewId="0">
      <selection activeCell="M33" sqref="M33"/>
    </sheetView>
  </sheetViews>
  <sheetFormatPr defaultRowHeight="14" x14ac:dyDescent="0.25"/>
  <cols>
    <col min="1" max="1" width="19.90625" customWidth="1"/>
    <col min="5" max="5" width="9.08984375" customWidth="1"/>
    <col min="9" max="9" width="11.453125" customWidth="1"/>
    <col min="10" max="10" width="9" customWidth="1"/>
    <col min="12" max="12" width="21.453125" customWidth="1"/>
    <col min="13" max="13" width="21.1796875" customWidth="1"/>
    <col min="14" max="14" width="17.36328125" customWidth="1"/>
    <col min="17" max="17" width="12.08984375" customWidth="1"/>
  </cols>
  <sheetData>
    <row r="3" spans="1:22" x14ac:dyDescent="0.25">
      <c r="B3" t="s">
        <v>25</v>
      </c>
      <c r="C3" t="s">
        <v>26</v>
      </c>
      <c r="D3" t="s">
        <v>27</v>
      </c>
    </row>
    <row r="4" spans="1:22" ht="17" x14ac:dyDescent="0.4">
      <c r="A4" t="s">
        <v>34</v>
      </c>
      <c r="B4">
        <v>230</v>
      </c>
      <c r="C4">
        <v>357</v>
      </c>
      <c r="D4">
        <v>450</v>
      </c>
    </row>
    <row r="5" spans="1:22" ht="17" x14ac:dyDescent="0.4">
      <c r="A5" t="s">
        <v>32</v>
      </c>
      <c r="B5">
        <v>280</v>
      </c>
      <c r="C5">
        <v>420</v>
      </c>
      <c r="D5">
        <v>500</v>
      </c>
      <c r="T5" t="s">
        <v>66</v>
      </c>
    </row>
    <row r="6" spans="1:22" ht="17" x14ac:dyDescent="0.4">
      <c r="A6" t="s">
        <v>31</v>
      </c>
      <c r="B6">
        <v>336</v>
      </c>
      <c r="C6">
        <v>504</v>
      </c>
      <c r="D6">
        <v>600</v>
      </c>
      <c r="Q6" s="25" t="s">
        <v>25</v>
      </c>
      <c r="R6" s="17">
        <f>IF((Ipkmax_typ_B-1/2*(Vout+D1Vf)/N9*tminoff_typ_B)&gt;=0,Ipkmax_typ_B-1/2*(Vout+D1Vf)/N9*tminoff_typ_B,0.5*Ipkmax_typ_B*(N13+N14)/(N13+tminoff_typ_B))</f>
        <v>167.5625</v>
      </c>
      <c r="S6" s="26" t="s">
        <v>35</v>
      </c>
      <c r="T6" s="14" t="s">
        <v>39</v>
      </c>
      <c r="U6" s="17">
        <f>R6*0.85</f>
        <v>142.42812499999999</v>
      </c>
      <c r="V6" s="17" t="s">
        <v>40</v>
      </c>
    </row>
    <row r="7" spans="1:22" ht="17" x14ac:dyDescent="0.4">
      <c r="A7" t="s">
        <v>30</v>
      </c>
      <c r="B7">
        <v>12.5</v>
      </c>
      <c r="C7">
        <v>12.5</v>
      </c>
      <c r="D7">
        <v>10.5</v>
      </c>
      <c r="Q7" s="25" t="s">
        <v>26</v>
      </c>
      <c r="R7" s="17">
        <f>IF((Ipkmax_typ_C-1/2*(Vout+D1Vf)/N9*tminoff_typ_C)&gt;=0,Ipkmax_typ_C-1/2*(Vout+D1Vf)/N9*tminoff_typ_C,0.5*Ipkmax_typ_C*(N15+N16)/(N15+tminoff_typ_C))</f>
        <v>307.5625</v>
      </c>
      <c r="S7" s="26" t="s">
        <v>35</v>
      </c>
      <c r="T7" s="15" t="s">
        <v>39</v>
      </c>
      <c r="U7" s="17">
        <f>R7*0.75</f>
        <v>230.671875</v>
      </c>
      <c r="V7" s="17" t="s">
        <v>40</v>
      </c>
    </row>
    <row r="8" spans="1:22" ht="17" x14ac:dyDescent="0.4">
      <c r="A8" t="s">
        <v>29</v>
      </c>
      <c r="B8">
        <v>17.5</v>
      </c>
      <c r="C8">
        <v>17.5</v>
      </c>
      <c r="D8">
        <v>15.5</v>
      </c>
      <c r="Q8" s="25" t="s">
        <v>27</v>
      </c>
      <c r="R8" s="17">
        <f>IF((Ipkmax_typ_D-1/2*(Vout+D1Vf)/N9*tminoff_typ_D)&gt;=0,Ipkmax_typ_D-1/2*(Vout+D1Vf)/N9*tminoff_typ_D,0.5*Ipkmax_typ_D*(N17+N18)/(N17+tminoff_typ_D))</f>
        <v>400.41250000000002</v>
      </c>
      <c r="S8" s="26" t="s">
        <v>35</v>
      </c>
      <c r="T8" s="15" t="s">
        <v>39</v>
      </c>
      <c r="U8" s="17">
        <f t="shared" ref="U8" si="0">R8*0.85</f>
        <v>340.35062500000004</v>
      </c>
      <c r="V8" s="17" t="s">
        <v>40</v>
      </c>
    </row>
    <row r="9" spans="1:22" ht="17" x14ac:dyDescent="0.4">
      <c r="A9" t="s">
        <v>28</v>
      </c>
      <c r="B9">
        <v>22.5</v>
      </c>
      <c r="C9">
        <v>22.5</v>
      </c>
      <c r="D9">
        <v>18.5</v>
      </c>
      <c r="L9" s="18" t="s">
        <v>67</v>
      </c>
      <c r="M9" s="18" t="s">
        <v>38</v>
      </c>
      <c r="N9" s="27">
        <v>1</v>
      </c>
      <c r="O9" s="16" t="s">
        <v>33</v>
      </c>
    </row>
    <row r="11" spans="1:22" x14ac:dyDescent="0.25">
      <c r="M11" s="16" t="s">
        <v>43</v>
      </c>
      <c r="N11" t="e">
        <f>IF(typeAP3917="AP3917B",0.5*(Vout+D1Vf)*tminoff_typ_B/(Ipkmax_typ_B-1.17*Iout),IF(typeAP3917="AP3917C",0.5*(Vout+D1Vf)*tminoff_typ_C/(Ipkmax_typ_C-1.33*Iout),IF(typeAP3917="AP3917D",0.5*(Vout+D1Vf)*tminoff_typ_D/(Ipkmax_typ_D-1.17*Iout))))</f>
        <v>#REF!</v>
      </c>
      <c r="O11" t="s">
        <v>42</v>
      </c>
    </row>
    <row r="12" spans="1:22" x14ac:dyDescent="0.25">
      <c r="Q12" s="29" t="s">
        <v>74</v>
      </c>
      <c r="R12" s="17">
        <f>IF((Ipkmax_typ_B-1/2*(Vout+D1Vf)/Lm*tminoff_typ_B)&gt;0,Ipkmax_typ_B-1/2*(Vout+D1Vf)/Lm*tminoff_typ_B,0.5*Ipkmax_typ_B*(N20+N21)/(N20+tminoff_typ_B))</f>
        <v>167.5625</v>
      </c>
      <c r="S12" s="26" t="s">
        <v>44</v>
      </c>
    </row>
    <row r="13" spans="1:22" x14ac:dyDescent="0.25">
      <c r="L13" s="28" t="s">
        <v>68</v>
      </c>
      <c r="M13" s="17" t="s">
        <v>64</v>
      </c>
      <c r="N13" s="17" t="e">
        <f>Ipkmax_typ_B*N9/Vindc_rms_min</f>
        <v>#REF!</v>
      </c>
      <c r="O13" s="17" t="s">
        <v>63</v>
      </c>
      <c r="Q13" s="29" t="s">
        <v>75</v>
      </c>
      <c r="R13" s="17">
        <f>IF((Ipkmax_typ_C-1/2*(Vout+D1Vf)/Lm*tminoff_typ_C)&gt;0,Ipkmax_typ_C-1/2*(Vout+D1Vf)/Lm*tminoff_typ_C,0.5*Ipkmax_typ_C*(N22+N23)/(N22+tminoff_typ_C))*0.88</f>
        <v>270.65500000000003</v>
      </c>
      <c r="S13" s="26" t="s">
        <v>44</v>
      </c>
      <c r="T13" t="s">
        <v>91</v>
      </c>
    </row>
    <row r="14" spans="1:22" x14ac:dyDescent="0.25">
      <c r="L14" s="17"/>
      <c r="M14" s="17" t="s">
        <v>65</v>
      </c>
      <c r="N14" s="17">
        <f>Ipkmax_typ_B*N9/(Vout+D1Vf)</f>
        <v>21.789883268482491</v>
      </c>
      <c r="O14" s="17" t="s">
        <v>63</v>
      </c>
      <c r="Q14" s="29" t="s">
        <v>76</v>
      </c>
      <c r="R14" s="17">
        <f>IF((Ipkmax_typ_D-1/2*(Vout+D1Vf)/Lm*tminoff_typ_D)&gt;0,Ipkmax_typ_D-1/2*(Vout+D1Vf)/Lm*tminoff_typ_D,0.5*Ipkmax_typ_D*(N24+N25)/(N24+tminoff_typ_D))</f>
        <v>400.41250000000002</v>
      </c>
      <c r="S14" s="26" t="s">
        <v>44</v>
      </c>
    </row>
    <row r="15" spans="1:22" x14ac:dyDescent="0.25">
      <c r="L15" s="26" t="s">
        <v>69</v>
      </c>
      <c r="M15" s="17" t="s">
        <v>64</v>
      </c>
      <c r="N15" s="17" t="e">
        <f>Ipkmax_typ_C*N9/Vindc_rms_min</f>
        <v>#REF!</v>
      </c>
      <c r="O15" s="17" t="s">
        <v>63</v>
      </c>
    </row>
    <row r="16" spans="1:22" x14ac:dyDescent="0.25">
      <c r="L16" s="17"/>
      <c r="M16" s="17" t="s">
        <v>65</v>
      </c>
      <c r="N16" s="17">
        <f>Ipkmax_typ_C*N9/(Vout+D1Vf)</f>
        <v>32.684824902723733</v>
      </c>
      <c r="O16" s="17" t="s">
        <v>63</v>
      </c>
    </row>
    <row r="17" spans="1:15" x14ac:dyDescent="0.25">
      <c r="F17" s="16" t="s">
        <v>23</v>
      </c>
      <c r="G17" s="13">
        <v>0.85</v>
      </c>
      <c r="H17" t="s">
        <v>19</v>
      </c>
      <c r="I17" s="16" t="s">
        <v>24</v>
      </c>
      <c r="J17" s="13">
        <v>1</v>
      </c>
      <c r="K17" t="s">
        <v>19</v>
      </c>
      <c r="L17" s="28" t="s">
        <v>70</v>
      </c>
      <c r="M17" s="17" t="s">
        <v>64</v>
      </c>
      <c r="N17" s="17" t="e">
        <f>Ipkmax_typ_D*N9/Vindc_rms_min</f>
        <v>#REF!</v>
      </c>
      <c r="O17" s="17" t="s">
        <v>63</v>
      </c>
    </row>
    <row r="18" spans="1:15" x14ac:dyDescent="0.25">
      <c r="L18" s="17"/>
      <c r="M18" s="17" t="s">
        <v>65</v>
      </c>
      <c r="N18" s="17">
        <f>Ipkmax_typ_D*N9/(Vout+D1Vf)</f>
        <v>38.910505836575879</v>
      </c>
      <c r="O18" s="17" t="s">
        <v>63</v>
      </c>
    </row>
    <row r="19" spans="1:15" x14ac:dyDescent="0.25">
      <c r="A19" t="s">
        <v>46</v>
      </c>
      <c r="B19" t="e">
        <f>IF(typeAP3917="AP3917B",Ipkmax_typ_B*Lm/(Vout+DVF1),IF(typeAP3917="AP3917C",Ipkmax_typ_C*Lm/(Vout+DVF1),IF(typeAP3917="AP3917D",Ipkmax_typ_D*Lm/(Vout+DVF1))))</f>
        <v>#REF!</v>
      </c>
      <c r="C19" t="s">
        <v>36</v>
      </c>
    </row>
    <row r="20" spans="1:15" x14ac:dyDescent="0.25">
      <c r="A20" t="s">
        <v>47</v>
      </c>
      <c r="B20" s="13" t="e">
        <f>IF(AND(typeAP3917="AP3917B",toff&gt;tminoff_typ_B),"CCM",IF(typeAP3917="AP3917C"&amp;toff&gt;tminoff_typ_C,"CCM",IF(typeAP3917="AP3917D"&amp;toff&gt;tminoff_typ_D,"CCM")))</f>
        <v>#REF!</v>
      </c>
      <c r="L20" s="26" t="s">
        <v>71</v>
      </c>
      <c r="M20" s="17" t="s">
        <v>64</v>
      </c>
      <c r="N20" s="17" t="e">
        <f>Ipkmax_typ_B*Lm/Vindc_rms_min</f>
        <v>#REF!</v>
      </c>
      <c r="O20" s="17" t="s">
        <v>63</v>
      </c>
    </row>
    <row r="21" spans="1:15" x14ac:dyDescent="0.25">
      <c r="L21" s="17"/>
      <c r="M21" s="17" t="s">
        <v>65</v>
      </c>
      <c r="N21" s="17">
        <f>Ipkmax_typ_B*Lm/(Vout+D1Vf)</f>
        <v>21.789883268482491</v>
      </c>
      <c r="O21" s="17" t="s">
        <v>63</v>
      </c>
    </row>
    <row r="22" spans="1:15" x14ac:dyDescent="0.25">
      <c r="L22" s="26" t="s">
        <v>72</v>
      </c>
      <c r="M22" s="17" t="s">
        <v>64</v>
      </c>
      <c r="N22" s="17" t="e">
        <f>Ipkmax_typ_C*Lm/Vindc_rms_min</f>
        <v>#REF!</v>
      </c>
      <c r="O22" s="17" t="s">
        <v>63</v>
      </c>
    </row>
    <row r="23" spans="1:15" x14ac:dyDescent="0.25">
      <c r="L23" s="17"/>
      <c r="M23" s="17" t="s">
        <v>65</v>
      </c>
      <c r="N23" s="17">
        <f>Ipkmax_typ_C*Lm/(Vout+D1Vf)</f>
        <v>32.684824902723733</v>
      </c>
      <c r="O23" s="17" t="s">
        <v>63</v>
      </c>
    </row>
    <row r="24" spans="1:15" x14ac:dyDescent="0.25">
      <c r="L24" s="26" t="s">
        <v>73</v>
      </c>
      <c r="M24" s="17" t="s">
        <v>64</v>
      </c>
      <c r="N24" s="17" t="e">
        <f>Ipkmax_typ_D*Lm/Vindc_rms_min</f>
        <v>#REF!</v>
      </c>
      <c r="O24" s="17" t="s">
        <v>63</v>
      </c>
    </row>
    <row r="25" spans="1:15" x14ac:dyDescent="0.25">
      <c r="L25" s="17"/>
      <c r="M25" s="17" t="s">
        <v>65</v>
      </c>
      <c r="N25" s="17">
        <f>Ipkmax_typ_D*Lm/(Vout+D1Vf)</f>
        <v>38.910505836575879</v>
      </c>
      <c r="O25" s="17" t="s">
        <v>63</v>
      </c>
    </row>
    <row r="28" spans="1:15" x14ac:dyDescent="0.25">
      <c r="M28" t="s">
        <v>215</v>
      </c>
    </row>
    <row r="29" spans="1:15" x14ac:dyDescent="0.25">
      <c r="L29" s="35" t="s">
        <v>209</v>
      </c>
      <c r="M29" s="36" t="e">
        <f>IF(typeAP3917="AP3917B",0.5*(Vout+D1Vf)*tminoff_typ_B/(Ipkmax_typ_B-1.2*Iout),IF(typeAP3917="AP3917C",0.5*(Vout+D1Vf)*tminoff_typ_C/(Ipkmax_typ_C-1.2*Iout),IF(typeAP3917="AP3917D",0.5*(Vout+D1Vf)*tminoff_typ_D/(Ipkmax_typ_D-1.2*Iout))))</f>
        <v>#REF!</v>
      </c>
      <c r="N29" s="35" t="s">
        <v>210</v>
      </c>
    </row>
    <row r="30" spans="1:15" x14ac:dyDescent="0.25">
      <c r="F30" s="17"/>
      <c r="G30" s="17" t="s">
        <v>53</v>
      </c>
      <c r="H30" s="17"/>
      <c r="L30" t="s">
        <v>211</v>
      </c>
      <c r="M30" t="s">
        <v>216</v>
      </c>
    </row>
    <row r="31" spans="1:15" x14ac:dyDescent="0.25">
      <c r="F31" s="17" t="s">
        <v>50</v>
      </c>
      <c r="G31" s="17">
        <f>Ipkmax_typ_B*2/3/4+tminoff_typ_B</f>
        <v>64.166666666666657</v>
      </c>
      <c r="H31" s="17" t="s">
        <v>48</v>
      </c>
      <c r="L31" t="s">
        <v>212</v>
      </c>
      <c r="M31" t="e">
        <f>2*Iout*1.2*tminoff_typ_B*(Vout+D1Vf)*(Vindc_rms_min-(Vout+D1Vf))/(Vindc_rms_min*Ipkmax_typ_B*Ipkmax_typ_B-2*Ipkmax_typ_B*1.2*Iout*(Vout+D1Vf))</f>
        <v>#REF!</v>
      </c>
      <c r="N31" s="35" t="s">
        <v>42</v>
      </c>
    </row>
    <row r="32" spans="1:15" x14ac:dyDescent="0.25">
      <c r="F32" s="17" t="s">
        <v>51</v>
      </c>
      <c r="G32" s="17">
        <f>Ipkmax_typ_C*3/4/4+tminoff_typ_C</f>
        <v>96.25</v>
      </c>
      <c r="H32" s="17" t="s">
        <v>48</v>
      </c>
      <c r="L32" t="s">
        <v>213</v>
      </c>
      <c r="M32" t="e">
        <f>2*Iout*1.2*tminoff_typ_C*(Vout+D1Vf)*(Vindc_rms_min-(Vout+D1Vf))/(Vindc_rms_min*Ipkmax_typ_C*Ipkmax_typ_C-2*Ipkmax_typ_C*1.2*Iout*(Vout+D1Vf))</f>
        <v>#REF!</v>
      </c>
      <c r="N32" s="35" t="s">
        <v>42</v>
      </c>
    </row>
    <row r="33" spans="6:14" x14ac:dyDescent="0.25">
      <c r="F33" s="17" t="s">
        <v>52</v>
      </c>
      <c r="G33" s="17">
        <f>Ipkmax_typ_D*3/4/4+tminoff_typ_D</f>
        <v>109.25</v>
      </c>
      <c r="H33" s="17" t="s">
        <v>48</v>
      </c>
      <c r="L33" t="s">
        <v>214</v>
      </c>
      <c r="M33" t="e">
        <f>2*Iout*1.2*tminoff_typ_D*(Vout+D1Vf)*(Vindc_rms_min-(Vout+D1Vf))/(Vindc_rms_min*Ipkmax_typ_D*Ipkmax_typ_D-2*Ipkmax_typ_D*1.2*Iout*(Vout+D1Vf))</f>
        <v>#REF!</v>
      </c>
      <c r="N33" s="35" t="s">
        <v>42</v>
      </c>
    </row>
    <row r="34" spans="6:14" x14ac:dyDescent="0.25">
      <c r="G34" t="e">
        <f>IF(typeAP3917="AP3917B",toffmax_B,IF(typeAP3917="AP3917C",toffmax_C,IF(typeAP3917="AP3917D",toffmax_D)))</f>
        <v>#REF!</v>
      </c>
      <c r="H34" t="s">
        <v>48</v>
      </c>
      <c r="L34" t="s">
        <v>217</v>
      </c>
      <c r="M34" s="37" t="e">
        <f>IF(typeAP3917="AP3917B",M31,IF(typeAP3917="AP3917C",M32,IF(typeAP3917="AP3917D",M33)))</f>
        <v>#REF!</v>
      </c>
      <c r="N34" s="36" t="s">
        <v>218</v>
      </c>
    </row>
  </sheetData>
  <sheetProtection algorithmName="SHA-512" hashValue="TBgfO2LNX/5Sd33CSK/lVNxYF9ig+YNQHcmhZH1K5XXzyBctVCF7nyPaqfyC88BvlPP6zeXLW04CKcVjfxu0Vg==" saltValue="VLzSsCCoVevT7wzGig/Zrg==" spinCount="100000" sheet="1" objects="1" scenarios="1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1048576"/>
  <sheetViews>
    <sheetView topLeftCell="B1" workbookViewId="0">
      <selection activeCell="B1" sqref="B1"/>
    </sheetView>
  </sheetViews>
  <sheetFormatPr defaultRowHeight="14" x14ac:dyDescent="0.25"/>
  <cols>
    <col min="1" max="1" width="17.6328125" style="1" customWidth="1"/>
    <col min="2" max="2" width="17" style="5" customWidth="1"/>
    <col min="3" max="3" width="15.81640625" style="4" customWidth="1"/>
    <col min="5" max="5" width="11.6328125" style="2" bestFit="1" customWidth="1"/>
    <col min="6" max="6" width="17.6328125" customWidth="1"/>
    <col min="7" max="7" width="17.453125" customWidth="1"/>
    <col min="8" max="8" width="14.08984375" customWidth="1"/>
    <col min="9" max="9" width="18.453125" customWidth="1"/>
    <col min="10" max="10" width="15.90625" customWidth="1"/>
    <col min="11" max="11" width="18.08984375" customWidth="1"/>
    <col min="12" max="12" width="9.1796875" customWidth="1"/>
  </cols>
  <sheetData>
    <row r="1" spans="1:12" x14ac:dyDescent="0.25">
      <c r="A1" s="6" t="s">
        <v>14</v>
      </c>
      <c r="B1" s="7" t="s">
        <v>16</v>
      </c>
      <c r="C1" s="8" t="s">
        <v>11</v>
      </c>
      <c r="D1" s="9">
        <v>1000</v>
      </c>
      <c r="E1" s="10">
        <f t="shared" ref="E1:E64" si="0">IF(fac=50,1/50,IF(fac=60,1/60))</f>
        <v>0.02</v>
      </c>
      <c r="F1" s="11" t="s">
        <v>99</v>
      </c>
      <c r="G1" s="11" t="s">
        <v>17</v>
      </c>
      <c r="H1" s="11" t="s">
        <v>13</v>
      </c>
      <c r="I1" s="11" t="s">
        <v>18</v>
      </c>
      <c r="J1" t="s">
        <v>98</v>
      </c>
      <c r="K1" s="11" t="s">
        <v>100</v>
      </c>
      <c r="L1" s="11" t="s">
        <v>101</v>
      </c>
    </row>
    <row r="2" spans="1:12" ht="15" customHeight="1" x14ac:dyDescent="0.25">
      <c r="A2" s="1">
        <f>C2*E2</f>
        <v>0</v>
      </c>
      <c r="B2" s="5">
        <f>IF(fac=50,Vacmin*SQRT(2)*ABS(COS(A2*PI()/5/2)),IF(fac=60,Vacmin*SQRT(2)*ABS(COS(A2*PI()*240/1000/2))))</f>
        <v>127.27922061357856</v>
      </c>
      <c r="C2" s="4">
        <v>0</v>
      </c>
      <c r="E2" s="3">
        <f t="shared" si="0"/>
        <v>0.02</v>
      </c>
      <c r="F2">
        <f>B2</f>
        <v>127.27922061357856</v>
      </c>
      <c r="G2" s="12">
        <f>MAX(B2,F2)</f>
        <v>127.27922061357856</v>
      </c>
      <c r="H2">
        <f>eff</f>
        <v>80</v>
      </c>
      <c r="I2" s="5"/>
      <c r="J2">
        <f t="shared" ref="J2:J65" si="1">IF(fac=50,Vacmax*SQRT(2)*ABS(COS(A2*PI()/5/2)),IF(fac=60,Vacmax*SQRT(2)*ABS(COS(A2*PI()*240/1000/2))))</f>
        <v>373.3523804664971</v>
      </c>
      <c r="K2">
        <f>J2</f>
        <v>373.3523804664971</v>
      </c>
      <c r="L2">
        <f>MAX(J2,K2)</f>
        <v>373.3523804664971</v>
      </c>
    </row>
    <row r="3" spans="1:12" collapsed="1" x14ac:dyDescent="0.25">
      <c r="A3" s="1">
        <f>C3*E3</f>
        <v>0.02</v>
      </c>
      <c r="B3" s="5">
        <f t="shared" ref="B3:B65" si="2">IF(fac=50,Vacmin*SQRT(2)*ABS(COS(A3*PI()/5/2)),IF(fac=60,Vacmin*SQRT(2)*ABS(COS(A3*PI()*240/1000/2))))</f>
        <v>127.27670823073211</v>
      </c>
      <c r="C3" s="4">
        <v>1</v>
      </c>
      <c r="E3" s="3">
        <f t="shared" si="0"/>
        <v>0.02</v>
      </c>
      <c r="F3" t="e">
        <f>SQRT(ABS(F2*F2-2*Vout*Iout*E3*100*1000000/1000/1000/Cin/H3))</f>
        <v>#REF!</v>
      </c>
      <c r="G3" s="12" t="e">
        <f t="shared" ref="G3:G66" si="3">MAX(B3,F3)</f>
        <v>#REF!</v>
      </c>
      <c r="H3">
        <f>H2</f>
        <v>80</v>
      </c>
      <c r="J3">
        <f t="shared" si="1"/>
        <v>373.34501081014753</v>
      </c>
      <c r="K3" t="e">
        <f t="shared" ref="K3:K66" si="4">SQRT(ABS(K2*K2-2*Vout*Iout*E3*100*1000000/1000/1000/Cin/H3))</f>
        <v>#REF!</v>
      </c>
      <c r="L3" t="e">
        <f t="shared" ref="L3:L66" si="5">MAX(J3,K3)</f>
        <v>#REF!</v>
      </c>
    </row>
    <row r="4" spans="1:12" x14ac:dyDescent="0.25">
      <c r="A4" s="1">
        <f t="shared" ref="A4:A67" si="6">C4*E4</f>
        <v>0.04</v>
      </c>
      <c r="B4" s="5">
        <f t="shared" si="2"/>
        <v>127.26917118137735</v>
      </c>
      <c r="C4" s="4">
        <v>2</v>
      </c>
      <c r="E4" s="3">
        <f t="shared" si="0"/>
        <v>0.02</v>
      </c>
      <c r="F4" t="e">
        <f t="shared" ref="F4:F66" si="7">SQRT(ABS(F3*F3-2*Vout*Iout*E4*100*1000000/1000/1000/Cin/H4))</f>
        <v>#REF!</v>
      </c>
      <c r="G4" s="12" t="e">
        <f t="shared" si="3"/>
        <v>#REF!</v>
      </c>
      <c r="H4">
        <f t="shared" ref="H4:H67" si="8">H3</f>
        <v>80</v>
      </c>
      <c r="J4">
        <f t="shared" si="1"/>
        <v>373.32290213204021</v>
      </c>
      <c r="K4" t="e">
        <f t="shared" si="4"/>
        <v>#REF!</v>
      </c>
      <c r="L4" t="e">
        <f t="shared" si="5"/>
        <v>#REF!</v>
      </c>
    </row>
    <row r="5" spans="1:12" x14ac:dyDescent="0.25">
      <c r="A5" s="1">
        <f t="shared" si="6"/>
        <v>0.06</v>
      </c>
      <c r="B5" s="5">
        <f t="shared" si="2"/>
        <v>127.25660976306406</v>
      </c>
      <c r="C5" s="4">
        <v>3</v>
      </c>
      <c r="E5" s="3">
        <f t="shared" si="0"/>
        <v>0.02</v>
      </c>
      <c r="F5" t="e">
        <f t="shared" si="7"/>
        <v>#REF!</v>
      </c>
      <c r="G5" s="12" t="e">
        <f t="shared" si="3"/>
        <v>#REF!</v>
      </c>
      <c r="H5">
        <f t="shared" si="8"/>
        <v>80</v>
      </c>
      <c r="J5">
        <f t="shared" si="1"/>
        <v>373.28605530498794</v>
      </c>
      <c r="K5" t="e">
        <f t="shared" si="4"/>
        <v>#REF!</v>
      </c>
      <c r="L5" t="e">
        <f t="shared" si="5"/>
        <v>#REF!</v>
      </c>
    </row>
    <row r="6" spans="1:12" x14ac:dyDescent="0.25">
      <c r="A6" s="1">
        <f t="shared" si="6"/>
        <v>0.08</v>
      </c>
      <c r="B6" s="5">
        <f t="shared" si="2"/>
        <v>127.23902447169556</v>
      </c>
      <c r="C6" s="4">
        <v>4</v>
      </c>
      <c r="E6" s="3">
        <f t="shared" si="0"/>
        <v>0.02</v>
      </c>
      <c r="F6" t="e">
        <f t="shared" si="7"/>
        <v>#REF!</v>
      </c>
      <c r="G6" s="12" t="e">
        <f t="shared" si="3"/>
        <v>#REF!</v>
      </c>
      <c r="H6">
        <f t="shared" si="8"/>
        <v>80</v>
      </c>
      <c r="J6">
        <f t="shared" si="1"/>
        <v>373.23447178364029</v>
      </c>
      <c r="K6" t="e">
        <f t="shared" si="4"/>
        <v>#REF!</v>
      </c>
      <c r="L6" t="e">
        <f t="shared" si="5"/>
        <v>#REF!</v>
      </c>
    </row>
    <row r="7" spans="1:12" x14ac:dyDescent="0.25">
      <c r="A7" s="1">
        <f t="shared" si="6"/>
        <v>0.1</v>
      </c>
      <c r="B7" s="5">
        <f t="shared" si="2"/>
        <v>127.21641600150903</v>
      </c>
      <c r="C7" s="4">
        <v>5</v>
      </c>
      <c r="E7" s="3">
        <f t="shared" si="0"/>
        <v>0.02</v>
      </c>
      <c r="F7" t="e">
        <f t="shared" si="7"/>
        <v>#REF!</v>
      </c>
      <c r="G7" s="12" t="e">
        <f t="shared" si="3"/>
        <v>#REF!</v>
      </c>
      <c r="H7">
        <f t="shared" si="8"/>
        <v>80</v>
      </c>
      <c r="J7">
        <f t="shared" si="1"/>
        <v>373.16815360442649</v>
      </c>
      <c r="K7" t="e">
        <f t="shared" si="4"/>
        <v>#REF!</v>
      </c>
      <c r="L7" t="e">
        <f t="shared" si="5"/>
        <v>#REF!</v>
      </c>
    </row>
    <row r="8" spans="1:12" x14ac:dyDescent="0.25">
      <c r="A8" s="1">
        <f t="shared" si="6"/>
        <v>0.12</v>
      </c>
      <c r="B8" s="5">
        <f t="shared" si="2"/>
        <v>127.18878524504812</v>
      </c>
      <c r="C8" s="4">
        <v>6</v>
      </c>
      <c r="E8" s="3">
        <f t="shared" si="0"/>
        <v>0.02</v>
      </c>
      <c r="F8" t="e">
        <f t="shared" si="7"/>
        <v>#REF!</v>
      </c>
      <c r="G8" s="12" t="e">
        <f t="shared" si="3"/>
        <v>#REF!</v>
      </c>
      <c r="H8">
        <f t="shared" si="8"/>
        <v>80</v>
      </c>
      <c r="J8">
        <f t="shared" si="1"/>
        <v>373.08710338547451</v>
      </c>
      <c r="K8" t="e">
        <f t="shared" si="4"/>
        <v>#REF!</v>
      </c>
      <c r="L8" t="e">
        <f t="shared" si="5"/>
        <v>#REF!</v>
      </c>
    </row>
    <row r="9" spans="1:12" x14ac:dyDescent="0.25">
      <c r="A9" s="1">
        <f t="shared" si="6"/>
        <v>0.14000000000000001</v>
      </c>
      <c r="B9" s="5">
        <f t="shared" si="2"/>
        <v>127.15613329312785</v>
      </c>
      <c r="C9" s="4">
        <v>7</v>
      </c>
      <c r="E9" s="3">
        <f t="shared" si="0"/>
        <v>0.02</v>
      </c>
      <c r="F9" t="e">
        <f t="shared" si="7"/>
        <v>#REF!</v>
      </c>
      <c r="G9" s="12" t="e">
        <f t="shared" si="3"/>
        <v>#REF!</v>
      </c>
      <c r="H9">
        <f t="shared" si="8"/>
        <v>80</v>
      </c>
      <c r="J9">
        <f t="shared" si="1"/>
        <v>372.99132432650833</v>
      </c>
      <c r="K9" t="e">
        <f t="shared" si="4"/>
        <v>#REF!</v>
      </c>
      <c r="L9" t="e">
        <f t="shared" si="5"/>
        <v>#REF!</v>
      </c>
    </row>
    <row r="10" spans="1:12" x14ac:dyDescent="0.25">
      <c r="A10" s="1">
        <f t="shared" si="6"/>
        <v>0.16</v>
      </c>
      <c r="B10" s="5">
        <f t="shared" si="2"/>
        <v>127.11846143479133</v>
      </c>
      <c r="C10" s="4">
        <v>8</v>
      </c>
      <c r="E10" s="3">
        <f t="shared" si="0"/>
        <v>0.02</v>
      </c>
      <c r="F10" t="e">
        <f t="shared" si="7"/>
        <v>#REF!</v>
      </c>
      <c r="G10" s="12" t="e">
        <f t="shared" si="3"/>
        <v>#REF!</v>
      </c>
      <c r="H10">
        <f t="shared" si="8"/>
        <v>80</v>
      </c>
      <c r="J10">
        <f t="shared" si="1"/>
        <v>372.88082020872122</v>
      </c>
      <c r="K10" t="e">
        <f t="shared" si="4"/>
        <v>#REF!</v>
      </c>
      <c r="L10" t="e">
        <f t="shared" si="5"/>
        <v>#REF!</v>
      </c>
    </row>
    <row r="11" spans="1:12" x14ac:dyDescent="0.25">
      <c r="A11" s="1">
        <f t="shared" si="6"/>
        <v>0.18</v>
      </c>
      <c r="B11" s="5">
        <f t="shared" si="2"/>
        <v>127.07577115725904</v>
      </c>
      <c r="C11" s="4">
        <v>9</v>
      </c>
      <c r="E11" s="3">
        <f t="shared" si="0"/>
        <v>0.02</v>
      </c>
      <c r="F11" t="e">
        <f t="shared" si="7"/>
        <v>#REF!</v>
      </c>
      <c r="G11" s="12" t="e">
        <f t="shared" si="3"/>
        <v>#REF!</v>
      </c>
      <c r="H11">
        <f t="shared" si="8"/>
        <v>80</v>
      </c>
      <c r="J11">
        <f t="shared" si="1"/>
        <v>372.75559539462648</v>
      </c>
      <c r="K11" t="e">
        <f t="shared" si="4"/>
        <v>#REF!</v>
      </c>
      <c r="L11" t="e">
        <f t="shared" si="5"/>
        <v>#REF!</v>
      </c>
    </row>
    <row r="12" spans="1:12" x14ac:dyDescent="0.25">
      <c r="A12" s="1">
        <f t="shared" si="6"/>
        <v>0.2</v>
      </c>
      <c r="B12" s="5">
        <f t="shared" si="2"/>
        <v>127.02806414587003</v>
      </c>
      <c r="C12" s="4">
        <v>10</v>
      </c>
      <c r="E12" s="3">
        <f t="shared" si="0"/>
        <v>0.02</v>
      </c>
      <c r="F12" t="e">
        <f t="shared" si="7"/>
        <v>#REF!</v>
      </c>
      <c r="G12" s="12" t="e">
        <f t="shared" si="3"/>
        <v>#REF!</v>
      </c>
      <c r="H12">
        <f t="shared" si="8"/>
        <v>80</v>
      </c>
      <c r="J12">
        <f t="shared" si="1"/>
        <v>372.61565482788541</v>
      </c>
      <c r="K12" t="e">
        <f t="shared" si="4"/>
        <v>#REF!</v>
      </c>
      <c r="L12" t="e">
        <f t="shared" si="5"/>
        <v>#REF!</v>
      </c>
    </row>
    <row r="13" spans="1:12" x14ac:dyDescent="0.25">
      <c r="A13" s="1">
        <f t="shared" si="6"/>
        <v>0.22</v>
      </c>
      <c r="B13" s="5">
        <f t="shared" si="2"/>
        <v>126.97534228401543</v>
      </c>
      <c r="C13" s="4">
        <v>11</v>
      </c>
      <c r="E13" s="3">
        <f t="shared" si="0"/>
        <v>0.02</v>
      </c>
      <c r="F13" t="e">
        <f t="shared" si="7"/>
        <v>#REF!</v>
      </c>
      <c r="G13" s="12" t="e">
        <f t="shared" si="3"/>
        <v>#REF!</v>
      </c>
      <c r="H13">
        <f t="shared" si="8"/>
        <v>80</v>
      </c>
      <c r="J13">
        <f t="shared" si="1"/>
        <v>372.46100403311192</v>
      </c>
      <c r="K13" t="e">
        <f t="shared" si="4"/>
        <v>#REF!</v>
      </c>
      <c r="L13" t="e">
        <f t="shared" si="5"/>
        <v>#REF!</v>
      </c>
    </row>
    <row r="14" spans="1:12" x14ac:dyDescent="0.25">
      <c r="A14" s="1">
        <f t="shared" si="6"/>
        <v>0.24</v>
      </c>
      <c r="B14" s="5">
        <f t="shared" si="2"/>
        <v>126.91760765306405</v>
      </c>
      <c r="C14" s="4">
        <v>12</v>
      </c>
      <c r="E14" s="3">
        <f t="shared" si="0"/>
        <v>0.02</v>
      </c>
      <c r="F14" t="e">
        <f t="shared" si="7"/>
        <v>#REF!</v>
      </c>
      <c r="G14" s="12" t="e">
        <f t="shared" si="3"/>
        <v>#REF!</v>
      </c>
      <c r="H14">
        <f t="shared" si="8"/>
        <v>80</v>
      </c>
      <c r="J14">
        <f t="shared" si="1"/>
        <v>372.29164911565454</v>
      </c>
      <c r="K14" t="e">
        <f t="shared" si="4"/>
        <v>#REF!</v>
      </c>
      <c r="L14" t="e">
        <f t="shared" si="5"/>
        <v>#REF!</v>
      </c>
    </row>
    <row r="15" spans="1:12" x14ac:dyDescent="0.25">
      <c r="A15" s="1">
        <f t="shared" si="6"/>
        <v>0.26</v>
      </c>
      <c r="B15" s="5">
        <f t="shared" si="2"/>
        <v>126.85486253228029</v>
      </c>
      <c r="C15" s="4">
        <v>13</v>
      </c>
      <c r="E15" s="3">
        <f t="shared" si="0"/>
        <v>0.02</v>
      </c>
      <c r="F15" t="e">
        <f t="shared" si="7"/>
        <v>#REF!</v>
      </c>
      <c r="G15" s="12" t="e">
        <f t="shared" si="3"/>
        <v>#REF!</v>
      </c>
      <c r="H15">
        <f t="shared" si="8"/>
        <v>80</v>
      </c>
      <c r="J15">
        <f t="shared" si="1"/>
        <v>372.10759676135552</v>
      </c>
      <c r="K15" t="e">
        <f t="shared" si="4"/>
        <v>#REF!</v>
      </c>
      <c r="L15" t="e">
        <f t="shared" si="5"/>
        <v>#REF!</v>
      </c>
    </row>
    <row r="16" spans="1:12" x14ac:dyDescent="0.25">
      <c r="A16" s="1">
        <f t="shared" si="6"/>
        <v>0.28000000000000003</v>
      </c>
      <c r="B16" s="5">
        <f t="shared" si="2"/>
        <v>126.78710939873409</v>
      </c>
      <c r="C16" s="4">
        <v>14</v>
      </c>
      <c r="E16" s="3">
        <f t="shared" si="0"/>
        <v>0.02</v>
      </c>
      <c r="F16" t="e">
        <f t="shared" si="7"/>
        <v>#REF!</v>
      </c>
      <c r="G16" s="12" t="e">
        <f t="shared" si="3"/>
        <v>#REF!</v>
      </c>
      <c r="H16">
        <f t="shared" si="8"/>
        <v>80</v>
      </c>
      <c r="J16">
        <f t="shared" si="1"/>
        <v>371.90885423628663</v>
      </c>
      <c r="K16" t="e">
        <f t="shared" si="4"/>
        <v>#REF!</v>
      </c>
      <c r="L16" t="e">
        <f t="shared" si="5"/>
        <v>#REF!</v>
      </c>
    </row>
    <row r="17" spans="1:12" x14ac:dyDescent="0.25">
      <c r="A17" s="1">
        <f t="shared" si="6"/>
        <v>0.3</v>
      </c>
      <c r="B17" s="5">
        <f t="shared" si="2"/>
        <v>126.71435092720311</v>
      </c>
      <c r="C17" s="4">
        <v>15</v>
      </c>
      <c r="E17" s="3">
        <f t="shared" si="0"/>
        <v>0.02</v>
      </c>
      <c r="F17" t="e">
        <f t="shared" si="7"/>
        <v>#REF!</v>
      </c>
      <c r="G17" s="12" t="e">
        <f t="shared" si="3"/>
        <v>#REF!</v>
      </c>
      <c r="H17">
        <f t="shared" si="8"/>
        <v>80</v>
      </c>
      <c r="J17">
        <f t="shared" si="1"/>
        <v>371.69542938646242</v>
      </c>
      <c r="K17" t="e">
        <f t="shared" si="4"/>
        <v>#REF!</v>
      </c>
      <c r="L17" t="e">
        <f t="shared" si="5"/>
        <v>#REF!</v>
      </c>
    </row>
    <row r="18" spans="1:12" x14ac:dyDescent="0.25">
      <c r="A18" s="1">
        <f t="shared" si="6"/>
        <v>0.32</v>
      </c>
      <c r="B18" s="5">
        <f t="shared" si="2"/>
        <v>126.63658999006725</v>
      </c>
      <c r="C18" s="4">
        <v>16</v>
      </c>
      <c r="E18" s="3">
        <f t="shared" si="0"/>
        <v>0.02</v>
      </c>
      <c r="F18" t="e">
        <f t="shared" si="7"/>
        <v>#REF!</v>
      </c>
      <c r="G18" s="12" t="e">
        <f t="shared" si="3"/>
        <v>#REF!</v>
      </c>
      <c r="H18">
        <f t="shared" si="8"/>
        <v>80</v>
      </c>
      <c r="J18">
        <f t="shared" si="1"/>
        <v>371.46733063753061</v>
      </c>
      <c r="K18" t="e">
        <f t="shared" si="4"/>
        <v>#REF!</v>
      </c>
      <c r="L18" t="e">
        <f t="shared" si="5"/>
        <v>#REF!</v>
      </c>
    </row>
    <row r="19" spans="1:12" x14ac:dyDescent="0.25">
      <c r="A19" s="1">
        <f t="shared" si="6"/>
        <v>0.34</v>
      </c>
      <c r="B19" s="5">
        <f t="shared" si="2"/>
        <v>126.55382965719517</v>
      </c>
      <c r="C19" s="4">
        <v>17</v>
      </c>
      <c r="E19" s="3">
        <f t="shared" si="0"/>
        <v>0.02</v>
      </c>
      <c r="F19" t="e">
        <f t="shared" si="7"/>
        <v>#REF!</v>
      </c>
      <c r="G19" s="12" t="e">
        <f t="shared" si="3"/>
        <v>#REF!</v>
      </c>
      <c r="H19">
        <f t="shared" si="8"/>
        <v>80</v>
      </c>
      <c r="J19">
        <f t="shared" si="1"/>
        <v>371.2245669944391</v>
      </c>
      <c r="K19" t="e">
        <f t="shared" si="4"/>
        <v>#REF!</v>
      </c>
      <c r="L19" t="e">
        <f t="shared" si="5"/>
        <v>#REF!</v>
      </c>
    </row>
    <row r="20" spans="1:12" x14ac:dyDescent="0.25">
      <c r="A20" s="1">
        <f t="shared" si="6"/>
        <v>0.36</v>
      </c>
      <c r="B20" s="5">
        <f t="shared" si="2"/>
        <v>126.46607319582306</v>
      </c>
      <c r="C20" s="4">
        <v>18</v>
      </c>
      <c r="E20" s="3">
        <f t="shared" si="0"/>
        <v>0.02</v>
      </c>
      <c r="F20" t="e">
        <f t="shared" si="7"/>
        <v>#REF!</v>
      </c>
      <c r="G20" s="12" t="e">
        <f t="shared" si="3"/>
        <v>#REF!</v>
      </c>
      <c r="H20">
        <f t="shared" si="8"/>
        <v>80</v>
      </c>
      <c r="J20">
        <f t="shared" si="1"/>
        <v>370.96714804108097</v>
      </c>
      <c r="K20" t="e">
        <f t="shared" si="4"/>
        <v>#REF!</v>
      </c>
      <c r="L20" t="e">
        <f t="shared" si="5"/>
        <v>#REF!</v>
      </c>
    </row>
    <row r="21" spans="1:12" x14ac:dyDescent="0.25">
      <c r="A21" s="1">
        <f t="shared" si="6"/>
        <v>0.38</v>
      </c>
      <c r="B21" s="5">
        <f t="shared" si="2"/>
        <v>126.3733240704258</v>
      </c>
      <c r="C21" s="4">
        <v>19</v>
      </c>
      <c r="E21" s="3">
        <f t="shared" si="0"/>
        <v>0.02</v>
      </c>
      <c r="F21" t="e">
        <f t="shared" si="7"/>
        <v>#REF!</v>
      </c>
      <c r="G21" s="12" t="e">
        <f t="shared" si="3"/>
        <v>#REF!</v>
      </c>
      <c r="H21">
        <f t="shared" si="8"/>
        <v>80</v>
      </c>
      <c r="J21">
        <f t="shared" si="1"/>
        <v>370.69508393991566</v>
      </c>
      <c r="K21" t="e">
        <f t="shared" si="4"/>
        <v>#REF!</v>
      </c>
      <c r="L21" t="e">
        <f t="shared" si="5"/>
        <v>#REF!</v>
      </c>
    </row>
    <row r="22" spans="1:12" x14ac:dyDescent="0.25">
      <c r="A22" s="1">
        <f t="shared" si="6"/>
        <v>0.4</v>
      </c>
      <c r="B22" s="5">
        <f t="shared" si="2"/>
        <v>126.27558594258002</v>
      </c>
      <c r="C22" s="4">
        <v>20</v>
      </c>
      <c r="E22" s="3">
        <f t="shared" si="0"/>
        <v>0.02</v>
      </c>
      <c r="F22" t="e">
        <f t="shared" si="7"/>
        <v>#REF!</v>
      </c>
      <c r="G22" s="12" t="e">
        <f t="shared" si="3"/>
        <v>#REF!</v>
      </c>
      <c r="H22">
        <f t="shared" si="8"/>
        <v>80</v>
      </c>
      <c r="J22">
        <f t="shared" si="1"/>
        <v>370.40838543156809</v>
      </c>
      <c r="K22" t="e">
        <f t="shared" si="4"/>
        <v>#REF!</v>
      </c>
      <c r="L22" t="e">
        <f t="shared" si="5"/>
        <v>#REF!</v>
      </c>
    </row>
    <row r="23" spans="1:12" x14ac:dyDescent="0.25">
      <c r="A23" s="1">
        <f t="shared" si="6"/>
        <v>0.42</v>
      </c>
      <c r="B23" s="5">
        <f t="shared" si="2"/>
        <v>126.17286267081967</v>
      </c>
      <c r="C23" s="4">
        <v>21</v>
      </c>
      <c r="E23" s="3">
        <f t="shared" si="0"/>
        <v>0.02</v>
      </c>
      <c r="F23" t="e">
        <f t="shared" si="7"/>
        <v>#REF!</v>
      </c>
      <c r="G23" s="12" t="e">
        <f t="shared" si="3"/>
        <v>#REF!</v>
      </c>
      <c r="H23">
        <f t="shared" si="8"/>
        <v>80</v>
      </c>
      <c r="J23">
        <f t="shared" si="1"/>
        <v>370.10706383440436</v>
      </c>
      <c r="K23" t="e">
        <f t="shared" si="4"/>
        <v>#REF!</v>
      </c>
      <c r="L23" t="e">
        <f t="shared" si="5"/>
        <v>#REF!</v>
      </c>
    </row>
    <row r="24" spans="1:12" x14ac:dyDescent="0.25">
      <c r="A24" s="1">
        <f t="shared" si="6"/>
        <v>0.44</v>
      </c>
      <c r="B24" s="5">
        <f t="shared" si="2"/>
        <v>126.06515831048361</v>
      </c>
      <c r="C24" s="4">
        <v>22</v>
      </c>
      <c r="E24" s="3">
        <f t="shared" si="0"/>
        <v>0.02</v>
      </c>
      <c r="F24" t="e">
        <f t="shared" si="7"/>
        <v>#REF!</v>
      </c>
      <c r="G24" s="12" t="e">
        <f t="shared" si="3"/>
        <v>#REF!</v>
      </c>
      <c r="H24">
        <f t="shared" si="8"/>
        <v>80</v>
      </c>
      <c r="J24">
        <f t="shared" si="1"/>
        <v>369.79113104408526</v>
      </c>
      <c r="K24" t="e">
        <f t="shared" si="4"/>
        <v>#REF!</v>
      </c>
      <c r="L24" t="e">
        <f t="shared" si="5"/>
        <v>#REF!</v>
      </c>
    </row>
    <row r="25" spans="1:12" x14ac:dyDescent="0.25">
      <c r="A25" s="1">
        <f t="shared" si="6"/>
        <v>0.46</v>
      </c>
      <c r="B25" s="5">
        <f t="shared" si="2"/>
        <v>125.95247711355559</v>
      </c>
      <c r="C25" s="4">
        <v>23</v>
      </c>
      <c r="E25" s="3">
        <f t="shared" si="0"/>
        <v>0.02</v>
      </c>
      <c r="F25" t="e">
        <f t="shared" si="7"/>
        <v>#REF!</v>
      </c>
      <c r="G25" s="12" t="e">
        <f t="shared" si="3"/>
        <v>#REF!</v>
      </c>
      <c r="H25">
        <f t="shared" si="8"/>
        <v>80</v>
      </c>
      <c r="J25">
        <f t="shared" si="1"/>
        <v>369.4605995330964</v>
      </c>
      <c r="K25" t="e">
        <f t="shared" si="4"/>
        <v>#REF!</v>
      </c>
      <c r="L25" t="e">
        <f t="shared" si="5"/>
        <v>#REF!</v>
      </c>
    </row>
    <row r="26" spans="1:12" x14ac:dyDescent="0.25">
      <c r="A26" s="1">
        <f t="shared" si="6"/>
        <v>0.48</v>
      </c>
      <c r="B26" s="5">
        <f t="shared" si="2"/>
        <v>125.83482352849632</v>
      </c>
      <c r="C26" s="4">
        <v>24</v>
      </c>
      <c r="E26" s="3">
        <f t="shared" si="0"/>
        <v>0.02</v>
      </c>
      <c r="F26" t="e">
        <f t="shared" si="7"/>
        <v>#REF!</v>
      </c>
      <c r="G26" s="12" t="e">
        <f t="shared" si="3"/>
        <v>#REF!</v>
      </c>
      <c r="H26">
        <f t="shared" si="8"/>
        <v>80</v>
      </c>
      <c r="J26">
        <f t="shared" si="1"/>
        <v>369.11548235025583</v>
      </c>
      <c r="K26" t="e">
        <f t="shared" si="4"/>
        <v>#REF!</v>
      </c>
      <c r="L26" t="e">
        <f t="shared" si="5"/>
        <v>#REF!</v>
      </c>
    </row>
    <row r="27" spans="1:12" x14ac:dyDescent="0.25">
      <c r="A27" s="1">
        <f t="shared" si="6"/>
        <v>0.5</v>
      </c>
      <c r="B27" s="5">
        <f t="shared" si="2"/>
        <v>125.71220220006786</v>
      </c>
      <c r="C27" s="4">
        <v>25</v>
      </c>
      <c r="E27" s="3">
        <f t="shared" si="0"/>
        <v>0.02</v>
      </c>
      <c r="F27" t="e">
        <f t="shared" si="7"/>
        <v>#REF!</v>
      </c>
      <c r="G27" s="12" t="e">
        <f t="shared" si="3"/>
        <v>#REF!</v>
      </c>
      <c r="H27">
        <f t="shared" si="8"/>
        <v>80</v>
      </c>
      <c r="J27">
        <f t="shared" si="1"/>
        <v>368.75579312019903</v>
      </c>
      <c r="K27" t="e">
        <f t="shared" si="4"/>
        <v>#REF!</v>
      </c>
      <c r="L27" t="e">
        <f t="shared" si="5"/>
        <v>#REF!</v>
      </c>
    </row>
    <row r="28" spans="1:12" x14ac:dyDescent="0.25">
      <c r="A28" s="1">
        <f t="shared" si="6"/>
        <v>0.52</v>
      </c>
      <c r="B28" s="5">
        <f t="shared" si="2"/>
        <v>125.5846179691503</v>
      </c>
      <c r="C28" s="4">
        <v>26</v>
      </c>
      <c r="E28" s="3">
        <f t="shared" si="0"/>
        <v>0.02</v>
      </c>
      <c r="F28" t="e">
        <f t="shared" si="7"/>
        <v>#REF!</v>
      </c>
      <c r="G28" s="12" t="e">
        <f t="shared" si="3"/>
        <v>#REF!</v>
      </c>
      <c r="H28">
        <f t="shared" si="8"/>
        <v>80</v>
      </c>
      <c r="J28">
        <f t="shared" si="1"/>
        <v>368.38154604284085</v>
      </c>
      <c r="K28" t="e">
        <f t="shared" si="4"/>
        <v>#REF!</v>
      </c>
      <c r="L28" t="e">
        <f t="shared" si="5"/>
        <v>#REF!</v>
      </c>
    </row>
    <row r="29" spans="1:12" x14ac:dyDescent="0.25">
      <c r="A29" s="1">
        <f t="shared" si="6"/>
        <v>0.54</v>
      </c>
      <c r="B29" s="5">
        <f t="shared" si="2"/>
        <v>125.45207587255065</v>
      </c>
      <c r="C29" s="4">
        <v>27</v>
      </c>
      <c r="E29" s="3">
        <f t="shared" si="0"/>
        <v>0.02</v>
      </c>
      <c r="F29" t="e">
        <f t="shared" si="7"/>
        <v>#REF!</v>
      </c>
      <c r="G29" s="12" t="e">
        <f t="shared" si="3"/>
        <v>#REF!</v>
      </c>
      <c r="H29">
        <f t="shared" si="8"/>
        <v>80</v>
      </c>
      <c r="J29">
        <f t="shared" si="1"/>
        <v>367.99275589281524</v>
      </c>
      <c r="K29" t="e">
        <f t="shared" si="4"/>
        <v>#REF!</v>
      </c>
      <c r="L29" t="e">
        <f t="shared" si="5"/>
        <v>#REF!</v>
      </c>
    </row>
    <row r="30" spans="1:12" x14ac:dyDescent="0.25">
      <c r="A30" s="1">
        <f t="shared" si="6"/>
        <v>0.56000000000000005</v>
      </c>
      <c r="B30" s="5">
        <f t="shared" si="2"/>
        <v>125.31458114280389</v>
      </c>
      <c r="C30" s="4">
        <v>28</v>
      </c>
      <c r="E30" s="3">
        <f t="shared" si="0"/>
        <v>0.02</v>
      </c>
      <c r="F30" t="e">
        <f t="shared" si="7"/>
        <v>#REF!</v>
      </c>
      <c r="G30" s="12" t="e">
        <f t="shared" si="3"/>
        <v>#REF!</v>
      </c>
      <c r="H30">
        <f t="shared" si="8"/>
        <v>80</v>
      </c>
      <c r="J30">
        <f t="shared" si="1"/>
        <v>367.58943801889137</v>
      </c>
      <c r="K30" t="e">
        <f t="shared" si="4"/>
        <v>#REF!</v>
      </c>
      <c r="L30" t="e">
        <f t="shared" si="5"/>
        <v>#REF!</v>
      </c>
    </row>
    <row r="31" spans="1:12" x14ac:dyDescent="0.25">
      <c r="A31" s="1">
        <f t="shared" si="6"/>
        <v>0.57999999999999996</v>
      </c>
      <c r="B31" s="5">
        <f t="shared" si="2"/>
        <v>125.17213920796657</v>
      </c>
      <c r="C31" s="4">
        <v>29</v>
      </c>
      <c r="E31" s="3">
        <f t="shared" si="0"/>
        <v>0.02</v>
      </c>
      <c r="F31" t="e">
        <f t="shared" si="7"/>
        <v>#REF!</v>
      </c>
      <c r="G31" s="12" t="e">
        <f t="shared" si="3"/>
        <v>#REF!</v>
      </c>
      <c r="H31">
        <f t="shared" si="8"/>
        <v>80</v>
      </c>
      <c r="J31">
        <f t="shared" si="1"/>
        <v>367.17160834336858</v>
      </c>
      <c r="K31" t="e">
        <f t="shared" si="4"/>
        <v>#REF!</v>
      </c>
      <c r="L31" t="e">
        <f t="shared" si="5"/>
        <v>#REF!</v>
      </c>
    </row>
    <row r="32" spans="1:12" x14ac:dyDescent="0.25">
      <c r="A32" s="1">
        <f t="shared" si="6"/>
        <v>0.6</v>
      </c>
      <c r="B32" s="5">
        <f t="shared" si="2"/>
        <v>125.02475569140233</v>
      </c>
      <c r="C32" s="4">
        <v>30</v>
      </c>
      <c r="E32" s="3">
        <f t="shared" si="0"/>
        <v>0.02</v>
      </c>
      <c r="F32" t="e">
        <f t="shared" si="7"/>
        <v>#REF!</v>
      </c>
      <c r="G32" s="12" t="e">
        <f t="shared" si="3"/>
        <v>#REF!</v>
      </c>
      <c r="H32">
        <f t="shared" si="8"/>
        <v>80</v>
      </c>
      <c r="J32">
        <f t="shared" si="1"/>
        <v>366.73928336144684</v>
      </c>
      <c r="K32" t="e">
        <f t="shared" si="4"/>
        <v>#REF!</v>
      </c>
      <c r="L32" t="e">
        <f t="shared" si="5"/>
        <v>#REF!</v>
      </c>
    </row>
    <row r="33" spans="1:12" x14ac:dyDescent="0.25">
      <c r="A33" s="1">
        <f t="shared" si="6"/>
        <v>0.62</v>
      </c>
      <c r="B33" s="5">
        <f t="shared" si="2"/>
        <v>124.87243641156006</v>
      </c>
      <c r="C33" s="4">
        <v>31</v>
      </c>
      <c r="E33" s="3">
        <f t="shared" si="0"/>
        <v>0.02</v>
      </c>
      <c r="F33" t="e">
        <f t="shared" si="7"/>
        <v>#REF!</v>
      </c>
      <c r="G33" s="12" t="e">
        <f t="shared" si="3"/>
        <v>#REF!</v>
      </c>
      <c r="H33">
        <f t="shared" si="8"/>
        <v>80</v>
      </c>
      <c r="J33">
        <f t="shared" si="1"/>
        <v>366.29248014057617</v>
      </c>
      <c r="K33" t="e">
        <f t="shared" si="4"/>
        <v>#REF!</v>
      </c>
      <c r="L33" t="e">
        <f t="shared" si="5"/>
        <v>#REF!</v>
      </c>
    </row>
    <row r="34" spans="1:12" x14ac:dyDescent="0.25">
      <c r="A34" s="1">
        <f t="shared" si="6"/>
        <v>0.64</v>
      </c>
      <c r="B34" s="5">
        <f t="shared" si="2"/>
        <v>124.71518738174413</v>
      </c>
      <c r="C34" s="4">
        <v>32</v>
      </c>
      <c r="E34" s="3">
        <f t="shared" si="0"/>
        <v>0.02</v>
      </c>
      <c r="F34" t="e">
        <f t="shared" si="7"/>
        <v>#REF!</v>
      </c>
      <c r="G34" s="12" t="e">
        <f t="shared" si="3"/>
        <v>#REF!</v>
      </c>
      <c r="H34">
        <f t="shared" si="8"/>
        <v>80</v>
      </c>
      <c r="J34">
        <f t="shared" si="1"/>
        <v>365.83121631978275</v>
      </c>
      <c r="K34" t="e">
        <f t="shared" si="4"/>
        <v>#REF!</v>
      </c>
      <c r="L34" t="e">
        <f t="shared" si="5"/>
        <v>#REF!</v>
      </c>
    </row>
    <row r="35" spans="1:12" x14ac:dyDescent="0.25">
      <c r="A35" s="1">
        <f t="shared" si="6"/>
        <v>0.66</v>
      </c>
      <c r="B35" s="5">
        <f t="shared" si="2"/>
        <v>124.55301480987697</v>
      </c>
      <c r="C35" s="4">
        <v>33</v>
      </c>
      <c r="E35" s="3">
        <f t="shared" si="0"/>
        <v>0.02</v>
      </c>
      <c r="F35" t="e">
        <f t="shared" si="7"/>
        <v>#REF!</v>
      </c>
      <c r="G35" s="12" t="e">
        <f t="shared" si="3"/>
        <v>#REF!</v>
      </c>
      <c r="H35">
        <f t="shared" si="8"/>
        <v>80</v>
      </c>
      <c r="J35">
        <f t="shared" si="1"/>
        <v>365.35551010897245</v>
      </c>
      <c r="K35" t="e">
        <f t="shared" si="4"/>
        <v>#REF!</v>
      </c>
      <c r="L35" t="e">
        <f t="shared" si="5"/>
        <v>#REF!</v>
      </c>
    </row>
    <row r="36" spans="1:12" x14ac:dyDescent="0.25">
      <c r="A36" s="1">
        <f t="shared" si="6"/>
        <v>0.68</v>
      </c>
      <c r="B36" s="5">
        <f t="shared" si="2"/>
        <v>124.38592509825405</v>
      </c>
      <c r="C36" s="4">
        <v>34</v>
      </c>
      <c r="E36" s="3">
        <f t="shared" si="0"/>
        <v>0.02</v>
      </c>
      <c r="F36" t="e">
        <f t="shared" si="7"/>
        <v>#REF!</v>
      </c>
      <c r="G36" s="12" t="e">
        <f t="shared" si="3"/>
        <v>#REF!</v>
      </c>
      <c r="H36">
        <f t="shared" si="8"/>
        <v>80</v>
      </c>
      <c r="J36">
        <f t="shared" si="1"/>
        <v>364.8653802882119</v>
      </c>
      <c r="K36" t="e">
        <f t="shared" si="4"/>
        <v>#REF!</v>
      </c>
      <c r="L36" t="e">
        <f t="shared" si="5"/>
        <v>#REF!</v>
      </c>
    </row>
    <row r="37" spans="1:12" x14ac:dyDescent="0.25">
      <c r="A37" s="1">
        <f t="shared" si="6"/>
        <v>0.70000000000000007</v>
      </c>
      <c r="B37" s="5">
        <f t="shared" si="2"/>
        <v>124.21392484329107</v>
      </c>
      <c r="C37" s="4">
        <v>35</v>
      </c>
      <c r="E37" s="3">
        <f t="shared" si="0"/>
        <v>0.02</v>
      </c>
      <c r="F37" t="e">
        <f t="shared" si="7"/>
        <v>#REF!</v>
      </c>
      <c r="G37" s="12" t="e">
        <f t="shared" si="3"/>
        <v>#REF!</v>
      </c>
      <c r="H37">
        <f t="shared" si="8"/>
        <v>80</v>
      </c>
      <c r="J37">
        <f t="shared" si="1"/>
        <v>364.36084620698711</v>
      </c>
      <c r="K37" t="e">
        <f t="shared" si="4"/>
        <v>#REF!</v>
      </c>
      <c r="L37" t="e">
        <f t="shared" si="5"/>
        <v>#REF!</v>
      </c>
    </row>
    <row r="38" spans="1:12" x14ac:dyDescent="0.25">
      <c r="A38" s="1">
        <f t="shared" si="6"/>
        <v>0.72</v>
      </c>
      <c r="B38" s="5">
        <f t="shared" si="2"/>
        <v>124.03702083526356</v>
      </c>
      <c r="C38" s="4">
        <v>36</v>
      </c>
      <c r="E38" s="3">
        <f t="shared" si="0"/>
        <v>0.02</v>
      </c>
      <c r="F38" t="e">
        <f t="shared" si="7"/>
        <v>#REF!</v>
      </c>
      <c r="G38" s="12" t="e">
        <f t="shared" si="3"/>
        <v>#REF!</v>
      </c>
      <c r="H38">
        <f t="shared" si="8"/>
        <v>80</v>
      </c>
      <c r="J38">
        <f t="shared" si="1"/>
        <v>363.84192778343976</v>
      </c>
      <c r="K38" t="e">
        <f t="shared" si="4"/>
        <v>#REF!</v>
      </c>
      <c r="L38" t="e">
        <f t="shared" si="5"/>
        <v>#REF!</v>
      </c>
    </row>
    <row r="39" spans="1:12" x14ac:dyDescent="0.25">
      <c r="A39" s="1">
        <f t="shared" si="6"/>
        <v>0.74</v>
      </c>
      <c r="B39" s="5">
        <f t="shared" si="2"/>
        <v>123.85522005803888</v>
      </c>
      <c r="C39" s="4">
        <v>37</v>
      </c>
      <c r="E39" s="3">
        <f t="shared" si="0"/>
        <v>0.02</v>
      </c>
      <c r="F39" t="e">
        <f t="shared" si="7"/>
        <v>#REF!</v>
      </c>
      <c r="G39" s="12" t="e">
        <f t="shared" si="3"/>
        <v>#REF!</v>
      </c>
      <c r="H39">
        <f t="shared" si="8"/>
        <v>80</v>
      </c>
      <c r="J39">
        <f t="shared" si="1"/>
        <v>363.30864550358069</v>
      </c>
      <c r="K39" t="e">
        <f t="shared" si="4"/>
        <v>#REF!</v>
      </c>
      <c r="L39" t="e">
        <f t="shared" si="5"/>
        <v>#REF!</v>
      </c>
    </row>
    <row r="40" spans="1:12" x14ac:dyDescent="0.25">
      <c r="A40" s="1">
        <f t="shared" si="6"/>
        <v>0.76</v>
      </c>
      <c r="B40" s="5">
        <f t="shared" si="2"/>
        <v>123.66852968880043</v>
      </c>
      <c r="C40" s="4">
        <v>38</v>
      </c>
      <c r="E40" s="3">
        <f t="shared" si="0"/>
        <v>0.02</v>
      </c>
      <c r="F40" t="e">
        <f t="shared" si="7"/>
        <v>#REF!</v>
      </c>
      <c r="G40" s="12" t="e">
        <f t="shared" si="3"/>
        <v>#REF!</v>
      </c>
      <c r="H40">
        <f t="shared" si="8"/>
        <v>80</v>
      </c>
      <c r="J40">
        <f t="shared" si="1"/>
        <v>362.76102042048126</v>
      </c>
      <c r="K40" t="e">
        <f t="shared" si="4"/>
        <v>#REF!</v>
      </c>
      <c r="L40" t="e">
        <f t="shared" si="5"/>
        <v>#REF!</v>
      </c>
    </row>
    <row r="41" spans="1:12" x14ac:dyDescent="0.25">
      <c r="A41" s="1">
        <f t="shared" si="6"/>
        <v>0.78</v>
      </c>
      <c r="B41" s="5">
        <f t="shared" si="2"/>
        <v>123.47695709776428</v>
      </c>
      <c r="C41" s="4">
        <v>39</v>
      </c>
      <c r="E41" s="3">
        <f t="shared" si="0"/>
        <v>0.02</v>
      </c>
      <c r="F41" t="e">
        <f t="shared" si="7"/>
        <v>#REF!</v>
      </c>
      <c r="G41" s="12" t="e">
        <f t="shared" si="3"/>
        <v>#REF!</v>
      </c>
      <c r="H41">
        <f t="shared" si="8"/>
        <v>80</v>
      </c>
      <c r="J41">
        <f t="shared" si="1"/>
        <v>362.19907415344187</v>
      </c>
      <c r="K41" t="e">
        <f t="shared" si="4"/>
        <v>#REF!</v>
      </c>
      <c r="L41" t="e">
        <f t="shared" si="5"/>
        <v>#REF!</v>
      </c>
    </row>
    <row r="42" spans="1:12" x14ac:dyDescent="0.25">
      <c r="A42" s="1">
        <f t="shared" si="6"/>
        <v>0.8</v>
      </c>
      <c r="B42" s="5">
        <f t="shared" si="2"/>
        <v>123.28050984788834</v>
      </c>
      <c r="C42" s="4">
        <v>40</v>
      </c>
      <c r="E42" s="3">
        <f t="shared" si="0"/>
        <v>0.02</v>
      </c>
      <c r="F42" t="e">
        <f t="shared" si="7"/>
        <v>#REF!</v>
      </c>
      <c r="G42" s="12" t="e">
        <f t="shared" si="3"/>
        <v>#REF!</v>
      </c>
      <c r="H42">
        <f t="shared" si="8"/>
        <v>80</v>
      </c>
      <c r="J42">
        <f t="shared" si="1"/>
        <v>361.62282888713912</v>
      </c>
      <c r="K42" t="e">
        <f t="shared" si="4"/>
        <v>#REF!</v>
      </c>
      <c r="L42" t="e">
        <f t="shared" si="5"/>
        <v>#REF!</v>
      </c>
    </row>
    <row r="43" spans="1:12" x14ac:dyDescent="0.25">
      <c r="A43" s="1">
        <f t="shared" si="6"/>
        <v>0.82000000000000006</v>
      </c>
      <c r="B43" s="5">
        <f t="shared" si="2"/>
        <v>123.07919569457366</v>
      </c>
      <c r="C43" s="4">
        <v>41</v>
      </c>
      <c r="E43" s="3">
        <f t="shared" si="0"/>
        <v>0.02</v>
      </c>
      <c r="F43" t="e">
        <f t="shared" si="7"/>
        <v>#REF!</v>
      </c>
      <c r="G43" s="12" t="e">
        <f t="shared" si="3"/>
        <v>#REF!</v>
      </c>
      <c r="H43">
        <f t="shared" si="8"/>
        <v>80</v>
      </c>
      <c r="J43">
        <f t="shared" si="1"/>
        <v>361.03230737074938</v>
      </c>
      <c r="K43" t="e">
        <f t="shared" si="4"/>
        <v>#REF!</v>
      </c>
      <c r="L43" t="e">
        <f t="shared" si="5"/>
        <v>#REF!</v>
      </c>
    </row>
    <row r="44" spans="1:12" x14ac:dyDescent="0.25">
      <c r="A44" s="1">
        <f t="shared" si="6"/>
        <v>0.84</v>
      </c>
      <c r="B44" s="5">
        <f t="shared" si="2"/>
        <v>122.87302258535829</v>
      </c>
      <c r="C44" s="4">
        <v>42</v>
      </c>
      <c r="E44" s="3">
        <f t="shared" si="0"/>
        <v>0.02</v>
      </c>
      <c r="F44" t="e">
        <f t="shared" si="7"/>
        <v>#REF!</v>
      </c>
      <c r="G44" s="12" t="e">
        <f t="shared" si="3"/>
        <v>#REF!</v>
      </c>
      <c r="H44">
        <f t="shared" si="8"/>
        <v>80</v>
      </c>
      <c r="J44">
        <f t="shared" si="1"/>
        <v>360.42753291705094</v>
      </c>
      <c r="K44" t="e">
        <f t="shared" si="4"/>
        <v>#REF!</v>
      </c>
      <c r="L44" t="e">
        <f t="shared" si="5"/>
        <v>#REF!</v>
      </c>
    </row>
    <row r="45" spans="1:12" x14ac:dyDescent="0.25">
      <c r="A45" s="1">
        <f t="shared" si="6"/>
        <v>0.86</v>
      </c>
      <c r="B45" s="5">
        <f t="shared" si="2"/>
        <v>122.66199865960355</v>
      </c>
      <c r="C45" s="4">
        <v>43</v>
      </c>
      <c r="E45" s="3">
        <f t="shared" si="0"/>
        <v>0.02</v>
      </c>
      <c r="F45" t="e">
        <f t="shared" si="7"/>
        <v>#REF!</v>
      </c>
      <c r="G45" s="12" t="e">
        <f t="shared" si="3"/>
        <v>#REF!</v>
      </c>
      <c r="H45">
        <f t="shared" si="8"/>
        <v>80</v>
      </c>
      <c r="J45">
        <f t="shared" si="1"/>
        <v>359.80852940150373</v>
      </c>
      <c r="K45" t="e">
        <f t="shared" si="4"/>
        <v>#REF!</v>
      </c>
      <c r="L45" t="e">
        <f t="shared" si="5"/>
        <v>#REF!</v>
      </c>
    </row>
    <row r="46" spans="1:12" x14ac:dyDescent="0.25">
      <c r="A46" s="1">
        <f t="shared" si="6"/>
        <v>0.88</v>
      </c>
      <c r="B46" s="5">
        <f t="shared" si="2"/>
        <v>122.44613224817273</v>
      </c>
      <c r="C46" s="4">
        <v>44</v>
      </c>
      <c r="E46" s="3">
        <f t="shared" si="0"/>
        <v>0.02</v>
      </c>
      <c r="F46" t="e">
        <f t="shared" si="7"/>
        <v>#REF!</v>
      </c>
      <c r="G46" s="12" t="e">
        <f t="shared" si="3"/>
        <v>#REF!</v>
      </c>
      <c r="H46">
        <f t="shared" si="8"/>
        <v>80</v>
      </c>
      <c r="J46">
        <f t="shared" si="1"/>
        <v>359.17532126130669</v>
      </c>
      <c r="K46" t="e">
        <f t="shared" si="4"/>
        <v>#REF!</v>
      </c>
      <c r="L46" t="e">
        <f t="shared" si="5"/>
        <v>#REF!</v>
      </c>
    </row>
    <row r="47" spans="1:12" x14ac:dyDescent="0.25">
      <c r="A47" s="1">
        <f t="shared" si="6"/>
        <v>0.9</v>
      </c>
      <c r="B47" s="5">
        <f t="shared" si="2"/>
        <v>122.2254318731021</v>
      </c>
      <c r="C47" s="4">
        <v>45</v>
      </c>
      <c r="E47" s="3">
        <f t="shared" si="0"/>
        <v>0.02</v>
      </c>
      <c r="F47" t="e">
        <f t="shared" si="7"/>
        <v>#REF!</v>
      </c>
      <c r="G47" s="12" t="e">
        <f t="shared" si="3"/>
        <v>#REF!</v>
      </c>
      <c r="H47">
        <f t="shared" si="8"/>
        <v>80</v>
      </c>
      <c r="J47">
        <f t="shared" si="1"/>
        <v>358.52793349443283</v>
      </c>
      <c r="K47" t="e">
        <f t="shared" si="4"/>
        <v>#REF!</v>
      </c>
      <c r="L47" t="e">
        <f t="shared" si="5"/>
        <v>#REF!</v>
      </c>
    </row>
    <row r="48" spans="1:12" x14ac:dyDescent="0.25">
      <c r="A48" s="1">
        <f t="shared" si="6"/>
        <v>0.92</v>
      </c>
      <c r="B48" s="5">
        <f t="shared" si="2"/>
        <v>121.99990624726458</v>
      </c>
      <c r="C48" s="4">
        <v>46</v>
      </c>
      <c r="E48" s="3">
        <f t="shared" si="0"/>
        <v>0.02</v>
      </c>
      <c r="F48" t="e">
        <f t="shared" si="7"/>
        <v>#REF!</v>
      </c>
      <c r="G48" s="12" t="e">
        <f t="shared" si="3"/>
        <v>#REF!</v>
      </c>
      <c r="H48">
        <f t="shared" si="8"/>
        <v>80</v>
      </c>
      <c r="J48">
        <f t="shared" si="1"/>
        <v>357.86639165864278</v>
      </c>
      <c r="K48" t="e">
        <f t="shared" si="4"/>
        <v>#REF!</v>
      </c>
      <c r="L48" t="e">
        <f t="shared" si="5"/>
        <v>#REF!</v>
      </c>
    </row>
    <row r="49" spans="1:12" x14ac:dyDescent="0.25">
      <c r="A49" s="1">
        <f t="shared" si="6"/>
        <v>0.94000000000000006</v>
      </c>
      <c r="B49" s="5">
        <f t="shared" si="2"/>
        <v>121.76956427402573</v>
      </c>
      <c r="C49" s="4">
        <v>47</v>
      </c>
      <c r="E49" s="3">
        <f t="shared" si="0"/>
        <v>0.02</v>
      </c>
      <c r="F49" t="e">
        <f t="shared" si="7"/>
        <v>#REF!</v>
      </c>
      <c r="G49" s="12" t="e">
        <f t="shared" si="3"/>
        <v>#REF!</v>
      </c>
      <c r="H49">
        <f t="shared" si="8"/>
        <v>80</v>
      </c>
      <c r="J49">
        <f t="shared" si="1"/>
        <v>357.19072187047544</v>
      </c>
      <c r="K49" t="e">
        <f t="shared" si="4"/>
        <v>#REF!</v>
      </c>
      <c r="L49" t="e">
        <f t="shared" si="5"/>
        <v>#REF!</v>
      </c>
    </row>
    <row r="50" spans="1:12" x14ac:dyDescent="0.25">
      <c r="A50" s="1">
        <f t="shared" si="6"/>
        <v>0.96</v>
      </c>
      <c r="B50" s="5">
        <f t="shared" si="2"/>
        <v>121.53441504689222</v>
      </c>
      <c r="C50" s="4">
        <v>48</v>
      </c>
      <c r="E50" s="3">
        <f t="shared" si="0"/>
        <v>0.02</v>
      </c>
      <c r="F50" t="e">
        <f t="shared" si="7"/>
        <v>#REF!</v>
      </c>
      <c r="G50" s="12" t="e">
        <f t="shared" si="3"/>
        <v>#REF!</v>
      </c>
      <c r="H50">
        <f t="shared" si="8"/>
        <v>80</v>
      </c>
      <c r="J50">
        <f t="shared" si="1"/>
        <v>356.50095080421715</v>
      </c>
      <c r="K50" t="e">
        <f t="shared" si="4"/>
        <v>#REF!</v>
      </c>
      <c r="L50" t="e">
        <f t="shared" si="5"/>
        <v>#REF!</v>
      </c>
    </row>
    <row r="51" spans="1:12" x14ac:dyDescent="0.25">
      <c r="A51" s="1">
        <f t="shared" si="6"/>
        <v>0.98</v>
      </c>
      <c r="B51" s="5">
        <f t="shared" si="2"/>
        <v>121.29446784915292</v>
      </c>
      <c r="C51" s="4">
        <v>49</v>
      </c>
      <c r="E51" s="3">
        <f t="shared" si="0"/>
        <v>0.02</v>
      </c>
      <c r="F51" t="e">
        <f t="shared" si="7"/>
        <v>#REF!</v>
      </c>
      <c r="G51" s="12" t="e">
        <f t="shared" si="3"/>
        <v>#REF!</v>
      </c>
      <c r="H51">
        <f t="shared" si="8"/>
        <v>80</v>
      </c>
      <c r="J51">
        <f t="shared" si="1"/>
        <v>355.79710569084858</v>
      </c>
      <c r="K51" t="e">
        <f t="shared" si="4"/>
        <v>#REF!</v>
      </c>
      <c r="L51" t="e">
        <f t="shared" si="5"/>
        <v>#REF!</v>
      </c>
    </row>
    <row r="52" spans="1:12" x14ac:dyDescent="0.25">
      <c r="A52" s="1">
        <f t="shared" si="6"/>
        <v>1</v>
      </c>
      <c r="B52" s="5">
        <f t="shared" si="2"/>
        <v>121.04973215351232</v>
      </c>
      <c r="C52" s="4">
        <v>50</v>
      </c>
      <c r="E52" s="3">
        <f t="shared" si="0"/>
        <v>0.02</v>
      </c>
      <c r="F52" t="e">
        <f t="shared" si="7"/>
        <v>#REF!</v>
      </c>
      <c r="G52" s="12" t="e">
        <f t="shared" si="3"/>
        <v>#REF!</v>
      </c>
      <c r="H52">
        <f t="shared" si="8"/>
        <v>80</v>
      </c>
      <c r="J52">
        <f t="shared" si="1"/>
        <v>355.07921431696946</v>
      </c>
      <c r="K52" t="e">
        <f t="shared" si="4"/>
        <v>#REF!</v>
      </c>
      <c r="L52" t="e">
        <f t="shared" si="5"/>
        <v>#REF!</v>
      </c>
    </row>
    <row r="53" spans="1:12" x14ac:dyDescent="0.25">
      <c r="A53" s="1">
        <f t="shared" si="6"/>
        <v>1.02</v>
      </c>
      <c r="B53" s="5">
        <f t="shared" si="2"/>
        <v>120.80021762171666</v>
      </c>
      <c r="C53" s="4">
        <v>51</v>
      </c>
      <c r="E53" s="3">
        <f t="shared" si="0"/>
        <v>0.02</v>
      </c>
      <c r="F53" t="e">
        <f t="shared" si="7"/>
        <v>#REF!</v>
      </c>
      <c r="G53" s="12" t="e">
        <f t="shared" si="3"/>
        <v>#REF!</v>
      </c>
      <c r="H53">
        <f t="shared" si="8"/>
        <v>80</v>
      </c>
      <c r="J53">
        <f t="shared" si="1"/>
        <v>354.34730502370218</v>
      </c>
      <c r="K53" t="e">
        <f t="shared" si="4"/>
        <v>#REF!</v>
      </c>
      <c r="L53" t="e">
        <f t="shared" si="5"/>
        <v>#REF!</v>
      </c>
    </row>
    <row r="54" spans="1:12" x14ac:dyDescent="0.25">
      <c r="A54" s="1">
        <f t="shared" si="6"/>
        <v>1.04</v>
      </c>
      <c r="B54" s="5">
        <f t="shared" si="2"/>
        <v>120.54593410417237</v>
      </c>
      <c r="C54" s="4">
        <v>52</v>
      </c>
      <c r="E54" s="3">
        <f t="shared" si="0"/>
        <v>0.02</v>
      </c>
      <c r="F54" t="e">
        <f t="shared" si="7"/>
        <v>#REF!</v>
      </c>
      <c r="G54" s="12" t="e">
        <f t="shared" si="3"/>
        <v>#REF!</v>
      </c>
      <c r="H54">
        <f t="shared" si="8"/>
        <v>80</v>
      </c>
      <c r="J54">
        <f t="shared" si="1"/>
        <v>353.60140670557229</v>
      </c>
      <c r="K54" t="e">
        <f t="shared" si="4"/>
        <v>#REF!</v>
      </c>
      <c r="L54" t="e">
        <f t="shared" si="5"/>
        <v>#REF!</v>
      </c>
    </row>
    <row r="55" spans="1:12" x14ac:dyDescent="0.25">
      <c r="A55" s="1">
        <f t="shared" si="6"/>
        <v>1.06</v>
      </c>
      <c r="B55" s="5">
        <f t="shared" si="2"/>
        <v>120.28689163955735</v>
      </c>
      <c r="C55" s="4">
        <v>53</v>
      </c>
      <c r="E55" s="3">
        <f t="shared" si="0"/>
        <v>0.02</v>
      </c>
      <c r="F55" t="e">
        <f t="shared" si="7"/>
        <v>#REF!</v>
      </c>
      <c r="G55" s="12" t="e">
        <f t="shared" si="3"/>
        <v>#REF!</v>
      </c>
      <c r="H55">
        <f t="shared" si="8"/>
        <v>80</v>
      </c>
      <c r="J55">
        <f t="shared" si="1"/>
        <v>352.84154880936825</v>
      </c>
      <c r="K55" t="e">
        <f t="shared" si="4"/>
        <v>#REF!</v>
      </c>
      <c r="L55" t="e">
        <f t="shared" si="5"/>
        <v>#REF!</v>
      </c>
    </row>
    <row r="56" spans="1:12" x14ac:dyDescent="0.25">
      <c r="A56" s="1">
        <f t="shared" si="6"/>
        <v>1.08</v>
      </c>
      <c r="B56" s="5">
        <f t="shared" si="2"/>
        <v>120.02310045442456</v>
      </c>
      <c r="C56" s="4">
        <v>54</v>
      </c>
      <c r="E56" s="3">
        <f t="shared" si="0"/>
        <v>0.02</v>
      </c>
      <c r="F56" t="e">
        <f t="shared" si="7"/>
        <v>#REF!</v>
      </c>
      <c r="G56" s="12" t="e">
        <f t="shared" si="3"/>
        <v>#REF!</v>
      </c>
      <c r="H56">
        <f t="shared" si="8"/>
        <v>80</v>
      </c>
      <c r="J56">
        <f t="shared" si="1"/>
        <v>352.06776133297871</v>
      </c>
      <c r="K56" t="e">
        <f t="shared" si="4"/>
        <v>#REF!</v>
      </c>
      <c r="L56" t="e">
        <f t="shared" si="5"/>
        <v>#REF!</v>
      </c>
    </row>
    <row r="57" spans="1:12" x14ac:dyDescent="0.25">
      <c r="A57" s="1">
        <f t="shared" si="6"/>
        <v>1.1000000000000001</v>
      </c>
      <c r="B57" s="5">
        <f t="shared" si="2"/>
        <v>119.7545709627983</v>
      </c>
      <c r="C57" s="4">
        <v>55</v>
      </c>
      <c r="E57" s="3">
        <f t="shared" si="0"/>
        <v>0.02</v>
      </c>
      <c r="F57" t="e">
        <f t="shared" si="7"/>
        <v>#REF!</v>
      </c>
      <c r="G57" s="12" t="e">
        <f t="shared" si="3"/>
        <v>#REF!</v>
      </c>
      <c r="H57">
        <f t="shared" si="8"/>
        <v>80</v>
      </c>
      <c r="J57">
        <f t="shared" si="1"/>
        <v>351.28007482420833</v>
      </c>
      <c r="K57" t="e">
        <f t="shared" si="4"/>
        <v>#REF!</v>
      </c>
      <c r="L57" t="e">
        <f t="shared" si="5"/>
        <v>#REF!</v>
      </c>
    </row>
    <row r="58" spans="1:12" x14ac:dyDescent="0.25">
      <c r="A58" s="1">
        <f t="shared" si="6"/>
        <v>1.1200000000000001</v>
      </c>
      <c r="B58" s="5">
        <f t="shared" si="2"/>
        <v>119.48131376576309</v>
      </c>
      <c r="C58" s="4">
        <v>56</v>
      </c>
      <c r="E58" s="3">
        <f t="shared" si="0"/>
        <v>0.02</v>
      </c>
      <c r="F58" t="e">
        <f t="shared" si="7"/>
        <v>#REF!</v>
      </c>
      <c r="G58" s="12" t="e">
        <f t="shared" si="3"/>
        <v>#REF!</v>
      </c>
      <c r="H58">
        <f t="shared" si="8"/>
        <v>80</v>
      </c>
      <c r="J58">
        <f t="shared" si="1"/>
        <v>350.47852037957171</v>
      </c>
      <c r="K58" t="e">
        <f t="shared" si="4"/>
        <v>#REF!</v>
      </c>
      <c r="L58" t="e">
        <f t="shared" si="5"/>
        <v>#REF!</v>
      </c>
    </row>
    <row r="59" spans="1:12" x14ac:dyDescent="0.25">
      <c r="A59" s="1">
        <f t="shared" si="6"/>
        <v>1.1400000000000001</v>
      </c>
      <c r="B59" s="5">
        <f t="shared" si="2"/>
        <v>119.20333965104518</v>
      </c>
      <c r="C59" s="4">
        <v>57</v>
      </c>
      <c r="E59" s="3">
        <f t="shared" si="0"/>
        <v>0.02</v>
      </c>
      <c r="F59" t="e">
        <f t="shared" si="7"/>
        <v>#REF!</v>
      </c>
      <c r="G59" s="12" t="e">
        <f t="shared" si="3"/>
        <v>#REF!</v>
      </c>
      <c r="H59">
        <f t="shared" si="8"/>
        <v>80</v>
      </c>
      <c r="J59">
        <f t="shared" si="1"/>
        <v>349.66312964306587</v>
      </c>
      <c r="K59" t="e">
        <f t="shared" si="4"/>
        <v>#REF!</v>
      </c>
      <c r="L59" t="e">
        <f t="shared" si="5"/>
        <v>#REF!</v>
      </c>
    </row>
    <row r="60" spans="1:12" x14ac:dyDescent="0.25">
      <c r="A60" s="1">
        <f t="shared" si="6"/>
        <v>1.1599999999999999</v>
      </c>
      <c r="B60" s="5">
        <f t="shared" si="2"/>
        <v>118.92065959258667</v>
      </c>
      <c r="C60" s="4">
        <v>58</v>
      </c>
      <c r="E60" s="3">
        <f t="shared" si="0"/>
        <v>0.02</v>
      </c>
      <c r="F60" t="e">
        <f t="shared" si="7"/>
        <v>#REF!</v>
      </c>
      <c r="G60" s="12" t="e">
        <f t="shared" si="3"/>
        <v>#REF!</v>
      </c>
      <c r="H60">
        <f t="shared" si="8"/>
        <v>80</v>
      </c>
      <c r="J60">
        <f t="shared" si="1"/>
        <v>348.83393480492089</v>
      </c>
      <c r="K60" t="e">
        <f t="shared" si="4"/>
        <v>#REF!</v>
      </c>
      <c r="L60" t="e">
        <f t="shared" si="5"/>
        <v>#REF!</v>
      </c>
    </row>
    <row r="61" spans="1:12" x14ac:dyDescent="0.25">
      <c r="A61" s="1">
        <f t="shared" si="6"/>
        <v>1.18</v>
      </c>
      <c r="B61" s="5">
        <f t="shared" si="2"/>
        <v>118.63328475011222</v>
      </c>
      <c r="C61" s="4">
        <v>59</v>
      </c>
      <c r="E61" s="3">
        <f t="shared" si="0"/>
        <v>0.02</v>
      </c>
      <c r="F61" t="e">
        <f t="shared" si="7"/>
        <v>#REF!</v>
      </c>
      <c r="G61" s="12" t="e">
        <f t="shared" si="3"/>
        <v>#REF!</v>
      </c>
      <c r="H61">
        <f t="shared" si="8"/>
        <v>80</v>
      </c>
      <c r="J61">
        <f t="shared" si="1"/>
        <v>347.99096860032915</v>
      </c>
      <c r="K61" t="e">
        <f t="shared" si="4"/>
        <v>#REF!</v>
      </c>
      <c r="L61" t="e">
        <f t="shared" si="5"/>
        <v>#REF!</v>
      </c>
    </row>
    <row r="62" spans="1:12" x14ac:dyDescent="0.25">
      <c r="A62" s="1">
        <f t="shared" si="6"/>
        <v>1.2</v>
      </c>
      <c r="B62" s="5">
        <f t="shared" si="2"/>
        <v>118.34122646868857</v>
      </c>
      <c r="C62" s="4">
        <v>60</v>
      </c>
      <c r="E62" s="3">
        <f t="shared" si="0"/>
        <v>0.02</v>
      </c>
      <c r="F62" t="e">
        <f t="shared" si="7"/>
        <v>#REF!</v>
      </c>
      <c r="G62" s="12" t="e">
        <f t="shared" si="3"/>
        <v>#REF!</v>
      </c>
      <c r="H62">
        <f t="shared" si="8"/>
        <v>80</v>
      </c>
      <c r="J62">
        <f t="shared" si="1"/>
        <v>347.13426430815315</v>
      </c>
      <c r="K62" t="e">
        <f t="shared" si="4"/>
        <v>#REF!</v>
      </c>
      <c r="L62" t="e">
        <f t="shared" si="5"/>
        <v>#REF!</v>
      </c>
    </row>
    <row r="63" spans="1:12" x14ac:dyDescent="0.25">
      <c r="A63" s="1">
        <f t="shared" si="6"/>
        <v>1.22</v>
      </c>
      <c r="B63" s="5">
        <f t="shared" si="2"/>
        <v>118.04449627827654</v>
      </c>
      <c r="C63" s="4">
        <v>61</v>
      </c>
      <c r="E63" s="3">
        <f t="shared" si="0"/>
        <v>0.02</v>
      </c>
      <c r="F63" t="e">
        <f t="shared" si="7"/>
        <v>#REF!</v>
      </c>
      <c r="G63" s="12" t="e">
        <f t="shared" si="3"/>
        <v>#REF!</v>
      </c>
      <c r="H63">
        <f t="shared" si="8"/>
        <v>80</v>
      </c>
      <c r="J63">
        <f t="shared" si="1"/>
        <v>346.2638557496112</v>
      </c>
      <c r="K63" t="e">
        <f t="shared" si="4"/>
        <v>#REF!</v>
      </c>
      <c r="L63" t="e">
        <f t="shared" si="5"/>
        <v>#REF!</v>
      </c>
    </row>
    <row r="64" spans="1:12" x14ac:dyDescent="0.25">
      <c r="A64" s="1">
        <f t="shared" si="6"/>
        <v>1.24</v>
      </c>
      <c r="B64" s="5">
        <f t="shared" si="2"/>
        <v>117.74310589327602</v>
      </c>
      <c r="C64" s="4">
        <v>62</v>
      </c>
      <c r="E64" s="3">
        <f t="shared" si="0"/>
        <v>0.02</v>
      </c>
      <c r="F64" t="e">
        <f t="shared" si="7"/>
        <v>#REF!</v>
      </c>
      <c r="G64" s="12" t="e">
        <f t="shared" si="3"/>
        <v>#REF!</v>
      </c>
      <c r="H64">
        <f t="shared" si="8"/>
        <v>80</v>
      </c>
      <c r="J64">
        <f t="shared" si="1"/>
        <v>345.37977728694301</v>
      </c>
      <c r="K64" t="e">
        <f t="shared" si="4"/>
        <v>#REF!</v>
      </c>
      <c r="L64" t="e">
        <f t="shared" si="5"/>
        <v>#REF!</v>
      </c>
    </row>
    <row r="65" spans="1:12" x14ac:dyDescent="0.25">
      <c r="A65" s="1">
        <f t="shared" si="6"/>
        <v>1.26</v>
      </c>
      <c r="B65" s="5">
        <f t="shared" si="2"/>
        <v>117.43706721206334</v>
      </c>
      <c r="C65" s="4">
        <v>63</v>
      </c>
      <c r="E65" s="3">
        <f t="shared" ref="E65:E128" si="9">IF(fac=50,1/50,IF(fac=60,1/60))</f>
        <v>0.02</v>
      </c>
      <c r="F65" t="e">
        <f t="shared" si="7"/>
        <v>#REF!</v>
      </c>
      <c r="G65" s="12" t="e">
        <f t="shared" si="3"/>
        <v>#REF!</v>
      </c>
      <c r="H65">
        <f t="shared" si="8"/>
        <v>80</v>
      </c>
      <c r="J65">
        <f t="shared" si="1"/>
        <v>344.48206382205245</v>
      </c>
      <c r="K65" t="e">
        <f t="shared" si="4"/>
        <v>#REF!</v>
      </c>
      <c r="L65" t="e">
        <f t="shared" si="5"/>
        <v>#REF!</v>
      </c>
    </row>
    <row r="66" spans="1:12" x14ac:dyDescent="0.25">
      <c r="A66" s="1">
        <f t="shared" si="6"/>
        <v>1.28</v>
      </c>
      <c r="B66" s="5">
        <f t="shared" ref="B66:B129" si="10">IF(fac=50,Vacmin*SQRT(2)*ABS(COS(A66*PI()/5/2)),IF(fac=60,Vacmin*SQRT(2)*ABS(COS(A66*PI()*240/1000/2))))</f>
        <v>117.12639231652157</v>
      </c>
      <c r="C66" s="4">
        <v>64</v>
      </c>
      <c r="E66" s="3">
        <f t="shared" si="9"/>
        <v>0.02</v>
      </c>
      <c r="F66" t="e">
        <f t="shared" si="7"/>
        <v>#REF!</v>
      </c>
      <c r="G66" s="12" t="e">
        <f t="shared" si="3"/>
        <v>#REF!</v>
      </c>
      <c r="H66">
        <f t="shared" si="8"/>
        <v>80</v>
      </c>
      <c r="J66">
        <f t="shared" ref="J66:J129" si="11">IF(fac=50,Vacmax*SQRT(2)*ABS(COS(A66*PI()/5/2)),IF(fac=60,Vacmax*SQRT(2)*ABS(COS(A66*PI()*240/1000/2))))</f>
        <v>343.57075079512992</v>
      </c>
      <c r="K66" t="e">
        <f t="shared" si="4"/>
        <v>#REF!</v>
      </c>
      <c r="L66" t="e">
        <f t="shared" si="5"/>
        <v>#REF!</v>
      </c>
    </row>
    <row r="67" spans="1:12" x14ac:dyDescent="0.25">
      <c r="A67" s="1">
        <f t="shared" si="6"/>
        <v>1.3</v>
      </c>
      <c r="B67" s="5">
        <f t="shared" si="10"/>
        <v>116.81109347156365</v>
      </c>
      <c r="C67" s="4">
        <v>65</v>
      </c>
      <c r="E67" s="3">
        <f t="shared" si="9"/>
        <v>0.02</v>
      </c>
      <c r="F67" t="e">
        <f t="shared" ref="F67:F130" si="12">SQRT(ABS(F66*F66-2*Vout*Iout*E67*100*1000000/1000/1000/Cin/H67))</f>
        <v>#REF!</v>
      </c>
      <c r="G67" s="12" t="e">
        <f t="shared" ref="G67:G130" si="13">MAX(B67,F67)</f>
        <v>#REF!</v>
      </c>
      <c r="H67">
        <f t="shared" si="8"/>
        <v>80</v>
      </c>
      <c r="J67">
        <f t="shared" si="11"/>
        <v>342.64587418325334</v>
      </c>
      <c r="K67" t="e">
        <f t="shared" ref="K67:K130" si="14">SQRT(ABS(K66*K66-2*Vout*Iout*E67*100*1000000/1000/1000/Cin/H67))</f>
        <v>#REF!</v>
      </c>
      <c r="L67" t="e">
        <f t="shared" ref="L67:L130" si="15">MAX(J67,K67)</f>
        <v>#REF!</v>
      </c>
    </row>
    <row r="68" spans="1:12" x14ac:dyDescent="0.25">
      <c r="A68" s="1">
        <f t="shared" ref="A68:A131" si="16">C68*E68</f>
        <v>1.32</v>
      </c>
      <c r="B68" s="5">
        <f t="shared" si="10"/>
        <v>116.4911831246481</v>
      </c>
      <c r="C68" s="4">
        <v>66</v>
      </c>
      <c r="E68" s="3">
        <f t="shared" si="9"/>
        <v>0.02</v>
      </c>
      <c r="F68" t="e">
        <f t="shared" si="12"/>
        <v>#REF!</v>
      </c>
      <c r="G68" s="12" t="e">
        <f t="shared" si="13"/>
        <v>#REF!</v>
      </c>
      <c r="H68">
        <f t="shared" ref="H68:H131" si="17">H67</f>
        <v>80</v>
      </c>
      <c r="J68">
        <f t="shared" si="11"/>
        <v>341.70747049896772</v>
      </c>
      <c r="K68" t="e">
        <f t="shared" si="14"/>
        <v>#REF!</v>
      </c>
      <c r="L68" t="e">
        <f t="shared" si="15"/>
        <v>#REF!</v>
      </c>
    </row>
    <row r="69" spans="1:12" x14ac:dyDescent="0.25">
      <c r="A69" s="1">
        <f t="shared" si="16"/>
        <v>1.34</v>
      </c>
      <c r="B69" s="5">
        <f t="shared" si="10"/>
        <v>116.16667390528765</v>
      </c>
      <c r="C69" s="4">
        <v>67</v>
      </c>
      <c r="E69" s="3">
        <f t="shared" si="9"/>
        <v>0.02</v>
      </c>
      <c r="F69" t="e">
        <f t="shared" si="12"/>
        <v>#REF!</v>
      </c>
      <c r="G69" s="12" t="e">
        <f t="shared" si="13"/>
        <v>#REF!</v>
      </c>
      <c r="H69">
        <f t="shared" si="17"/>
        <v>80</v>
      </c>
      <c r="J69">
        <f t="shared" si="11"/>
        <v>340.75557678884377</v>
      </c>
      <c r="K69" t="e">
        <f t="shared" si="14"/>
        <v>#REF!</v>
      </c>
      <c r="L69" t="e">
        <f t="shared" si="15"/>
        <v>#REF!</v>
      </c>
    </row>
    <row r="70" spans="1:12" x14ac:dyDescent="0.25">
      <c r="A70" s="1">
        <f t="shared" si="16"/>
        <v>1.36</v>
      </c>
      <c r="B70" s="5">
        <f t="shared" si="10"/>
        <v>115.83757862455062</v>
      </c>
      <c r="C70" s="4">
        <v>68</v>
      </c>
      <c r="E70" s="3">
        <f t="shared" si="9"/>
        <v>0.02</v>
      </c>
      <c r="F70" t="e">
        <f t="shared" si="12"/>
        <v>#REF!</v>
      </c>
      <c r="G70" s="12" t="e">
        <f t="shared" si="13"/>
        <v>#REF!</v>
      </c>
      <c r="H70">
        <f t="shared" si="17"/>
        <v>80</v>
      </c>
      <c r="J70">
        <f t="shared" si="11"/>
        <v>339.79023063201515</v>
      </c>
      <c r="K70" t="e">
        <f t="shared" si="14"/>
        <v>#REF!</v>
      </c>
      <c r="L70" t="e">
        <f t="shared" si="15"/>
        <v>#REF!</v>
      </c>
    </row>
    <row r="71" spans="1:12" x14ac:dyDescent="0.25">
      <c r="A71" s="1">
        <f t="shared" si="16"/>
        <v>1.3800000000000001</v>
      </c>
      <c r="B71" s="5">
        <f t="shared" si="10"/>
        <v>115.5039102745552</v>
      </c>
      <c r="C71" s="4">
        <v>69</v>
      </c>
      <c r="E71" s="3">
        <f t="shared" si="9"/>
        <v>0.02</v>
      </c>
      <c r="F71" t="e">
        <f t="shared" si="12"/>
        <v>#REF!</v>
      </c>
      <c r="G71" s="12" t="e">
        <f t="shared" si="13"/>
        <v>#REF!</v>
      </c>
      <c r="H71">
        <f t="shared" si="17"/>
        <v>80</v>
      </c>
      <c r="J71">
        <f t="shared" si="11"/>
        <v>338.81147013869526</v>
      </c>
      <c r="K71" t="e">
        <f t="shared" si="14"/>
        <v>#REF!</v>
      </c>
      <c r="L71" t="e">
        <f t="shared" si="15"/>
        <v>#REF!</v>
      </c>
    </row>
    <row r="72" spans="1:12" x14ac:dyDescent="0.25">
      <c r="A72" s="1">
        <f t="shared" si="16"/>
        <v>1.4000000000000001</v>
      </c>
      <c r="B72" s="5">
        <f t="shared" si="10"/>
        <v>115.16568202795652</v>
      </c>
      <c r="C72" s="4">
        <v>70</v>
      </c>
      <c r="E72" s="3">
        <f t="shared" si="9"/>
        <v>0.02</v>
      </c>
      <c r="F72" t="e">
        <f t="shared" si="12"/>
        <v>#REF!</v>
      </c>
      <c r="G72" s="12" t="e">
        <f t="shared" si="13"/>
        <v>#REF!</v>
      </c>
      <c r="H72">
        <f t="shared" si="17"/>
        <v>80</v>
      </c>
      <c r="J72">
        <f t="shared" si="11"/>
        <v>337.81933394867247</v>
      </c>
      <c r="K72" t="e">
        <f t="shared" si="14"/>
        <v>#REF!</v>
      </c>
      <c r="L72" t="e">
        <f t="shared" si="15"/>
        <v>#REF!</v>
      </c>
    </row>
    <row r="73" spans="1:12" x14ac:dyDescent="0.25">
      <c r="A73" s="1">
        <f t="shared" si="16"/>
        <v>1.42</v>
      </c>
      <c r="B73" s="5">
        <f t="shared" si="10"/>
        <v>114.82290723742661</v>
      </c>
      <c r="C73" s="4">
        <v>71</v>
      </c>
      <c r="E73" s="3">
        <f t="shared" si="9"/>
        <v>0.02</v>
      </c>
      <c r="F73" t="e">
        <f t="shared" si="12"/>
        <v>#REF!</v>
      </c>
      <c r="G73" s="12" t="e">
        <f t="shared" si="13"/>
        <v>#REF!</v>
      </c>
      <c r="H73">
        <f t="shared" si="17"/>
        <v>80</v>
      </c>
      <c r="J73">
        <f t="shared" si="11"/>
        <v>336.81386122978472</v>
      </c>
      <c r="K73" t="e">
        <f t="shared" si="14"/>
        <v>#REF!</v>
      </c>
      <c r="L73" t="e">
        <f t="shared" si="15"/>
        <v>#REF!</v>
      </c>
    </row>
    <row r="74" spans="1:12" x14ac:dyDescent="0.25">
      <c r="A74" s="1">
        <f t="shared" si="16"/>
        <v>1.44</v>
      </c>
      <c r="B74" s="5">
        <f t="shared" si="10"/>
        <v>114.47559943512726</v>
      </c>
      <c r="C74" s="4">
        <v>72</v>
      </c>
      <c r="E74" s="3">
        <f t="shared" si="9"/>
        <v>0.02</v>
      </c>
      <c r="F74" t="e">
        <f t="shared" si="12"/>
        <v>#REF!</v>
      </c>
      <c r="G74" s="12" t="e">
        <f t="shared" si="13"/>
        <v>#REF!</v>
      </c>
      <c r="H74">
        <f t="shared" si="17"/>
        <v>80</v>
      </c>
      <c r="J74">
        <f t="shared" si="11"/>
        <v>335.79509167637332</v>
      </c>
      <c r="K74" t="e">
        <f t="shared" si="14"/>
        <v>#REF!</v>
      </c>
      <c r="L74" t="e">
        <f t="shared" si="15"/>
        <v>#REF!</v>
      </c>
    </row>
    <row r="75" spans="1:12" x14ac:dyDescent="0.25">
      <c r="A75" s="1">
        <f t="shared" si="16"/>
        <v>1.46</v>
      </c>
      <c r="B75" s="5">
        <f t="shared" si="10"/>
        <v>114.12377233217585</v>
      </c>
      <c r="C75" s="4">
        <v>73</v>
      </c>
      <c r="E75" s="3">
        <f t="shared" si="9"/>
        <v>0.02</v>
      </c>
      <c r="F75" t="e">
        <f t="shared" si="12"/>
        <v>#REF!</v>
      </c>
      <c r="G75" s="12" t="e">
        <f t="shared" si="13"/>
        <v>#REF!</v>
      </c>
      <c r="H75">
        <f t="shared" si="17"/>
        <v>80</v>
      </c>
      <c r="J75">
        <f t="shared" si="11"/>
        <v>334.76306550771579</v>
      </c>
      <c r="K75" t="e">
        <f t="shared" si="14"/>
        <v>#REF!</v>
      </c>
      <c r="L75" t="e">
        <f t="shared" si="15"/>
        <v>#REF!</v>
      </c>
    </row>
    <row r="76" spans="1:12" x14ac:dyDescent="0.25">
      <c r="A76" s="1">
        <f t="shared" si="16"/>
        <v>1.48</v>
      </c>
      <c r="B76" s="5">
        <f t="shared" si="10"/>
        <v>113.76743981810395</v>
      </c>
      <c r="C76" s="4">
        <v>74</v>
      </c>
      <c r="E76" s="3">
        <f t="shared" si="9"/>
        <v>0.02</v>
      </c>
      <c r="F76" t="e">
        <f t="shared" si="12"/>
        <v>#REF!</v>
      </c>
      <c r="G76" s="12" t="e">
        <f t="shared" si="13"/>
        <v>#REF!</v>
      </c>
      <c r="H76">
        <f t="shared" si="17"/>
        <v>80</v>
      </c>
      <c r="J76">
        <f t="shared" si="11"/>
        <v>333.71782346643823</v>
      </c>
      <c r="K76" t="e">
        <f t="shared" si="14"/>
        <v>#REF!</v>
      </c>
      <c r="L76" t="e">
        <f t="shared" si="15"/>
        <v>#REF!</v>
      </c>
    </row>
    <row r="77" spans="1:12" x14ac:dyDescent="0.25">
      <c r="A77" s="1">
        <f t="shared" si="16"/>
        <v>1.5</v>
      </c>
      <c r="B77" s="5">
        <f t="shared" si="10"/>
        <v>113.4066159603091</v>
      </c>
      <c r="C77" s="4">
        <v>75</v>
      </c>
      <c r="E77" s="3">
        <f t="shared" si="9"/>
        <v>0.02</v>
      </c>
      <c r="F77" t="e">
        <f t="shared" si="12"/>
        <v>#REF!</v>
      </c>
      <c r="G77" s="12" t="e">
        <f t="shared" si="13"/>
        <v>#REF!</v>
      </c>
      <c r="H77">
        <f t="shared" si="17"/>
        <v>80</v>
      </c>
      <c r="J77">
        <f t="shared" si="11"/>
        <v>332.65940681690665</v>
      </c>
      <c r="K77" t="e">
        <f t="shared" si="14"/>
        <v>#REF!</v>
      </c>
      <c r="L77" t="e">
        <f t="shared" si="15"/>
        <v>#REF!</v>
      </c>
    </row>
    <row r="78" spans="1:12" x14ac:dyDescent="0.25">
      <c r="A78" s="1">
        <f t="shared" si="16"/>
        <v>1.52</v>
      </c>
      <c r="B78" s="5">
        <f t="shared" si="10"/>
        <v>113.04131500349936</v>
      </c>
      <c r="C78" s="4">
        <v>76</v>
      </c>
      <c r="E78" s="3">
        <f t="shared" si="9"/>
        <v>0.02</v>
      </c>
      <c r="F78" t="e">
        <f t="shared" si="12"/>
        <v>#REF!</v>
      </c>
      <c r="G78" s="12" t="e">
        <f t="shared" si="13"/>
        <v>#REF!</v>
      </c>
      <c r="H78">
        <f t="shared" si="17"/>
        <v>80</v>
      </c>
      <c r="J78">
        <f t="shared" si="11"/>
        <v>331.5878573435981</v>
      </c>
      <c r="K78" t="e">
        <f t="shared" si="14"/>
        <v>#REF!</v>
      </c>
      <c r="L78" t="e">
        <f t="shared" si="15"/>
        <v>#REF!</v>
      </c>
    </row>
    <row r="79" spans="1:12" x14ac:dyDescent="0.25">
      <c r="A79" s="1">
        <f t="shared" si="16"/>
        <v>1.54</v>
      </c>
      <c r="B79" s="5">
        <f t="shared" si="10"/>
        <v>112.67155136913102</v>
      </c>
      <c r="C79" s="4">
        <v>77</v>
      </c>
      <c r="E79" s="3">
        <f t="shared" si="9"/>
        <v>0.02</v>
      </c>
      <c r="F79" t="e">
        <f t="shared" si="12"/>
        <v>#REF!</v>
      </c>
      <c r="G79" s="12" t="e">
        <f t="shared" si="13"/>
        <v>#REF!</v>
      </c>
      <c r="H79">
        <f t="shared" si="17"/>
        <v>80</v>
      </c>
      <c r="J79">
        <f t="shared" si="11"/>
        <v>330.50321734945095</v>
      </c>
      <c r="K79" t="e">
        <f t="shared" si="14"/>
        <v>#REF!</v>
      </c>
      <c r="L79" t="e">
        <f t="shared" si="15"/>
        <v>#REF!</v>
      </c>
    </row>
    <row r="80" spans="1:12" x14ac:dyDescent="0.25">
      <c r="A80" s="1">
        <f t="shared" si="16"/>
        <v>1.56</v>
      </c>
      <c r="B80" s="5">
        <f t="shared" si="10"/>
        <v>112.29733965483922</v>
      </c>
      <c r="C80" s="4">
        <v>78</v>
      </c>
      <c r="E80" s="3">
        <f t="shared" si="9"/>
        <v>0.02</v>
      </c>
      <c r="F80" t="e">
        <f t="shared" si="12"/>
        <v>#REF!</v>
      </c>
      <c r="G80" s="12" t="e">
        <f t="shared" si="13"/>
        <v>#REF!</v>
      </c>
      <c r="H80">
        <f t="shared" si="17"/>
        <v>80</v>
      </c>
      <c r="J80">
        <f t="shared" si="11"/>
        <v>329.40552965419499</v>
      </c>
      <c r="K80" t="e">
        <f t="shared" si="14"/>
        <v>#REF!</v>
      </c>
      <c r="L80" t="e">
        <f t="shared" si="15"/>
        <v>#REF!</v>
      </c>
    </row>
    <row r="81" spans="1:12" x14ac:dyDescent="0.25">
      <c r="A81" s="1">
        <f t="shared" si="16"/>
        <v>1.58</v>
      </c>
      <c r="B81" s="5">
        <f t="shared" si="10"/>
        <v>111.91869463386168</v>
      </c>
      <c r="C81" s="4">
        <v>79</v>
      </c>
      <c r="E81" s="3">
        <f t="shared" si="9"/>
        <v>0.02</v>
      </c>
      <c r="F81" t="e">
        <f t="shared" si="12"/>
        <v>#REF!</v>
      </c>
      <c r="G81" s="12" t="e">
        <f t="shared" si="13"/>
        <v>#REF!</v>
      </c>
      <c r="H81">
        <f t="shared" si="17"/>
        <v>80</v>
      </c>
      <c r="J81">
        <f t="shared" si="11"/>
        <v>328.29483759266094</v>
      </c>
      <c r="K81" t="e">
        <f t="shared" si="14"/>
        <v>#REF!</v>
      </c>
      <c r="L81" t="e">
        <f t="shared" si="15"/>
        <v>#REF!</v>
      </c>
    </row>
    <row r="82" spans="1:12" x14ac:dyDescent="0.25">
      <c r="A82" s="1">
        <f t="shared" si="16"/>
        <v>1.6</v>
      </c>
      <c r="B82" s="5">
        <f t="shared" si="10"/>
        <v>111.53563125445551</v>
      </c>
      <c r="C82" s="4">
        <v>80</v>
      </c>
      <c r="E82" s="3">
        <f t="shared" si="9"/>
        <v>0.02</v>
      </c>
      <c r="F82" t="e">
        <f t="shared" si="12"/>
        <v>#REF!</v>
      </c>
      <c r="G82" s="12" t="e">
        <f t="shared" si="13"/>
        <v>#REF!</v>
      </c>
      <c r="H82">
        <f t="shared" si="17"/>
        <v>80</v>
      </c>
      <c r="J82">
        <f t="shared" si="11"/>
        <v>327.17118501306948</v>
      </c>
      <c r="K82" t="e">
        <f t="shared" si="14"/>
        <v>#REF!</v>
      </c>
      <c r="L82" t="e">
        <f t="shared" si="15"/>
        <v>#REF!</v>
      </c>
    </row>
    <row r="83" spans="1:12" x14ac:dyDescent="0.25">
      <c r="A83" s="1">
        <f t="shared" si="16"/>
        <v>1.62</v>
      </c>
      <c r="B83" s="5">
        <f t="shared" si="10"/>
        <v>111.148164639307</v>
      </c>
      <c r="C83" s="4">
        <v>81</v>
      </c>
      <c r="E83" s="3">
        <f t="shared" si="9"/>
        <v>0.02</v>
      </c>
      <c r="F83" t="e">
        <f t="shared" si="12"/>
        <v>#REF!</v>
      </c>
      <c r="G83" s="12" t="e">
        <f t="shared" si="13"/>
        <v>#REF!</v>
      </c>
      <c r="H83">
        <f t="shared" si="17"/>
        <v>80</v>
      </c>
      <c r="J83">
        <f t="shared" si="11"/>
        <v>326.03461627530055</v>
      </c>
      <c r="K83" t="e">
        <f t="shared" si="14"/>
        <v>#REF!</v>
      </c>
      <c r="L83" t="e">
        <f t="shared" si="15"/>
        <v>#REF!</v>
      </c>
    </row>
    <row r="84" spans="1:12" x14ac:dyDescent="0.25">
      <c r="A84" s="1">
        <f t="shared" si="16"/>
        <v>1.6400000000000001</v>
      </c>
      <c r="B84" s="5">
        <f t="shared" si="10"/>
        <v>110.75631008493468</v>
      </c>
      <c r="C84" s="4">
        <v>82</v>
      </c>
      <c r="E84" s="3">
        <f t="shared" si="9"/>
        <v>0.02</v>
      </c>
      <c r="F84" t="e">
        <f t="shared" si="12"/>
        <v>#REF!</v>
      </c>
      <c r="G84" s="12" t="e">
        <f t="shared" si="13"/>
        <v>#REF!</v>
      </c>
      <c r="H84">
        <f t="shared" si="17"/>
        <v>80</v>
      </c>
      <c r="J84">
        <f t="shared" si="11"/>
        <v>324.88517624914175</v>
      </c>
      <c r="K84" t="e">
        <f t="shared" si="14"/>
        <v>#REF!</v>
      </c>
      <c r="L84" t="e">
        <f t="shared" si="15"/>
        <v>#REF!</v>
      </c>
    </row>
    <row r="85" spans="1:12" x14ac:dyDescent="0.25">
      <c r="A85" s="1">
        <f t="shared" si="16"/>
        <v>1.6600000000000001</v>
      </c>
      <c r="B85" s="5">
        <f t="shared" si="10"/>
        <v>110.36008306108538</v>
      </c>
      <c r="C85" s="4">
        <v>83</v>
      </c>
      <c r="E85" s="3">
        <f t="shared" si="9"/>
        <v>0.02</v>
      </c>
      <c r="F85" t="e">
        <f t="shared" si="12"/>
        <v>#REF!</v>
      </c>
      <c r="G85" s="12" t="e">
        <f t="shared" si="13"/>
        <v>#REF!</v>
      </c>
      <c r="H85">
        <f t="shared" si="17"/>
        <v>80</v>
      </c>
      <c r="J85">
        <f t="shared" si="11"/>
        <v>323.72291031251712</v>
      </c>
      <c r="K85" t="e">
        <f t="shared" si="14"/>
        <v>#REF!</v>
      </c>
      <c r="L85" t="e">
        <f t="shared" si="15"/>
        <v>#REF!</v>
      </c>
    </row>
    <row r="86" spans="1:12" x14ac:dyDescent="0.25">
      <c r="A86" s="1">
        <f t="shared" si="16"/>
        <v>1.68</v>
      </c>
      <c r="B86" s="5">
        <f t="shared" si="10"/>
        <v>109.95949921012357</v>
      </c>
      <c r="C86" s="4">
        <v>84</v>
      </c>
      <c r="E86" s="3">
        <f t="shared" si="9"/>
        <v>0.02</v>
      </c>
      <c r="F86" t="e">
        <f t="shared" si="12"/>
        <v>#REF!</v>
      </c>
      <c r="G86" s="12" t="e">
        <f t="shared" si="13"/>
        <v>#REF!</v>
      </c>
      <c r="H86">
        <f t="shared" si="17"/>
        <v>80</v>
      </c>
      <c r="J86">
        <f t="shared" si="11"/>
        <v>322.54786434969577</v>
      </c>
      <c r="K86" t="e">
        <f t="shared" si="14"/>
        <v>#REF!</v>
      </c>
      <c r="L86" t="e">
        <f t="shared" si="15"/>
        <v>#REF!</v>
      </c>
    </row>
    <row r="87" spans="1:12" x14ac:dyDescent="0.25">
      <c r="A87" s="1">
        <f t="shared" si="16"/>
        <v>1.7</v>
      </c>
      <c r="B87" s="5">
        <f t="shared" si="10"/>
        <v>109.55457434641373</v>
      </c>
      <c r="C87" s="4">
        <v>85</v>
      </c>
      <c r="E87" s="3">
        <f t="shared" si="9"/>
        <v>0.02</v>
      </c>
      <c r="F87" t="e">
        <f t="shared" si="12"/>
        <v>#REF!</v>
      </c>
      <c r="G87" s="12" t="e">
        <f t="shared" si="13"/>
        <v>#REF!</v>
      </c>
      <c r="H87">
        <f t="shared" si="17"/>
        <v>80</v>
      </c>
      <c r="J87">
        <f t="shared" si="11"/>
        <v>321.36008474948028</v>
      </c>
      <c r="K87" t="e">
        <f t="shared" si="14"/>
        <v>#REF!</v>
      </c>
      <c r="L87" t="e">
        <f t="shared" si="15"/>
        <v>#REF!</v>
      </c>
    </row>
    <row r="88" spans="1:12" x14ac:dyDescent="0.25">
      <c r="A88" s="1">
        <f t="shared" si="16"/>
        <v>1.72</v>
      </c>
      <c r="B88" s="5">
        <f t="shared" si="10"/>
        <v>109.14532445569621</v>
      </c>
      <c r="C88" s="4">
        <v>86</v>
      </c>
      <c r="E88" s="3">
        <f t="shared" si="9"/>
        <v>0.02</v>
      </c>
      <c r="F88" t="e">
        <f t="shared" si="12"/>
        <v>#REF!</v>
      </c>
      <c r="G88" s="12" t="e">
        <f t="shared" si="13"/>
        <v>#REF!</v>
      </c>
      <c r="H88">
        <f t="shared" si="17"/>
        <v>80</v>
      </c>
      <c r="J88">
        <f t="shared" si="11"/>
        <v>320.15961840337553</v>
      </c>
      <c r="K88" t="e">
        <f t="shared" si="14"/>
        <v>#REF!</v>
      </c>
      <c r="L88" t="e">
        <f t="shared" si="15"/>
        <v>#REF!</v>
      </c>
    </row>
    <row r="89" spans="1:12" x14ac:dyDescent="0.25">
      <c r="A89" s="1">
        <f t="shared" si="16"/>
        <v>1.74</v>
      </c>
      <c r="B89" s="5">
        <f t="shared" si="10"/>
        <v>108.73176569445587</v>
      </c>
      <c r="C89" s="4">
        <v>87</v>
      </c>
      <c r="E89" s="3">
        <f t="shared" si="9"/>
        <v>0.02</v>
      </c>
      <c r="F89" t="e">
        <f t="shared" si="12"/>
        <v>#REF!</v>
      </c>
      <c r="G89" s="12" t="e">
        <f t="shared" si="13"/>
        <v>#REF!</v>
      </c>
      <c r="H89">
        <f t="shared" si="17"/>
        <v>80</v>
      </c>
      <c r="J89">
        <f t="shared" si="11"/>
        <v>318.94651270373726</v>
      </c>
      <c r="K89" t="e">
        <f t="shared" si="14"/>
        <v>#REF!</v>
      </c>
      <c r="L89" t="e">
        <f t="shared" si="15"/>
        <v>#REF!</v>
      </c>
    </row>
    <row r="90" spans="1:12" x14ac:dyDescent="0.25">
      <c r="A90" s="1">
        <f t="shared" si="16"/>
        <v>1.76</v>
      </c>
      <c r="B90" s="5">
        <f t="shared" si="10"/>
        <v>108.31391438928455</v>
      </c>
      <c r="C90" s="4">
        <v>88</v>
      </c>
      <c r="E90" s="3">
        <f t="shared" si="9"/>
        <v>0.02</v>
      </c>
      <c r="F90" t="e">
        <f t="shared" si="12"/>
        <v>#REF!</v>
      </c>
      <c r="G90" s="12" t="e">
        <f t="shared" si="13"/>
        <v>#REF!</v>
      </c>
      <c r="H90">
        <f t="shared" si="17"/>
        <v>80</v>
      </c>
      <c r="J90">
        <f t="shared" si="11"/>
        <v>317.72081554190135</v>
      </c>
      <c r="K90" t="e">
        <f t="shared" si="14"/>
        <v>#REF!</v>
      </c>
      <c r="L90" t="e">
        <f t="shared" si="15"/>
        <v>#REF!</v>
      </c>
    </row>
    <row r="91" spans="1:12" x14ac:dyDescent="0.25">
      <c r="A91" s="1">
        <f t="shared" si="16"/>
        <v>1.78</v>
      </c>
      <c r="B91" s="5">
        <f t="shared" si="10"/>
        <v>107.89178703623625</v>
      </c>
      <c r="C91" s="4">
        <v>89</v>
      </c>
      <c r="E91" s="3">
        <f t="shared" si="9"/>
        <v>0.02</v>
      </c>
      <c r="F91" t="e">
        <f t="shared" si="12"/>
        <v>#REF!</v>
      </c>
      <c r="G91" s="12" t="e">
        <f t="shared" si="13"/>
        <v>#REF!</v>
      </c>
      <c r="H91">
        <f t="shared" si="17"/>
        <v>80</v>
      </c>
      <c r="J91">
        <f t="shared" si="11"/>
        <v>316.48257530629303</v>
      </c>
      <c r="K91" t="e">
        <f t="shared" si="14"/>
        <v>#REF!</v>
      </c>
      <c r="L91" t="e">
        <f t="shared" si="15"/>
        <v>#REF!</v>
      </c>
    </row>
    <row r="92" spans="1:12" x14ac:dyDescent="0.25">
      <c r="A92" s="1">
        <f t="shared" si="16"/>
        <v>1.8</v>
      </c>
      <c r="B92" s="5">
        <f t="shared" si="10"/>
        <v>107.4654003001761</v>
      </c>
      <c r="C92" s="4">
        <v>90</v>
      </c>
      <c r="E92" s="3">
        <f t="shared" si="9"/>
        <v>0.02</v>
      </c>
      <c r="F92" t="e">
        <f t="shared" si="12"/>
        <v>#REF!</v>
      </c>
      <c r="G92" s="12" t="e">
        <f t="shared" si="13"/>
        <v>#REF!</v>
      </c>
      <c r="H92">
        <f t="shared" si="17"/>
        <v>80</v>
      </c>
      <c r="J92">
        <f t="shared" si="11"/>
        <v>315.23184088051653</v>
      </c>
      <c r="K92" t="e">
        <f t="shared" si="14"/>
        <v>#REF!</v>
      </c>
      <c r="L92" t="e">
        <f t="shared" si="15"/>
        <v>#REF!</v>
      </c>
    </row>
    <row r="93" spans="1:12" x14ac:dyDescent="0.25">
      <c r="A93" s="1">
        <f t="shared" si="16"/>
        <v>1.82</v>
      </c>
      <c r="B93" s="5">
        <f t="shared" si="10"/>
        <v>107.03477101412233</v>
      </c>
      <c r="C93" s="4">
        <v>91</v>
      </c>
      <c r="E93" s="3">
        <f t="shared" si="9"/>
        <v>0.02</v>
      </c>
      <c r="F93" t="e">
        <f t="shared" si="12"/>
        <v>#REF!</v>
      </c>
      <c r="G93" s="12" t="e">
        <f t="shared" si="13"/>
        <v>#REF!</v>
      </c>
      <c r="H93">
        <f t="shared" si="17"/>
        <v>80</v>
      </c>
      <c r="J93">
        <f t="shared" si="11"/>
        <v>313.96866164142551</v>
      </c>
      <c r="K93" t="e">
        <f t="shared" si="14"/>
        <v>#REF!</v>
      </c>
      <c r="L93" t="e">
        <f t="shared" si="15"/>
        <v>#REF!</v>
      </c>
    </row>
    <row r="94" spans="1:12" x14ac:dyDescent="0.25">
      <c r="A94" s="1">
        <f t="shared" si="16"/>
        <v>1.84</v>
      </c>
      <c r="B94" s="5">
        <f t="shared" si="10"/>
        <v>106.59991617858182</v>
      </c>
      <c r="C94" s="4">
        <v>92</v>
      </c>
      <c r="E94" s="3">
        <f t="shared" si="9"/>
        <v>0.02</v>
      </c>
      <c r="F94" t="e">
        <f t="shared" si="12"/>
        <v>#REF!</v>
      </c>
      <c r="G94" s="12" t="e">
        <f t="shared" si="13"/>
        <v>#REF!</v>
      </c>
      <c r="H94">
        <f t="shared" si="17"/>
        <v>80</v>
      </c>
      <c r="J94">
        <f t="shared" si="11"/>
        <v>312.69308745717331</v>
      </c>
      <c r="K94" t="e">
        <f t="shared" si="14"/>
        <v>#REF!</v>
      </c>
      <c r="L94" t="e">
        <f t="shared" si="15"/>
        <v>#REF!</v>
      </c>
    </row>
    <row r="95" spans="1:12" x14ac:dyDescent="0.25">
      <c r="A95" s="1">
        <f t="shared" si="16"/>
        <v>1.86</v>
      </c>
      <c r="B95" s="5">
        <f t="shared" si="10"/>
        <v>106.16085296087884</v>
      </c>
      <c r="C95" s="4">
        <v>93</v>
      </c>
      <c r="E95" s="3">
        <f t="shared" si="9"/>
        <v>0.02</v>
      </c>
      <c r="F95" t="e">
        <f t="shared" si="12"/>
        <v>#REF!</v>
      </c>
      <c r="G95" s="12" t="e">
        <f t="shared" si="13"/>
        <v>#REF!</v>
      </c>
      <c r="H95">
        <f t="shared" si="17"/>
        <v>80</v>
      </c>
      <c r="J95">
        <f t="shared" si="11"/>
        <v>311.40516868524463</v>
      </c>
      <c r="K95" t="e">
        <f t="shared" si="14"/>
        <v>#REF!</v>
      </c>
      <c r="L95" t="e">
        <f t="shared" si="15"/>
        <v>#REF!</v>
      </c>
    </row>
    <row r="96" spans="1:12" x14ac:dyDescent="0.25">
      <c r="A96" s="1">
        <f t="shared" si="16"/>
        <v>1.8800000000000001</v>
      </c>
      <c r="B96" s="5">
        <f t="shared" si="10"/>
        <v>105.7175986944775</v>
      </c>
      <c r="C96" s="4">
        <v>94</v>
      </c>
      <c r="E96" s="3">
        <f t="shared" si="9"/>
        <v>0.02</v>
      </c>
      <c r="F96" t="e">
        <f t="shared" si="12"/>
        <v>#REF!</v>
      </c>
      <c r="G96" s="12" t="e">
        <f t="shared" si="13"/>
        <v>#REF!</v>
      </c>
      <c r="H96">
        <f t="shared" si="17"/>
        <v>80</v>
      </c>
      <c r="J96">
        <f t="shared" si="11"/>
        <v>310.10495617046735</v>
      </c>
      <c r="K96" t="e">
        <f t="shared" si="14"/>
        <v>#REF!</v>
      </c>
      <c r="L96" t="e">
        <f t="shared" si="15"/>
        <v>#REF!</v>
      </c>
    </row>
    <row r="97" spans="1:12" x14ac:dyDescent="0.25">
      <c r="A97" s="1">
        <f t="shared" si="16"/>
        <v>1.9000000000000001</v>
      </c>
      <c r="B97" s="5">
        <f t="shared" si="10"/>
        <v>105.27017087829721</v>
      </c>
      <c r="C97" s="4">
        <v>95</v>
      </c>
      <c r="E97" s="3">
        <f t="shared" si="9"/>
        <v>0.02</v>
      </c>
      <c r="F97" t="e">
        <f t="shared" si="12"/>
        <v>#REF!</v>
      </c>
      <c r="G97" s="12" t="e">
        <f t="shared" si="13"/>
        <v>#REF!</v>
      </c>
      <c r="H97">
        <f t="shared" si="17"/>
        <v>80</v>
      </c>
      <c r="J97">
        <f t="shared" si="11"/>
        <v>308.79250124300512</v>
      </c>
      <c r="K97" t="e">
        <f t="shared" si="14"/>
        <v>#REF!</v>
      </c>
      <c r="L97" t="e">
        <f t="shared" si="15"/>
        <v>#REF!</v>
      </c>
    </row>
    <row r="98" spans="1:12" x14ac:dyDescent="0.25">
      <c r="A98" s="1">
        <f t="shared" si="16"/>
        <v>1.92</v>
      </c>
      <c r="B98" s="5">
        <f t="shared" si="10"/>
        <v>104.81858717602204</v>
      </c>
      <c r="C98" s="4">
        <v>96</v>
      </c>
      <c r="E98" s="3">
        <f t="shared" si="9"/>
        <v>0.02</v>
      </c>
      <c r="F98" t="e">
        <f t="shared" si="12"/>
        <v>#REF!</v>
      </c>
      <c r="G98" s="12" t="e">
        <f t="shared" si="13"/>
        <v>#REF!</v>
      </c>
      <c r="H98">
        <f t="shared" si="17"/>
        <v>80</v>
      </c>
      <c r="J98">
        <f t="shared" si="11"/>
        <v>307.46785571633131</v>
      </c>
      <c r="K98" t="e">
        <f t="shared" si="14"/>
        <v>#REF!</v>
      </c>
      <c r="L98" t="e">
        <f t="shared" si="15"/>
        <v>#REF!</v>
      </c>
    </row>
    <row r="99" spans="1:12" x14ac:dyDescent="0.25">
      <c r="A99" s="1">
        <f t="shared" si="16"/>
        <v>1.94</v>
      </c>
      <c r="B99" s="5">
        <f t="shared" si="10"/>
        <v>104.36286541540332</v>
      </c>
      <c r="C99" s="4">
        <v>97</v>
      </c>
      <c r="E99" s="3">
        <f t="shared" si="9"/>
        <v>0.02</v>
      </c>
      <c r="F99" t="e">
        <f t="shared" si="12"/>
        <v>#REF!</v>
      </c>
      <c r="G99" s="12" t="e">
        <f t="shared" si="13"/>
        <v>#REF!</v>
      </c>
      <c r="H99">
        <f t="shared" si="17"/>
        <v>80</v>
      </c>
      <c r="J99">
        <f t="shared" si="11"/>
        <v>306.13107188518308</v>
      </c>
      <c r="K99" t="e">
        <f t="shared" si="14"/>
        <v>#REF!</v>
      </c>
      <c r="L99" t="e">
        <f t="shared" si="15"/>
        <v>#REF!</v>
      </c>
    </row>
    <row r="100" spans="1:12" x14ac:dyDescent="0.25">
      <c r="A100" s="1">
        <f t="shared" si="16"/>
        <v>1.96</v>
      </c>
      <c r="B100" s="5">
        <f t="shared" si="10"/>
        <v>103.90302358755588</v>
      </c>
      <c r="C100" s="4">
        <v>98</v>
      </c>
      <c r="E100" s="3">
        <f t="shared" si="9"/>
        <v>0.02</v>
      </c>
      <c r="F100" t="e">
        <f t="shared" si="12"/>
        <v>#REF!</v>
      </c>
      <c r="G100" s="12" t="e">
        <f t="shared" si="13"/>
        <v>#REF!</v>
      </c>
      <c r="H100">
        <f t="shared" si="17"/>
        <v>80</v>
      </c>
      <c r="J100">
        <f t="shared" si="11"/>
        <v>304.78220252349723</v>
      </c>
      <c r="K100" t="e">
        <f t="shared" si="14"/>
        <v>#REF!</v>
      </c>
      <c r="L100" t="e">
        <f t="shared" si="15"/>
        <v>#REF!</v>
      </c>
    </row>
    <row r="101" spans="1:12" x14ac:dyDescent="0.25">
      <c r="A101" s="1">
        <f t="shared" si="16"/>
        <v>1.98</v>
      </c>
      <c r="B101" s="5">
        <f t="shared" si="10"/>
        <v>103.43907984624765</v>
      </c>
      <c r="C101" s="4">
        <v>99</v>
      </c>
      <c r="E101" s="3">
        <f t="shared" si="9"/>
        <v>0.02</v>
      </c>
      <c r="F101" t="e">
        <f t="shared" si="12"/>
        <v>#REF!</v>
      </c>
      <c r="G101" s="12" t="e">
        <f t="shared" si="13"/>
        <v>#REF!</v>
      </c>
      <c r="H101">
        <f t="shared" si="17"/>
        <v>80</v>
      </c>
      <c r="J101">
        <f t="shared" si="11"/>
        <v>303.42130088232642</v>
      </c>
      <c r="K101" t="e">
        <f t="shared" si="14"/>
        <v>#REF!</v>
      </c>
      <c r="L101" t="e">
        <f t="shared" si="15"/>
        <v>#REF!</v>
      </c>
    </row>
    <row r="102" spans="1:12" x14ac:dyDescent="0.25">
      <c r="A102" s="1">
        <f t="shared" si="16"/>
        <v>2</v>
      </c>
      <c r="B102" s="5">
        <f t="shared" si="10"/>
        <v>102.97105250718317</v>
      </c>
      <c r="C102" s="4">
        <v>100</v>
      </c>
      <c r="E102" s="3">
        <f t="shared" si="9"/>
        <v>0.02</v>
      </c>
      <c r="F102" t="e">
        <f t="shared" si="12"/>
        <v>#REF!</v>
      </c>
      <c r="G102" s="12" t="e">
        <f t="shared" si="13"/>
        <v>#REF!</v>
      </c>
      <c r="H102">
        <f t="shared" si="17"/>
        <v>80</v>
      </c>
      <c r="J102">
        <f t="shared" si="11"/>
        <v>302.04842068773735</v>
      </c>
      <c r="K102" t="e">
        <f t="shared" si="14"/>
        <v>#REF!</v>
      </c>
      <c r="L102" t="e">
        <f t="shared" si="15"/>
        <v>#REF!</v>
      </c>
    </row>
    <row r="103" spans="1:12" x14ac:dyDescent="0.25">
      <c r="A103" s="1">
        <f t="shared" si="16"/>
        <v>2.02</v>
      </c>
      <c r="B103" s="5">
        <f t="shared" si="10"/>
        <v>102.49896004728041</v>
      </c>
      <c r="C103" s="4">
        <v>101</v>
      </c>
      <c r="E103" s="3">
        <f t="shared" si="9"/>
        <v>0.02</v>
      </c>
      <c r="F103" t="e">
        <f t="shared" si="12"/>
        <v>#REF!</v>
      </c>
      <c r="G103" s="12" t="e">
        <f t="shared" si="13"/>
        <v>#REF!</v>
      </c>
      <c r="H103">
        <f t="shared" si="17"/>
        <v>80</v>
      </c>
      <c r="J103">
        <f t="shared" si="11"/>
        <v>300.66361613868918</v>
      </c>
      <c r="K103" t="e">
        <f t="shared" si="14"/>
        <v>#REF!</v>
      </c>
      <c r="L103" t="e">
        <f t="shared" si="15"/>
        <v>#REF!</v>
      </c>
    </row>
    <row r="104" spans="1:12" x14ac:dyDescent="0.25">
      <c r="A104" s="1">
        <f t="shared" si="16"/>
        <v>2.04</v>
      </c>
      <c r="B104" s="5">
        <f t="shared" si="10"/>
        <v>102.0228211039413</v>
      </c>
      <c r="C104" s="4">
        <v>102</v>
      </c>
      <c r="E104" s="3">
        <f t="shared" si="9"/>
        <v>0.02</v>
      </c>
      <c r="F104" t="e">
        <f t="shared" si="12"/>
        <v>#REF!</v>
      </c>
      <c r="G104" s="12" t="e">
        <f t="shared" si="13"/>
        <v>#REF!</v>
      </c>
      <c r="H104">
        <f t="shared" si="17"/>
        <v>80</v>
      </c>
      <c r="J104">
        <f t="shared" si="11"/>
        <v>299.26694190489445</v>
      </c>
      <c r="K104" t="e">
        <f t="shared" si="14"/>
        <v>#REF!</v>
      </c>
      <c r="L104" t="e">
        <f t="shared" si="15"/>
        <v>#REF!</v>
      </c>
    </row>
    <row r="105" spans="1:12" x14ac:dyDescent="0.25">
      <c r="A105" s="1">
        <f t="shared" si="16"/>
        <v>2.06</v>
      </c>
      <c r="B105" s="5">
        <f t="shared" si="10"/>
        <v>101.54265447431605</v>
      </c>
      <c r="C105" s="4">
        <v>103</v>
      </c>
      <c r="E105" s="3">
        <f t="shared" si="9"/>
        <v>0.02</v>
      </c>
      <c r="F105" t="e">
        <f t="shared" si="12"/>
        <v>#REF!</v>
      </c>
      <c r="G105" s="12" t="e">
        <f t="shared" si="13"/>
        <v>#REF!</v>
      </c>
      <c r="H105">
        <f t="shared" si="17"/>
        <v>80</v>
      </c>
      <c r="J105">
        <f t="shared" si="11"/>
        <v>297.8584531246604</v>
      </c>
      <c r="K105" t="e">
        <f t="shared" si="14"/>
        <v>#REF!</v>
      </c>
      <c r="L105" t="e">
        <f t="shared" si="15"/>
        <v>#REF!</v>
      </c>
    </row>
    <row r="106" spans="1:12" x14ac:dyDescent="0.25">
      <c r="A106" s="1">
        <f t="shared" si="16"/>
        <v>2.08</v>
      </c>
      <c r="B106" s="5">
        <f t="shared" si="10"/>
        <v>101.05847911456102</v>
      </c>
      <c r="C106" s="4">
        <v>104</v>
      </c>
      <c r="E106" s="3">
        <f t="shared" si="9"/>
        <v>0.02</v>
      </c>
      <c r="F106" t="e">
        <f t="shared" si="12"/>
        <v>#REF!</v>
      </c>
      <c r="G106" s="12" t="e">
        <f t="shared" si="13"/>
        <v>#REF!</v>
      </c>
      <c r="H106">
        <f t="shared" si="17"/>
        <v>80</v>
      </c>
      <c r="J106">
        <f t="shared" si="11"/>
        <v>296.43820540271236</v>
      </c>
      <c r="K106" t="e">
        <f t="shared" si="14"/>
        <v>#REF!</v>
      </c>
      <c r="L106" t="e">
        <f t="shared" si="15"/>
        <v>#REF!</v>
      </c>
    </row>
    <row r="107" spans="1:12" x14ac:dyDescent="0.25">
      <c r="A107" s="1">
        <f t="shared" si="16"/>
        <v>2.1</v>
      </c>
      <c r="B107" s="5">
        <f t="shared" si="10"/>
        <v>100.57031413909039</v>
      </c>
      <c r="C107" s="4">
        <v>105</v>
      </c>
      <c r="E107" s="3">
        <f t="shared" si="9"/>
        <v>0.02</v>
      </c>
      <c r="F107" t="e">
        <f t="shared" si="12"/>
        <v>#REF!</v>
      </c>
      <c r="G107" s="12" t="e">
        <f t="shared" si="13"/>
        <v>#REF!</v>
      </c>
      <c r="H107">
        <f t="shared" si="17"/>
        <v>80</v>
      </c>
      <c r="J107">
        <f t="shared" si="11"/>
        <v>295.00625480799846</v>
      </c>
      <c r="K107" t="e">
        <f t="shared" si="14"/>
        <v>#REF!</v>
      </c>
      <c r="L107" t="e">
        <f t="shared" si="15"/>
        <v>#REF!</v>
      </c>
    </row>
    <row r="108" spans="1:12" x14ac:dyDescent="0.25">
      <c r="A108" s="1">
        <f t="shared" si="16"/>
        <v>2.12</v>
      </c>
      <c r="B108" s="5">
        <f t="shared" si="10"/>
        <v>100.0781788198215</v>
      </c>
      <c r="C108" s="4">
        <v>106</v>
      </c>
      <c r="E108" s="3">
        <f t="shared" si="9"/>
        <v>0.02</v>
      </c>
      <c r="F108" t="e">
        <f t="shared" si="12"/>
        <v>#REF!</v>
      </c>
      <c r="G108" s="12" t="e">
        <f t="shared" si="13"/>
        <v>#REF!</v>
      </c>
      <c r="H108">
        <f t="shared" si="17"/>
        <v>80</v>
      </c>
      <c r="J108">
        <f t="shared" si="11"/>
        <v>293.5626578714764</v>
      </c>
      <c r="K108" t="e">
        <f t="shared" si="14"/>
        <v>#REF!</v>
      </c>
      <c r="L108" t="e">
        <f t="shared" si="15"/>
        <v>#REF!</v>
      </c>
    </row>
    <row r="109" spans="1:12" x14ac:dyDescent="0.25">
      <c r="A109" s="1">
        <f t="shared" si="16"/>
        <v>2.14</v>
      </c>
      <c r="B109" s="5">
        <f t="shared" si="10"/>
        <v>99.582092585414117</v>
      </c>
      <c r="C109" s="4">
        <v>107</v>
      </c>
      <c r="E109" s="3">
        <f t="shared" si="9"/>
        <v>0.02</v>
      </c>
      <c r="F109" t="e">
        <f t="shared" si="12"/>
        <v>#REF!</v>
      </c>
      <c r="G109" s="12" t="e">
        <f t="shared" si="13"/>
        <v>#REF!</v>
      </c>
      <c r="H109">
        <f t="shared" si="17"/>
        <v>80</v>
      </c>
      <c r="J109">
        <f t="shared" si="11"/>
        <v>292.10747158388136</v>
      </c>
      <c r="K109" t="e">
        <f t="shared" si="14"/>
        <v>#REF!</v>
      </c>
      <c r="L109" t="e">
        <f t="shared" si="15"/>
        <v>#REF!</v>
      </c>
    </row>
    <row r="110" spans="1:12" x14ac:dyDescent="0.25">
      <c r="A110" s="1">
        <f t="shared" si="16"/>
        <v>2.16</v>
      </c>
      <c r="B110" s="5">
        <f t="shared" si="10"/>
        <v>99.082075020503282</v>
      </c>
      <c r="C110" s="4">
        <v>108</v>
      </c>
      <c r="E110" s="3">
        <f t="shared" si="9"/>
        <v>0.02</v>
      </c>
      <c r="F110" t="e">
        <f t="shared" si="12"/>
        <v>#REF!</v>
      </c>
      <c r="G110" s="12" t="e">
        <f t="shared" si="13"/>
        <v>#REF!</v>
      </c>
      <c r="H110">
        <f t="shared" si="17"/>
        <v>80</v>
      </c>
      <c r="J110">
        <f t="shared" si="11"/>
        <v>290.6407533934763</v>
      </c>
      <c r="K110" t="e">
        <f t="shared" si="14"/>
        <v>#REF!</v>
      </c>
      <c r="L110" t="e">
        <f t="shared" si="15"/>
        <v>#REF!</v>
      </c>
    </row>
    <row r="111" spans="1:12" x14ac:dyDescent="0.25">
      <c r="A111" s="1">
        <f t="shared" si="16"/>
        <v>2.1800000000000002</v>
      </c>
      <c r="B111" s="5">
        <f t="shared" si="10"/>
        <v>98.578145864926356</v>
      </c>
      <c r="C111" s="4">
        <v>109</v>
      </c>
      <c r="E111" s="3">
        <f t="shared" si="9"/>
        <v>0.02</v>
      </c>
      <c r="F111" t="e">
        <f t="shared" si="12"/>
        <v>#REF!</v>
      </c>
      <c r="G111" s="12" t="e">
        <f t="shared" si="13"/>
        <v>#REF!</v>
      </c>
      <c r="H111">
        <f t="shared" si="17"/>
        <v>80</v>
      </c>
      <c r="J111">
        <f t="shared" si="11"/>
        <v>289.16256120378398</v>
      </c>
      <c r="K111" t="e">
        <f t="shared" si="14"/>
        <v>#REF!</v>
      </c>
      <c r="L111" t="e">
        <f t="shared" si="15"/>
        <v>#REF!</v>
      </c>
    </row>
    <row r="112" spans="1:12" x14ac:dyDescent="0.25">
      <c r="A112" s="1">
        <f t="shared" si="16"/>
        <v>2.2000000000000002</v>
      </c>
      <c r="B112" s="5">
        <f t="shared" si="10"/>
        <v>98.070325012943485</v>
      </c>
      <c r="C112" s="4">
        <v>110</v>
      </c>
      <c r="E112" s="3">
        <f t="shared" si="9"/>
        <v>0.02</v>
      </c>
      <c r="F112" t="e">
        <f t="shared" si="12"/>
        <v>#REF!</v>
      </c>
      <c r="G112" s="12" t="e">
        <f t="shared" si="13"/>
        <v>#REF!</v>
      </c>
      <c r="H112">
        <f t="shared" si="17"/>
        <v>80</v>
      </c>
      <c r="J112">
        <f t="shared" si="11"/>
        <v>287.67295337130088</v>
      </c>
      <c r="K112" t="e">
        <f t="shared" si="14"/>
        <v>#REF!</v>
      </c>
      <c r="L112" t="e">
        <f t="shared" si="15"/>
        <v>#REF!</v>
      </c>
    </row>
    <row r="113" spans="1:12" x14ac:dyDescent="0.25">
      <c r="A113" s="1">
        <f t="shared" si="16"/>
        <v>2.2200000000000002</v>
      </c>
      <c r="B113" s="5">
        <f t="shared" si="10"/>
        <v>97.558632512452405</v>
      </c>
      <c r="C113" s="4">
        <v>111</v>
      </c>
      <c r="E113" s="3">
        <f t="shared" si="9"/>
        <v>0.02</v>
      </c>
      <c r="F113" t="e">
        <f t="shared" si="12"/>
        <v>#REF!</v>
      </c>
      <c r="G113" s="12" t="e">
        <f t="shared" si="13"/>
        <v>#REF!</v>
      </c>
      <c r="H113">
        <f t="shared" si="17"/>
        <v>80</v>
      </c>
      <c r="J113">
        <f t="shared" si="11"/>
        <v>286.17198870319373</v>
      </c>
      <c r="K113" t="e">
        <f t="shared" si="14"/>
        <v>#REF!</v>
      </c>
      <c r="L113" t="e">
        <f t="shared" si="15"/>
        <v>#REF!</v>
      </c>
    </row>
    <row r="114" spans="1:12" x14ac:dyDescent="0.25">
      <c r="A114" s="1">
        <f t="shared" si="16"/>
        <v>2.2400000000000002</v>
      </c>
      <c r="B114" s="5">
        <f t="shared" si="10"/>
        <v>97.043088564196864</v>
      </c>
      <c r="C114" s="4">
        <v>112</v>
      </c>
      <c r="E114" s="3">
        <f t="shared" si="9"/>
        <v>0.02</v>
      </c>
      <c r="F114" t="e">
        <f t="shared" si="12"/>
        <v>#REF!</v>
      </c>
      <c r="G114" s="12" t="e">
        <f t="shared" si="13"/>
        <v>#REF!</v>
      </c>
      <c r="H114">
        <f t="shared" si="17"/>
        <v>80</v>
      </c>
      <c r="J114">
        <f t="shared" si="11"/>
        <v>284.65972645497743</v>
      </c>
      <c r="K114" t="e">
        <f t="shared" si="14"/>
        <v>#REF!</v>
      </c>
      <c r="L114" t="e">
        <f t="shared" si="15"/>
        <v>#REF!</v>
      </c>
    </row>
    <row r="115" spans="1:12" x14ac:dyDescent="0.25">
      <c r="A115" s="1">
        <f t="shared" si="16"/>
        <v>2.2600000000000002</v>
      </c>
      <c r="B115" s="5">
        <f t="shared" si="10"/>
        <v>96.52371352096921</v>
      </c>
      <c r="C115" s="4">
        <v>113</v>
      </c>
      <c r="E115" s="3">
        <f t="shared" si="9"/>
        <v>0.02</v>
      </c>
      <c r="F115" t="e">
        <f t="shared" si="12"/>
        <v>#REF!</v>
      </c>
      <c r="G115" s="12" t="e">
        <f t="shared" si="13"/>
        <v>#REF!</v>
      </c>
      <c r="H115">
        <f t="shared" si="17"/>
        <v>80</v>
      </c>
      <c r="J115">
        <f t="shared" si="11"/>
        <v>283.13622632817635</v>
      </c>
      <c r="K115" t="e">
        <f t="shared" si="14"/>
        <v>#REF!</v>
      </c>
      <c r="L115" t="e">
        <f t="shared" si="15"/>
        <v>#REF!</v>
      </c>
    </row>
    <row r="116" spans="1:12" x14ac:dyDescent="0.25">
      <c r="A116" s="1">
        <f t="shared" si="16"/>
        <v>2.2800000000000002</v>
      </c>
      <c r="B116" s="5">
        <f t="shared" si="10"/>
        <v>96.000527886806793</v>
      </c>
      <c r="C116" s="4">
        <v>114</v>
      </c>
      <c r="E116" s="3">
        <f t="shared" si="9"/>
        <v>0.02</v>
      </c>
      <c r="F116" t="e">
        <f t="shared" si="12"/>
        <v>#REF!</v>
      </c>
      <c r="G116" s="12" t="e">
        <f t="shared" si="13"/>
        <v>#REF!</v>
      </c>
      <c r="H116">
        <f t="shared" si="17"/>
        <v>80</v>
      </c>
      <c r="J116">
        <f t="shared" si="11"/>
        <v>281.60154846796655</v>
      </c>
      <c r="K116" t="e">
        <f t="shared" si="14"/>
        <v>#REF!</v>
      </c>
      <c r="L116" t="e">
        <f t="shared" si="15"/>
        <v>#REF!</v>
      </c>
    </row>
    <row r="117" spans="1:12" x14ac:dyDescent="0.25">
      <c r="A117" s="1">
        <f t="shared" si="16"/>
        <v>2.3000000000000003</v>
      </c>
      <c r="B117" s="5">
        <f t="shared" si="10"/>
        <v>95.473552316182634</v>
      </c>
      <c r="C117" s="4">
        <v>115</v>
      </c>
      <c r="E117" s="3">
        <f t="shared" si="9"/>
        <v>0.02</v>
      </c>
      <c r="F117" t="e">
        <f t="shared" si="12"/>
        <v>#REF!</v>
      </c>
      <c r="G117" s="12" t="e">
        <f t="shared" si="13"/>
        <v>#REF!</v>
      </c>
      <c r="H117">
        <f t="shared" si="17"/>
        <v>80</v>
      </c>
      <c r="J117">
        <f t="shared" si="11"/>
        <v>280.05575346080241</v>
      </c>
      <c r="K117" t="e">
        <f t="shared" si="14"/>
        <v>#REF!</v>
      </c>
      <c r="L117" t="e">
        <f t="shared" si="15"/>
        <v>#REF!</v>
      </c>
    </row>
    <row r="118" spans="1:12" x14ac:dyDescent="0.25">
      <c r="A118" s="1">
        <f t="shared" si="16"/>
        <v>2.3199999999999998</v>
      </c>
      <c r="B118" s="5">
        <f t="shared" si="10"/>
        <v>94.94280761318997</v>
      </c>
      <c r="C118" s="4">
        <v>116</v>
      </c>
      <c r="E118" s="3">
        <f t="shared" si="9"/>
        <v>0.02</v>
      </c>
      <c r="F118" t="e">
        <f t="shared" si="12"/>
        <v>#REF!</v>
      </c>
      <c r="G118" s="12" t="e">
        <f t="shared" si="13"/>
        <v>#REF!</v>
      </c>
      <c r="H118">
        <f t="shared" si="17"/>
        <v>80</v>
      </c>
      <c r="J118">
        <f t="shared" si="11"/>
        <v>278.49890233202393</v>
      </c>
      <c r="K118" t="e">
        <f t="shared" si="14"/>
        <v>#REF!</v>
      </c>
      <c r="L118" t="e">
        <f t="shared" si="15"/>
        <v>#REF!</v>
      </c>
    </row>
    <row r="119" spans="1:12" x14ac:dyDescent="0.25">
      <c r="A119" s="1">
        <f t="shared" si="16"/>
        <v>2.34</v>
      </c>
      <c r="B119" s="5">
        <f t="shared" si="10"/>
        <v>94.408314730720846</v>
      </c>
      <c r="C119" s="4">
        <v>117</v>
      </c>
      <c r="E119" s="3">
        <f t="shared" si="9"/>
        <v>0.02</v>
      </c>
      <c r="F119" t="e">
        <f t="shared" si="12"/>
        <v>#REF!</v>
      </c>
      <c r="G119" s="12" t="e">
        <f t="shared" si="13"/>
        <v>#REF!</v>
      </c>
      <c r="H119">
        <f t="shared" si="17"/>
        <v>80</v>
      </c>
      <c r="J119">
        <f t="shared" si="11"/>
        <v>276.93105654344782</v>
      </c>
      <c r="K119" t="e">
        <f t="shared" si="14"/>
        <v>#REF!</v>
      </c>
      <c r="L119" t="e">
        <f t="shared" si="15"/>
        <v>#REF!</v>
      </c>
    </row>
    <row r="120" spans="1:12" x14ac:dyDescent="0.25">
      <c r="A120" s="1">
        <f t="shared" si="16"/>
        <v>2.36</v>
      </c>
      <c r="B120" s="5">
        <f t="shared" si="10"/>
        <v>93.870094769639081</v>
      </c>
      <c r="C120" s="4">
        <v>118</v>
      </c>
      <c r="E120" s="3">
        <f t="shared" si="9"/>
        <v>0.02</v>
      </c>
      <c r="F120" t="e">
        <f t="shared" si="12"/>
        <v>#REF!</v>
      </c>
      <c r="G120" s="12" t="e">
        <f t="shared" si="13"/>
        <v>#REF!</v>
      </c>
      <c r="H120">
        <f t="shared" si="17"/>
        <v>80</v>
      </c>
      <c r="J120">
        <f t="shared" si="11"/>
        <v>275.35227799094127</v>
      </c>
      <c r="K120" t="e">
        <f t="shared" si="14"/>
        <v>#REF!</v>
      </c>
      <c r="L120" t="e">
        <f t="shared" si="15"/>
        <v>#REF!</v>
      </c>
    </row>
    <row r="121" spans="1:12" x14ac:dyDescent="0.25">
      <c r="A121" s="1">
        <f t="shared" si="16"/>
        <v>2.38</v>
      </c>
      <c r="B121" s="5">
        <f t="shared" si="10"/>
        <v>93.328168977947144</v>
      </c>
      <c r="C121" s="4">
        <v>119</v>
      </c>
      <c r="E121" s="3">
        <f t="shared" si="9"/>
        <v>0.02</v>
      </c>
      <c r="F121" t="e">
        <f t="shared" si="12"/>
        <v>#REF!</v>
      </c>
      <c r="G121" s="12" t="e">
        <f t="shared" si="13"/>
        <v>#REF!</v>
      </c>
      <c r="H121">
        <f t="shared" si="17"/>
        <v>80</v>
      </c>
      <c r="J121">
        <f t="shared" si="11"/>
        <v>273.76262900197827</v>
      </c>
      <c r="K121" t="e">
        <f t="shared" si="14"/>
        <v>#REF!</v>
      </c>
      <c r="L121" t="e">
        <f t="shared" si="15"/>
        <v>#REF!</v>
      </c>
    </row>
    <row r="122" spans="1:12" x14ac:dyDescent="0.25">
      <c r="A122" s="1">
        <f t="shared" si="16"/>
        <v>2.4</v>
      </c>
      <c r="B122" s="5">
        <f t="shared" si="10"/>
        <v>92.782558749947398</v>
      </c>
      <c r="C122" s="4">
        <v>120</v>
      </c>
      <c r="E122" s="3">
        <f t="shared" si="9"/>
        <v>0.02</v>
      </c>
      <c r="F122" t="e">
        <f t="shared" si="12"/>
        <v>#REF!</v>
      </c>
      <c r="G122" s="12" t="e">
        <f t="shared" si="13"/>
        <v>#REF!</v>
      </c>
      <c r="H122">
        <f t="shared" si="17"/>
        <v>80</v>
      </c>
      <c r="J122">
        <f t="shared" si="11"/>
        <v>272.162172333179</v>
      </c>
      <c r="K122" t="e">
        <f t="shared" si="14"/>
        <v>#REF!</v>
      </c>
      <c r="L122" t="e">
        <f t="shared" si="15"/>
        <v>#REF!</v>
      </c>
    </row>
    <row r="123" spans="1:12" x14ac:dyDescent="0.25">
      <c r="A123" s="1">
        <f t="shared" si="16"/>
        <v>2.42</v>
      </c>
      <c r="B123" s="5">
        <f t="shared" si="10"/>
        <v>92.233285625397386</v>
      </c>
      <c r="C123" s="4">
        <v>121</v>
      </c>
      <c r="E123" s="3">
        <f t="shared" si="9"/>
        <v>0.02</v>
      </c>
      <c r="F123" t="e">
        <f t="shared" si="12"/>
        <v>#REF!</v>
      </c>
      <c r="G123" s="12" t="e">
        <f t="shared" si="13"/>
        <v>#REF!</v>
      </c>
      <c r="H123">
        <f t="shared" si="17"/>
        <v>80</v>
      </c>
      <c r="J123">
        <f t="shared" si="11"/>
        <v>270.5509711678323</v>
      </c>
      <c r="K123" t="e">
        <f t="shared" si="14"/>
        <v>#REF!</v>
      </c>
      <c r="L123" t="e">
        <f t="shared" si="15"/>
        <v>#REF!</v>
      </c>
    </row>
    <row r="124" spans="1:12" x14ac:dyDescent="0.25">
      <c r="A124" s="1">
        <f t="shared" si="16"/>
        <v>2.44</v>
      </c>
      <c r="B124" s="5">
        <f t="shared" si="10"/>
        <v>91.680371288659543</v>
      </c>
      <c r="C124" s="4">
        <v>122</v>
      </c>
      <c r="E124" s="3">
        <f t="shared" si="9"/>
        <v>0.02</v>
      </c>
      <c r="F124" t="e">
        <f t="shared" si="12"/>
        <v>#REF!</v>
      </c>
      <c r="G124" s="12" t="e">
        <f t="shared" si="13"/>
        <v>#REF!</v>
      </c>
      <c r="H124">
        <f t="shared" si="17"/>
        <v>80</v>
      </c>
      <c r="J124">
        <f t="shared" si="11"/>
        <v>268.92908911340129</v>
      </c>
      <c r="K124" t="e">
        <f t="shared" si="14"/>
        <v>#REF!</v>
      </c>
      <c r="L124" t="e">
        <f t="shared" si="15"/>
        <v>#REF!</v>
      </c>
    </row>
    <row r="125" spans="1:12" x14ac:dyDescent="0.25">
      <c r="A125" s="1">
        <f t="shared" si="16"/>
        <v>2.46</v>
      </c>
      <c r="B125" s="5">
        <f t="shared" si="10"/>
        <v>91.1238375678452</v>
      </c>
      <c r="C125" s="4">
        <v>123</v>
      </c>
      <c r="E125" s="3">
        <f t="shared" si="9"/>
        <v>0.02</v>
      </c>
      <c r="F125" t="e">
        <f t="shared" si="12"/>
        <v>#REF!</v>
      </c>
      <c r="G125" s="12" t="e">
        <f t="shared" si="13"/>
        <v>#REF!</v>
      </c>
      <c r="H125">
        <f t="shared" si="17"/>
        <v>80</v>
      </c>
      <c r="J125">
        <f t="shared" si="11"/>
        <v>267.29659019901254</v>
      </c>
      <c r="K125" t="e">
        <f t="shared" si="14"/>
        <v>#REF!</v>
      </c>
      <c r="L125" t="e">
        <f t="shared" si="15"/>
        <v>#REF!</v>
      </c>
    </row>
    <row r="126" spans="1:12" x14ac:dyDescent="0.25">
      <c r="A126" s="1">
        <f t="shared" si="16"/>
        <v>2.48</v>
      </c>
      <c r="B126" s="5">
        <f t="shared" si="10"/>
        <v>90.563706433952646</v>
      </c>
      <c r="C126" s="4">
        <v>124</v>
      </c>
      <c r="E126" s="3">
        <f t="shared" si="9"/>
        <v>0.02</v>
      </c>
      <c r="F126" t="e">
        <f t="shared" si="12"/>
        <v>#REF!</v>
      </c>
      <c r="G126" s="12" t="e">
        <f t="shared" si="13"/>
        <v>#REF!</v>
      </c>
      <c r="H126">
        <f t="shared" si="17"/>
        <v>80</v>
      </c>
      <c r="J126">
        <f t="shared" si="11"/>
        <v>265.65353887292775</v>
      </c>
      <c r="K126" t="e">
        <f t="shared" si="14"/>
        <v>#REF!</v>
      </c>
      <c r="L126" t="e">
        <f t="shared" si="15"/>
        <v>#REF!</v>
      </c>
    </row>
    <row r="127" spans="1:12" x14ac:dyDescent="0.25">
      <c r="A127" s="1">
        <f t="shared" si="16"/>
        <v>2.5</v>
      </c>
      <c r="B127" s="5">
        <f t="shared" si="10"/>
        <v>90.000000000000014</v>
      </c>
      <c r="C127" s="4">
        <v>125</v>
      </c>
      <c r="E127" s="3">
        <f t="shared" si="9"/>
        <v>0.02</v>
      </c>
      <c r="F127" t="e">
        <f t="shared" si="12"/>
        <v>#REF!</v>
      </c>
      <c r="G127" s="12" t="e">
        <f t="shared" si="13"/>
        <v>#REF!</v>
      </c>
      <c r="H127">
        <f t="shared" si="17"/>
        <v>80</v>
      </c>
      <c r="J127">
        <f t="shared" si="11"/>
        <v>264</v>
      </c>
      <c r="K127" t="e">
        <f t="shared" si="14"/>
        <v>#REF!</v>
      </c>
      <c r="L127" t="e">
        <f t="shared" si="15"/>
        <v>#REF!</v>
      </c>
    </row>
    <row r="128" spans="1:12" x14ac:dyDescent="0.25">
      <c r="A128" s="1">
        <f t="shared" si="16"/>
        <v>2.52</v>
      </c>
      <c r="B128" s="5">
        <f t="shared" si="10"/>
        <v>89.432740520152052</v>
      </c>
      <c r="C128" s="4">
        <v>126</v>
      </c>
      <c r="E128" s="3">
        <f t="shared" si="9"/>
        <v>0.02</v>
      </c>
      <c r="F128" t="e">
        <f t="shared" si="12"/>
        <v>#REF!</v>
      </c>
      <c r="G128" s="12" t="e">
        <f t="shared" si="13"/>
        <v>#REF!</v>
      </c>
      <c r="H128">
        <f t="shared" si="17"/>
        <v>80</v>
      </c>
      <c r="J128">
        <f t="shared" si="11"/>
        <v>262.3360388591127</v>
      </c>
      <c r="K128" t="e">
        <f t="shared" si="14"/>
        <v>#REF!</v>
      </c>
      <c r="L128" t="e">
        <f t="shared" si="15"/>
        <v>#REF!</v>
      </c>
    </row>
    <row r="129" spans="1:12" x14ac:dyDescent="0.25">
      <c r="A129" s="1">
        <f t="shared" si="16"/>
        <v>2.54</v>
      </c>
      <c r="B129" s="5">
        <f t="shared" si="10"/>
        <v>88.86195038884172</v>
      </c>
      <c r="C129" s="4">
        <v>127</v>
      </c>
      <c r="E129" s="3">
        <f t="shared" ref="E129:E192" si="18">IF(fac=50,1/50,IF(fac=60,1/60))</f>
        <v>0.02</v>
      </c>
      <c r="F129" t="e">
        <f t="shared" si="12"/>
        <v>#REF!</v>
      </c>
      <c r="G129" s="12" t="e">
        <f t="shared" si="13"/>
        <v>#REF!</v>
      </c>
      <c r="H129">
        <f t="shared" si="17"/>
        <v>80</v>
      </c>
      <c r="J129">
        <f t="shared" si="11"/>
        <v>260.66172114060237</v>
      </c>
      <c r="K129" t="e">
        <f t="shared" si="14"/>
        <v>#REF!</v>
      </c>
      <c r="L129" t="e">
        <f t="shared" si="15"/>
        <v>#REF!</v>
      </c>
    </row>
    <row r="130" spans="1:12" x14ac:dyDescent="0.25">
      <c r="A130" s="1">
        <f t="shared" si="16"/>
        <v>2.56</v>
      </c>
      <c r="B130" s="5">
        <f t="shared" ref="B130:B193" si="19">IF(fac=50,Vacmin*SQRT(2)*ABS(COS(A130*PI()/5/2)),IF(fac=60,Vacmin*SQRT(2)*ABS(COS(A130*PI()*240/1000/2))))</f>
        <v>88.287652139886077</v>
      </c>
      <c r="C130" s="4">
        <v>128</v>
      </c>
      <c r="E130" s="3">
        <f t="shared" si="18"/>
        <v>0.02</v>
      </c>
      <c r="F130" t="e">
        <f t="shared" si="12"/>
        <v>#REF!</v>
      </c>
      <c r="G130" s="12" t="e">
        <f t="shared" si="13"/>
        <v>#REF!</v>
      </c>
      <c r="H130">
        <f t="shared" si="17"/>
        <v>80</v>
      </c>
      <c r="J130">
        <f t="shared" ref="J130:J193" si="20">IF(fac=50,Vacmax*SQRT(2)*ABS(COS(A130*PI()/5/2)),IF(fac=60,Vacmax*SQRT(2)*ABS(COS(A130*PI()*240/1000/2))))</f>
        <v>258.97711294366582</v>
      </c>
      <c r="K130" t="e">
        <f t="shared" si="14"/>
        <v>#REF!</v>
      </c>
      <c r="L130" t="e">
        <f t="shared" si="15"/>
        <v>#REF!</v>
      </c>
    </row>
    <row r="131" spans="1:12" x14ac:dyDescent="0.25">
      <c r="A131" s="1">
        <f t="shared" si="16"/>
        <v>2.58</v>
      </c>
      <c r="B131" s="5">
        <f t="shared" si="19"/>
        <v>87.709868445596626</v>
      </c>
      <c r="C131" s="4">
        <v>129</v>
      </c>
      <c r="E131" s="3">
        <f t="shared" si="18"/>
        <v>0.02</v>
      </c>
      <c r="F131" t="e">
        <f t="shared" ref="F131:F194" si="21">SQRT(ABS(F130*F130-2*Vout*Iout*E131*100*1000000/1000/1000/Cin/H131))</f>
        <v>#REF!</v>
      </c>
      <c r="G131" s="12" t="e">
        <f t="shared" ref="G131:G194" si="22">MAX(B131,F131)</f>
        <v>#REF!</v>
      </c>
      <c r="H131">
        <f t="shared" si="17"/>
        <v>80</v>
      </c>
      <c r="J131">
        <f t="shared" si="20"/>
        <v>257.28228077375013</v>
      </c>
      <c r="K131" t="e">
        <f t="shared" ref="K131:K194" si="23">SQRT(ABS(K130*K130-2*Vout*Iout*E131*100*1000000/1000/1000/Cin/H131))</f>
        <v>#REF!</v>
      </c>
      <c r="L131" t="e">
        <f t="shared" ref="L131:L194" si="24">MAX(J131,K131)</f>
        <v>#REF!</v>
      </c>
    </row>
    <row r="132" spans="1:12" x14ac:dyDescent="0.25">
      <c r="A132" s="1">
        <f t="shared" ref="A132:A195" si="25">C132*E132</f>
        <v>2.6</v>
      </c>
      <c r="B132" s="5">
        <f t="shared" si="19"/>
        <v>87.128622115884284</v>
      </c>
      <c r="C132" s="4">
        <v>130</v>
      </c>
      <c r="E132" s="3">
        <f t="shared" si="18"/>
        <v>0.02</v>
      </c>
      <c r="F132" t="e">
        <f t="shared" si="21"/>
        <v>#REF!</v>
      </c>
      <c r="G132" s="12" t="e">
        <f t="shared" si="22"/>
        <v>#REF!</v>
      </c>
      <c r="H132">
        <f t="shared" ref="H132:H195" si="26">H131</f>
        <v>80</v>
      </c>
      <c r="J132">
        <f t="shared" si="20"/>
        <v>255.57729153992724</v>
      </c>
      <c r="K132" t="e">
        <f t="shared" si="23"/>
        <v>#REF!</v>
      </c>
      <c r="L132" t="e">
        <f t="shared" si="24"/>
        <v>#REF!</v>
      </c>
    </row>
    <row r="133" spans="1:12" x14ac:dyDescent="0.25">
      <c r="A133" s="1">
        <f t="shared" si="25"/>
        <v>2.62</v>
      </c>
      <c r="B133" s="5">
        <f t="shared" si="19"/>
        <v>86.543936097358937</v>
      </c>
      <c r="C133" s="4">
        <v>131</v>
      </c>
      <c r="E133" s="3">
        <f t="shared" si="18"/>
        <v>0.02</v>
      </c>
      <c r="F133" t="e">
        <f t="shared" si="21"/>
        <v>#REF!</v>
      </c>
      <c r="G133" s="12" t="e">
        <f t="shared" si="22"/>
        <v>#REF!</v>
      </c>
      <c r="H133">
        <f t="shared" si="26"/>
        <v>80</v>
      </c>
      <c r="J133">
        <f t="shared" si="20"/>
        <v>253.86221255225286</v>
      </c>
      <c r="K133" t="e">
        <f t="shared" si="23"/>
        <v>#REF!</v>
      </c>
      <c r="L133" t="e">
        <f t="shared" si="24"/>
        <v>#REF!</v>
      </c>
    </row>
    <row r="134" spans="1:12" x14ac:dyDescent="0.25">
      <c r="A134" s="1">
        <f t="shared" si="25"/>
        <v>2.64</v>
      </c>
      <c r="B134" s="5">
        <f t="shared" si="19"/>
        <v>85.955833472423379</v>
      </c>
      <c r="C134" s="4">
        <v>132</v>
      </c>
      <c r="E134" s="3">
        <f t="shared" si="18"/>
        <v>0.02</v>
      </c>
      <c r="F134" t="e">
        <f t="shared" si="21"/>
        <v>#REF!</v>
      </c>
      <c r="G134" s="12" t="e">
        <f t="shared" si="22"/>
        <v>#REF!</v>
      </c>
      <c r="H134">
        <f t="shared" si="26"/>
        <v>80</v>
      </c>
      <c r="J134">
        <f t="shared" si="20"/>
        <v>252.13711151910857</v>
      </c>
      <c r="K134" t="e">
        <f t="shared" si="23"/>
        <v>#REF!</v>
      </c>
      <c r="L134" t="e">
        <f t="shared" si="24"/>
        <v>#REF!</v>
      </c>
    </row>
    <row r="135" spans="1:12" x14ac:dyDescent="0.25">
      <c r="A135" s="1">
        <f t="shared" si="25"/>
        <v>2.66</v>
      </c>
      <c r="B135" s="5">
        <f t="shared" si="19"/>
        <v>85.364337458362314</v>
      </c>
      <c r="C135" s="4">
        <v>133</v>
      </c>
      <c r="E135" s="3">
        <f t="shared" si="18"/>
        <v>0.02</v>
      </c>
      <c r="F135" t="e">
        <f t="shared" si="21"/>
        <v>#REF!</v>
      </c>
      <c r="G135" s="12" t="e">
        <f t="shared" si="22"/>
        <v>#REF!</v>
      </c>
      <c r="H135">
        <f t="shared" si="26"/>
        <v>80</v>
      </c>
      <c r="J135">
        <f t="shared" si="20"/>
        <v>250.40205654452944</v>
      </c>
      <c r="K135" t="e">
        <f t="shared" si="23"/>
        <v>#REF!</v>
      </c>
      <c r="L135" t="e">
        <f t="shared" si="24"/>
        <v>#REF!</v>
      </c>
    </row>
    <row r="136" spans="1:12" x14ac:dyDescent="0.25">
      <c r="A136" s="1">
        <f t="shared" si="25"/>
        <v>2.68</v>
      </c>
      <c r="B136" s="5">
        <f t="shared" si="19"/>
        <v>84.769471406425552</v>
      </c>
      <c r="C136" s="4">
        <v>134</v>
      </c>
      <c r="E136" s="3">
        <f t="shared" si="18"/>
        <v>0.02</v>
      </c>
      <c r="F136" t="e">
        <f t="shared" si="21"/>
        <v>#REF!</v>
      </c>
      <c r="G136" s="12" t="e">
        <f t="shared" si="22"/>
        <v>#REF!</v>
      </c>
      <c r="H136">
        <f t="shared" si="26"/>
        <v>80</v>
      </c>
      <c r="J136">
        <f t="shared" si="20"/>
        <v>248.65711612551496</v>
      </c>
      <c r="K136" t="e">
        <f t="shared" si="23"/>
        <v>#REF!</v>
      </c>
      <c r="L136" t="e">
        <f t="shared" si="24"/>
        <v>#REF!</v>
      </c>
    </row>
    <row r="137" spans="1:12" x14ac:dyDescent="0.25">
      <c r="A137" s="1">
        <f t="shared" si="25"/>
        <v>2.7</v>
      </c>
      <c r="B137" s="5">
        <f t="shared" si="19"/>
        <v>84.171258800906244</v>
      </c>
      <c r="C137" s="4">
        <v>135</v>
      </c>
      <c r="E137" s="3">
        <f t="shared" si="18"/>
        <v>0.02</v>
      </c>
      <c r="F137" t="e">
        <f t="shared" si="21"/>
        <v>#REF!</v>
      </c>
      <c r="G137" s="12" t="e">
        <f t="shared" si="22"/>
        <v>#REF!</v>
      </c>
      <c r="H137">
        <f t="shared" si="26"/>
        <v>80</v>
      </c>
      <c r="J137">
        <f t="shared" si="20"/>
        <v>246.90235914932498</v>
      </c>
      <c r="K137" t="e">
        <f t="shared" si="23"/>
        <v>#REF!</v>
      </c>
      <c r="L137" t="e">
        <f t="shared" si="24"/>
        <v>#REF!</v>
      </c>
    </row>
    <row r="138" spans="1:12" x14ac:dyDescent="0.25">
      <c r="A138" s="1">
        <f t="shared" si="25"/>
        <v>2.72</v>
      </c>
      <c r="B138" s="5">
        <f t="shared" si="19"/>
        <v>83.569723258213727</v>
      </c>
      <c r="C138" s="4">
        <v>136</v>
      </c>
      <c r="E138" s="3">
        <f t="shared" si="18"/>
        <v>0.02</v>
      </c>
      <c r="F138" t="e">
        <f t="shared" si="21"/>
        <v>#REF!</v>
      </c>
      <c r="G138" s="12" t="e">
        <f t="shared" si="22"/>
        <v>#REF!</v>
      </c>
      <c r="H138">
        <f t="shared" si="26"/>
        <v>80</v>
      </c>
      <c r="J138">
        <f t="shared" si="20"/>
        <v>245.13785489076028</v>
      </c>
      <c r="K138" t="e">
        <f t="shared" si="23"/>
        <v>#REF!</v>
      </c>
      <c r="L138" t="e">
        <f t="shared" si="24"/>
        <v>#REF!</v>
      </c>
    </row>
    <row r="139" spans="1:12" x14ac:dyDescent="0.25">
      <c r="A139" s="1">
        <f t="shared" si="25"/>
        <v>2.74</v>
      </c>
      <c r="B139" s="5">
        <f t="shared" si="19"/>
        <v>82.964888525941305</v>
      </c>
      <c r="C139" s="4">
        <v>137</v>
      </c>
      <c r="E139" s="3">
        <f t="shared" si="18"/>
        <v>0.02</v>
      </c>
      <c r="F139" t="e">
        <f t="shared" si="21"/>
        <v>#REF!</v>
      </c>
      <c r="G139" s="12" t="e">
        <f t="shared" si="22"/>
        <v>#REF!</v>
      </c>
      <c r="H139">
        <f t="shared" si="26"/>
        <v>80</v>
      </c>
      <c r="J139">
        <f t="shared" si="20"/>
        <v>243.3636730094278</v>
      </c>
      <c r="K139" t="e">
        <f t="shared" si="23"/>
        <v>#REF!</v>
      </c>
      <c r="L139" t="e">
        <f t="shared" si="24"/>
        <v>#REF!</v>
      </c>
    </row>
    <row r="140" spans="1:12" x14ac:dyDescent="0.25">
      <c r="A140" s="1">
        <f t="shared" si="25"/>
        <v>2.7600000000000002</v>
      </c>
      <c r="B140" s="5">
        <f t="shared" si="19"/>
        <v>82.356778481928515</v>
      </c>
      <c r="C140" s="4">
        <v>138</v>
      </c>
      <c r="E140" s="3">
        <f t="shared" si="18"/>
        <v>0.02</v>
      </c>
      <c r="F140" t="e">
        <f t="shared" si="21"/>
        <v>#REF!</v>
      </c>
      <c r="G140" s="12" t="e">
        <f t="shared" si="22"/>
        <v>#REF!</v>
      </c>
      <c r="H140">
        <f t="shared" si="26"/>
        <v>80</v>
      </c>
      <c r="J140">
        <f t="shared" si="20"/>
        <v>241.57988354699032</v>
      </c>
      <c r="K140" t="e">
        <f t="shared" si="23"/>
        <v>#REF!</v>
      </c>
      <c r="L140" t="e">
        <f t="shared" si="24"/>
        <v>#REF!</v>
      </c>
    </row>
    <row r="141" spans="1:12" x14ac:dyDescent="0.25">
      <c r="A141" s="1">
        <f t="shared" si="25"/>
        <v>2.7800000000000002</v>
      </c>
      <c r="B141" s="5">
        <f t="shared" si="19"/>
        <v>81.745417133318625</v>
      </c>
      <c r="C141" s="4">
        <v>139</v>
      </c>
      <c r="E141" s="3">
        <f t="shared" si="18"/>
        <v>0.02</v>
      </c>
      <c r="F141" t="e">
        <f t="shared" si="21"/>
        <v>#REF!</v>
      </c>
      <c r="G141" s="12" t="e">
        <f t="shared" si="22"/>
        <v>#REF!</v>
      </c>
      <c r="H141">
        <f t="shared" si="26"/>
        <v>80</v>
      </c>
      <c r="J141">
        <f t="shared" si="20"/>
        <v>239.78655692440131</v>
      </c>
      <c r="K141" t="e">
        <f t="shared" si="23"/>
        <v>#REF!</v>
      </c>
      <c r="L141" t="e">
        <f t="shared" si="24"/>
        <v>#REF!</v>
      </c>
    </row>
    <row r="142" spans="1:12" x14ac:dyDescent="0.25">
      <c r="A142" s="1">
        <f t="shared" si="25"/>
        <v>2.8000000000000003</v>
      </c>
      <c r="B142" s="5">
        <f t="shared" si="19"/>
        <v>81.130828615610923</v>
      </c>
      <c r="C142" s="4">
        <v>140</v>
      </c>
      <c r="E142" s="3">
        <f t="shared" si="18"/>
        <v>0.02</v>
      </c>
      <c r="F142" t="e">
        <f t="shared" si="21"/>
        <v>#REF!</v>
      </c>
      <c r="G142" s="12" t="e">
        <f t="shared" si="22"/>
        <v>#REF!</v>
      </c>
      <c r="H142">
        <f t="shared" si="26"/>
        <v>80</v>
      </c>
      <c r="J142">
        <f t="shared" si="20"/>
        <v>237.98376393912537</v>
      </c>
      <c r="K142" t="e">
        <f t="shared" si="23"/>
        <v>#REF!</v>
      </c>
      <c r="L142" t="e">
        <f t="shared" si="24"/>
        <v>#REF!</v>
      </c>
    </row>
    <row r="143" spans="1:12" x14ac:dyDescent="0.25">
      <c r="A143" s="1">
        <f t="shared" si="25"/>
        <v>2.82</v>
      </c>
      <c r="B143" s="5">
        <f t="shared" si="19"/>
        <v>80.513037191707681</v>
      </c>
      <c r="C143" s="4">
        <v>141</v>
      </c>
      <c r="E143" s="3">
        <f t="shared" si="18"/>
        <v>0.02</v>
      </c>
      <c r="F143" t="e">
        <f t="shared" si="21"/>
        <v>#REF!</v>
      </c>
      <c r="G143" s="12" t="e">
        <f t="shared" si="22"/>
        <v>#REF!</v>
      </c>
      <c r="H143">
        <f t="shared" si="26"/>
        <v>80</v>
      </c>
      <c r="J143">
        <f t="shared" si="20"/>
        <v>236.17157576234254</v>
      </c>
      <c r="K143" t="e">
        <f t="shared" si="23"/>
        <v>#REF!</v>
      </c>
      <c r="L143" t="e">
        <f t="shared" si="24"/>
        <v>#REF!</v>
      </c>
    </row>
    <row r="144" spans="1:12" x14ac:dyDescent="0.25">
      <c r="A144" s="1">
        <f t="shared" si="25"/>
        <v>2.84</v>
      </c>
      <c r="B144" s="5">
        <f t="shared" si="19"/>
        <v>79.892067250956529</v>
      </c>
      <c r="C144" s="4">
        <v>142</v>
      </c>
      <c r="E144" s="3">
        <f t="shared" si="18"/>
        <v>0.02</v>
      </c>
      <c r="F144" t="e">
        <f t="shared" si="21"/>
        <v>#REF!</v>
      </c>
      <c r="G144" s="12" t="e">
        <f t="shared" si="22"/>
        <v>#REF!</v>
      </c>
      <c r="H144">
        <f t="shared" si="26"/>
        <v>80</v>
      </c>
      <c r="J144">
        <f t="shared" si="20"/>
        <v>234.35006393613912</v>
      </c>
      <c r="K144" t="e">
        <f t="shared" si="23"/>
        <v>#REF!</v>
      </c>
      <c r="L144" t="e">
        <f t="shared" si="24"/>
        <v>#REF!</v>
      </c>
    </row>
    <row r="145" spans="1:12" x14ac:dyDescent="0.25">
      <c r="A145" s="1">
        <f t="shared" si="25"/>
        <v>2.86</v>
      </c>
      <c r="B145" s="5">
        <f t="shared" si="19"/>
        <v>79.267943308187427</v>
      </c>
      <c r="C145" s="4">
        <v>143</v>
      </c>
      <c r="E145" s="3">
        <f t="shared" si="18"/>
        <v>0.02</v>
      </c>
      <c r="F145" t="e">
        <f t="shared" si="21"/>
        <v>#REF!</v>
      </c>
      <c r="G145" s="12" t="e">
        <f t="shared" si="22"/>
        <v>#REF!</v>
      </c>
      <c r="H145">
        <f t="shared" si="26"/>
        <v>80</v>
      </c>
      <c r="J145">
        <f t="shared" si="20"/>
        <v>232.51930037068311</v>
      </c>
      <c r="K145" t="e">
        <f t="shared" si="23"/>
        <v>#REF!</v>
      </c>
      <c r="L145" t="e">
        <f t="shared" si="24"/>
        <v>#REF!</v>
      </c>
    </row>
    <row r="146" spans="1:12" x14ac:dyDescent="0.25">
      <c r="A146" s="1">
        <f t="shared" si="25"/>
        <v>2.88</v>
      </c>
      <c r="B146" s="5">
        <f t="shared" si="19"/>
        <v>78.640690002744947</v>
      </c>
      <c r="C146" s="4">
        <v>144</v>
      </c>
      <c r="E146" s="3">
        <f t="shared" si="18"/>
        <v>0.02</v>
      </c>
      <c r="F146" t="e">
        <f t="shared" si="21"/>
        <v>#REF!</v>
      </c>
      <c r="G146" s="12" t="e">
        <f t="shared" si="22"/>
        <v>#REF!</v>
      </c>
      <c r="H146">
        <f t="shared" si="26"/>
        <v>80</v>
      </c>
      <c r="J146">
        <f t="shared" si="20"/>
        <v>230.67935734138518</v>
      </c>
      <c r="K146" t="e">
        <f t="shared" si="23"/>
        <v>#REF!</v>
      </c>
      <c r="L146" t="e">
        <f t="shared" si="24"/>
        <v>#REF!</v>
      </c>
    </row>
    <row r="147" spans="1:12" x14ac:dyDescent="0.25">
      <c r="A147" s="1">
        <f t="shared" si="25"/>
        <v>2.9</v>
      </c>
      <c r="B147" s="5">
        <f t="shared" si="19"/>
        <v>78.010332097515644</v>
      </c>
      <c r="C147" s="4">
        <v>145</v>
      </c>
      <c r="E147" s="3">
        <f t="shared" si="18"/>
        <v>0.02</v>
      </c>
      <c r="F147" t="e">
        <f t="shared" si="21"/>
        <v>#REF!</v>
      </c>
      <c r="G147" s="12" t="e">
        <f t="shared" si="22"/>
        <v>#REF!</v>
      </c>
      <c r="H147">
        <f t="shared" si="26"/>
        <v>80</v>
      </c>
      <c r="J147">
        <f t="shared" si="20"/>
        <v>228.83030748604585</v>
      </c>
      <c r="K147" t="e">
        <f t="shared" si="23"/>
        <v>#REF!</v>
      </c>
      <c r="L147" t="e">
        <f t="shared" si="24"/>
        <v>#REF!</v>
      </c>
    </row>
    <row r="148" spans="1:12" x14ac:dyDescent="0.25">
      <c r="A148" s="1">
        <f t="shared" si="25"/>
        <v>2.92</v>
      </c>
      <c r="B148" s="5">
        <f t="shared" si="19"/>
        <v>77.376894477950174</v>
      </c>
      <c r="C148" s="4">
        <v>146</v>
      </c>
      <c r="E148" s="3">
        <f t="shared" si="18"/>
        <v>0.02</v>
      </c>
      <c r="F148" t="e">
        <f t="shared" si="21"/>
        <v>#REF!</v>
      </c>
      <c r="G148" s="12" t="e">
        <f t="shared" si="22"/>
        <v>#REF!</v>
      </c>
      <c r="H148">
        <f t="shared" si="26"/>
        <v>80</v>
      </c>
      <c r="J148">
        <f t="shared" si="20"/>
        <v>226.97222380198716</v>
      </c>
      <c r="K148" t="e">
        <f t="shared" si="23"/>
        <v>#REF!</v>
      </c>
      <c r="L148" t="e">
        <f t="shared" si="24"/>
        <v>#REF!</v>
      </c>
    </row>
    <row r="149" spans="1:12" x14ac:dyDescent="0.25">
      <c r="A149" s="1">
        <f t="shared" si="25"/>
        <v>2.94</v>
      </c>
      <c r="B149" s="5">
        <f t="shared" si="19"/>
        <v>76.740402151081199</v>
      </c>
      <c r="C149" s="4">
        <v>147</v>
      </c>
      <c r="E149" s="3">
        <f t="shared" si="18"/>
        <v>0.02</v>
      </c>
      <c r="F149" t="e">
        <f t="shared" si="21"/>
        <v>#REF!</v>
      </c>
      <c r="G149" s="12" t="e">
        <f t="shared" si="22"/>
        <v>#REF!</v>
      </c>
      <c r="H149">
        <f t="shared" si="26"/>
        <v>80</v>
      </c>
      <c r="J149">
        <f t="shared" si="20"/>
        <v>225.10517964317151</v>
      </c>
      <c r="K149" t="e">
        <f t="shared" si="23"/>
        <v>#REF!</v>
      </c>
      <c r="L149" t="e">
        <f t="shared" si="24"/>
        <v>#REF!</v>
      </c>
    </row>
    <row r="150" spans="1:12" x14ac:dyDescent="0.25">
      <c r="A150" s="1">
        <f t="shared" si="25"/>
        <v>2.96</v>
      </c>
      <c r="B150" s="5">
        <f t="shared" si="19"/>
        <v>76.100880244535887</v>
      </c>
      <c r="C150" s="4">
        <v>148</v>
      </c>
      <c r="E150" s="3">
        <f t="shared" si="18"/>
        <v>0.02</v>
      </c>
      <c r="F150" t="e">
        <f t="shared" si="21"/>
        <v>#REF!</v>
      </c>
      <c r="G150" s="12" t="e">
        <f t="shared" si="22"/>
        <v>#REF!</v>
      </c>
      <c r="H150">
        <f t="shared" si="26"/>
        <v>80</v>
      </c>
      <c r="J150">
        <f t="shared" si="20"/>
        <v>223.22924871730527</v>
      </c>
      <c r="K150" t="e">
        <f t="shared" si="23"/>
        <v>#REF!</v>
      </c>
      <c r="L150" t="e">
        <f t="shared" si="24"/>
        <v>#REF!</v>
      </c>
    </row>
    <row r="151" spans="1:12" x14ac:dyDescent="0.25">
      <c r="A151" s="1">
        <f t="shared" si="25"/>
        <v>2.98</v>
      </c>
      <c r="B151" s="5">
        <f t="shared" si="19"/>
        <v>75.458354005544123</v>
      </c>
      <c r="C151" s="4">
        <v>149</v>
      </c>
      <c r="E151" s="3">
        <f t="shared" si="18"/>
        <v>0.02</v>
      </c>
      <c r="F151" t="e">
        <f t="shared" si="21"/>
        <v>#REF!</v>
      </c>
      <c r="G151" s="12" t="e">
        <f t="shared" si="22"/>
        <v>#REF!</v>
      </c>
      <c r="H151">
        <f t="shared" si="26"/>
        <v>80</v>
      </c>
      <c r="J151">
        <f t="shared" si="20"/>
        <v>221.34450508292943</v>
      </c>
      <c r="K151" t="e">
        <f t="shared" si="23"/>
        <v>#REF!</v>
      </c>
      <c r="L151" t="e">
        <f t="shared" si="24"/>
        <v>#REF!</v>
      </c>
    </row>
    <row r="152" spans="1:12" x14ac:dyDescent="0.25">
      <c r="A152" s="1">
        <f t="shared" si="25"/>
        <v>3</v>
      </c>
      <c r="B152" s="5">
        <f t="shared" si="19"/>
        <v>74.812848799941619</v>
      </c>
      <c r="C152" s="4">
        <v>150</v>
      </c>
      <c r="E152" s="3">
        <f t="shared" si="18"/>
        <v>0.02</v>
      </c>
      <c r="F152" t="e">
        <f t="shared" si="21"/>
        <v>#REF!</v>
      </c>
      <c r="G152" s="12" t="e">
        <f t="shared" si="22"/>
        <v>#REF!</v>
      </c>
      <c r="H152">
        <f t="shared" si="26"/>
        <v>80</v>
      </c>
      <c r="J152">
        <f t="shared" si="20"/>
        <v>219.4510231464954</v>
      </c>
      <c r="K152" t="e">
        <f t="shared" si="23"/>
        <v>#REF!</v>
      </c>
      <c r="L152" t="e">
        <f t="shared" si="24"/>
        <v>#REF!</v>
      </c>
    </row>
    <row r="153" spans="1:12" x14ac:dyDescent="0.25">
      <c r="A153" s="1">
        <f t="shared" si="25"/>
        <v>3.02</v>
      </c>
      <c r="B153" s="5">
        <f t="shared" si="19"/>
        <v>74.164390111168615</v>
      </c>
      <c r="C153" s="4">
        <v>151</v>
      </c>
      <c r="E153" s="3">
        <f t="shared" si="18"/>
        <v>0.02</v>
      </c>
      <c r="F153" t="e">
        <f t="shared" si="21"/>
        <v>#REF!</v>
      </c>
      <c r="G153" s="12" t="e">
        <f t="shared" si="22"/>
        <v>#REF!</v>
      </c>
      <c r="H153">
        <f t="shared" si="26"/>
        <v>80</v>
      </c>
      <c r="J153">
        <f t="shared" si="20"/>
        <v>217.54887765942792</v>
      </c>
      <c r="K153" t="e">
        <f t="shared" si="23"/>
        <v>#REF!</v>
      </c>
      <c r="L153" t="e">
        <f t="shared" si="24"/>
        <v>#REF!</v>
      </c>
    </row>
    <row r="154" spans="1:12" x14ac:dyDescent="0.25">
      <c r="A154" s="1">
        <f t="shared" si="25"/>
        <v>3.04</v>
      </c>
      <c r="B154" s="5">
        <f t="shared" si="19"/>
        <v>73.513003539263792</v>
      </c>
      <c r="C154" s="4">
        <v>152</v>
      </c>
      <c r="E154" s="3">
        <f t="shared" si="18"/>
        <v>0.02</v>
      </c>
      <c r="F154" t="e">
        <f t="shared" si="21"/>
        <v>#REF!</v>
      </c>
      <c r="G154" s="12" t="e">
        <f t="shared" si="22"/>
        <v>#REF!</v>
      </c>
      <c r="H154">
        <f t="shared" si="26"/>
        <v>80</v>
      </c>
      <c r="J154">
        <f t="shared" si="20"/>
        <v>215.63814371517378</v>
      </c>
      <c r="K154" t="e">
        <f t="shared" si="23"/>
        <v>#REF!</v>
      </c>
      <c r="L154" t="e">
        <f t="shared" si="24"/>
        <v>#REF!</v>
      </c>
    </row>
    <row r="155" spans="1:12" x14ac:dyDescent="0.25">
      <c r="A155" s="1">
        <f t="shared" si="25"/>
        <v>3.06</v>
      </c>
      <c r="B155" s="5">
        <f t="shared" si="19"/>
        <v>72.858714799853644</v>
      </c>
      <c r="C155" s="4">
        <v>153</v>
      </c>
      <c r="E155" s="3">
        <f t="shared" si="18"/>
        <v>0.02</v>
      </c>
      <c r="F155" t="e">
        <f t="shared" si="21"/>
        <v>#REF!</v>
      </c>
      <c r="G155" s="12" t="e">
        <f t="shared" si="22"/>
        <v>#REF!</v>
      </c>
      <c r="H155">
        <f t="shared" si="26"/>
        <v>80</v>
      </c>
      <c r="J155">
        <f t="shared" si="20"/>
        <v>213.71889674623733</v>
      </c>
      <c r="K155" t="e">
        <f t="shared" si="23"/>
        <v>#REF!</v>
      </c>
      <c r="L155" t="e">
        <f t="shared" si="24"/>
        <v>#REF!</v>
      </c>
    </row>
    <row r="156" spans="1:12" x14ac:dyDescent="0.25">
      <c r="A156" s="1">
        <f t="shared" si="25"/>
        <v>3.08</v>
      </c>
      <c r="B156" s="5">
        <f t="shared" si="19"/>
        <v>72.201549723137319</v>
      </c>
      <c r="C156" s="4">
        <v>154</v>
      </c>
      <c r="E156" s="3">
        <f t="shared" si="18"/>
        <v>0.02</v>
      </c>
      <c r="F156" t="e">
        <f t="shared" si="21"/>
        <v>#REF!</v>
      </c>
      <c r="G156" s="12" t="e">
        <f t="shared" si="22"/>
        <v>#REF!</v>
      </c>
      <c r="H156">
        <f t="shared" si="26"/>
        <v>80</v>
      </c>
      <c r="J156">
        <f t="shared" si="20"/>
        <v>211.79121252120279</v>
      </c>
      <c r="K156" t="e">
        <f t="shared" si="23"/>
        <v>#REF!</v>
      </c>
      <c r="L156" t="e">
        <f t="shared" si="24"/>
        <v>#REF!</v>
      </c>
    </row>
    <row r="157" spans="1:12" x14ac:dyDescent="0.25">
      <c r="A157" s="1">
        <f t="shared" si="25"/>
        <v>3.1</v>
      </c>
      <c r="B157" s="5">
        <f t="shared" si="19"/>
        <v>71.541534252866768</v>
      </c>
      <c r="C157" s="4">
        <v>155</v>
      </c>
      <c r="E157" s="3">
        <f t="shared" si="18"/>
        <v>0.02</v>
      </c>
      <c r="F157" t="e">
        <f t="shared" si="21"/>
        <v>#REF!</v>
      </c>
      <c r="G157" s="12" t="e">
        <f t="shared" si="22"/>
        <v>#REF!</v>
      </c>
      <c r="H157">
        <f t="shared" si="26"/>
        <v>80</v>
      </c>
      <c r="J157">
        <f t="shared" si="20"/>
        <v>209.8551671417425</v>
      </c>
      <c r="K157" t="e">
        <f t="shared" si="23"/>
        <v>#REF!</v>
      </c>
      <c r="L157" t="e">
        <f t="shared" si="24"/>
        <v>#REF!</v>
      </c>
    </row>
    <row r="158" spans="1:12" x14ac:dyDescent="0.25">
      <c r="A158" s="1">
        <f t="shared" si="25"/>
        <v>3.12</v>
      </c>
      <c r="B158" s="5">
        <f t="shared" si="19"/>
        <v>70.878694445322651</v>
      </c>
      <c r="C158" s="4">
        <v>156</v>
      </c>
      <c r="E158" s="3">
        <f t="shared" si="18"/>
        <v>0.02</v>
      </c>
      <c r="F158" t="e">
        <f t="shared" si="21"/>
        <v>#REF!</v>
      </c>
      <c r="G158" s="12" t="e">
        <f t="shared" si="22"/>
        <v>#REF!</v>
      </c>
      <c r="H158">
        <f t="shared" si="26"/>
        <v>80</v>
      </c>
      <c r="J158">
        <f t="shared" si="20"/>
        <v>207.91083703961311</v>
      </c>
      <c r="K158" t="e">
        <f t="shared" si="23"/>
        <v>#REF!</v>
      </c>
      <c r="L158" t="e">
        <f t="shared" si="24"/>
        <v>#REF!</v>
      </c>
    </row>
    <row r="159" spans="1:12" x14ac:dyDescent="0.25">
      <c r="A159" s="1">
        <f t="shared" si="25"/>
        <v>3.14</v>
      </c>
      <c r="B159" s="5">
        <f t="shared" si="19"/>
        <v>70.213056468285586</v>
      </c>
      <c r="C159" s="4">
        <v>157</v>
      </c>
      <c r="E159" s="3">
        <f t="shared" si="18"/>
        <v>0.02</v>
      </c>
      <c r="F159" t="e">
        <f t="shared" si="21"/>
        <v>#REF!</v>
      </c>
      <c r="G159" s="12" t="e">
        <f t="shared" si="22"/>
        <v>#REF!</v>
      </c>
      <c r="H159">
        <f t="shared" si="26"/>
        <v>80</v>
      </c>
      <c r="J159">
        <f t="shared" si="20"/>
        <v>205.95829897363771</v>
      </c>
      <c r="K159" t="e">
        <f t="shared" si="23"/>
        <v>#REF!</v>
      </c>
      <c r="L159" t="e">
        <f t="shared" si="24"/>
        <v>#REF!</v>
      </c>
    </row>
    <row r="160" spans="1:12" x14ac:dyDescent="0.25">
      <c r="A160" s="1">
        <f t="shared" si="25"/>
        <v>3.16</v>
      </c>
      <c r="B160" s="5">
        <f t="shared" si="19"/>
        <v>69.544646600003162</v>
      </c>
      <c r="C160" s="4">
        <v>158</v>
      </c>
      <c r="E160" s="3">
        <f t="shared" si="18"/>
        <v>0.02</v>
      </c>
      <c r="F160" t="e">
        <f t="shared" si="21"/>
        <v>#REF!</v>
      </c>
      <c r="G160" s="12" t="e">
        <f t="shared" si="22"/>
        <v>#REF!</v>
      </c>
      <c r="H160">
        <f t="shared" si="26"/>
        <v>80</v>
      </c>
      <c r="J160">
        <f t="shared" si="20"/>
        <v>203.99763002667595</v>
      </c>
      <c r="K160" t="e">
        <f t="shared" si="23"/>
        <v>#REF!</v>
      </c>
      <c r="L160" t="e">
        <f t="shared" si="24"/>
        <v>#REF!</v>
      </c>
    </row>
    <row r="161" spans="1:12" x14ac:dyDescent="0.25">
      <c r="A161" s="1">
        <f t="shared" si="25"/>
        <v>3.18</v>
      </c>
      <c r="B161" s="5">
        <f t="shared" si="19"/>
        <v>68.873491228152503</v>
      </c>
      <c r="C161" s="4">
        <v>159</v>
      </c>
      <c r="E161" s="3">
        <f t="shared" si="18"/>
        <v>0.02</v>
      </c>
      <c r="F161" t="e">
        <f t="shared" si="21"/>
        <v>#REF!</v>
      </c>
      <c r="G161" s="12" t="e">
        <f t="shared" si="22"/>
        <v>#REF!</v>
      </c>
      <c r="H161">
        <f t="shared" si="26"/>
        <v>80</v>
      </c>
      <c r="J161">
        <f t="shared" si="20"/>
        <v>202.02890760258066</v>
      </c>
      <c r="K161" t="e">
        <f t="shared" si="23"/>
        <v>#REF!</v>
      </c>
      <c r="L161" t="e">
        <f t="shared" si="24"/>
        <v>#REF!</v>
      </c>
    </row>
    <row r="162" spans="1:12" x14ac:dyDescent="0.25">
      <c r="A162" s="1">
        <f t="shared" si="25"/>
        <v>3.2</v>
      </c>
      <c r="B162" s="5">
        <f t="shared" si="19"/>
        <v>68.199616848798428</v>
      </c>
      <c r="C162" s="4">
        <v>160</v>
      </c>
      <c r="E162" s="3">
        <f t="shared" si="18"/>
        <v>0.02</v>
      </c>
      <c r="F162" t="e">
        <f t="shared" si="21"/>
        <v>#REF!</v>
      </c>
      <c r="G162" s="12" t="e">
        <f t="shared" si="22"/>
        <v>#REF!</v>
      </c>
      <c r="H162">
        <f t="shared" si="26"/>
        <v>80</v>
      </c>
      <c r="J162">
        <f t="shared" si="20"/>
        <v>200.05220942314205</v>
      </c>
      <c r="K162" t="e">
        <f t="shared" si="23"/>
        <v>#REF!</v>
      </c>
      <c r="L162" t="e">
        <f t="shared" si="24"/>
        <v>#REF!</v>
      </c>
    </row>
    <row r="163" spans="1:12" x14ac:dyDescent="0.25">
      <c r="A163" s="1">
        <f t="shared" si="25"/>
        <v>3.22</v>
      </c>
      <c r="B163" s="5">
        <f t="shared" si="19"/>
        <v>67.523050065347618</v>
      </c>
      <c r="C163" s="4">
        <v>161</v>
      </c>
      <c r="E163" s="3">
        <f t="shared" si="18"/>
        <v>0.02</v>
      </c>
      <c r="F163" t="e">
        <f t="shared" si="21"/>
        <v>#REF!</v>
      </c>
      <c r="G163" s="12" t="e">
        <f t="shared" si="22"/>
        <v>#REF!</v>
      </c>
      <c r="H163">
        <f t="shared" si="26"/>
        <v>80</v>
      </c>
      <c r="J163">
        <f t="shared" si="20"/>
        <v>198.06761352501968</v>
      </c>
      <c r="K163" t="e">
        <f t="shared" si="23"/>
        <v>#REF!</v>
      </c>
      <c r="L163" t="e">
        <f t="shared" si="24"/>
        <v>#REF!</v>
      </c>
    </row>
    <row r="164" spans="1:12" x14ac:dyDescent="0.25">
      <c r="A164" s="1">
        <f t="shared" si="25"/>
        <v>3.24</v>
      </c>
      <c r="B164" s="5">
        <f t="shared" si="19"/>
        <v>66.843817587498222</v>
      </c>
      <c r="C164" s="4">
        <v>162</v>
      </c>
      <c r="E164" s="3">
        <f t="shared" si="18"/>
        <v>0.02</v>
      </c>
      <c r="F164" t="e">
        <f t="shared" si="21"/>
        <v>#REF!</v>
      </c>
      <c r="G164" s="12" t="e">
        <f t="shared" si="22"/>
        <v>#REF!</v>
      </c>
      <c r="H164">
        <f t="shared" si="26"/>
        <v>80</v>
      </c>
      <c r="J164">
        <f t="shared" si="20"/>
        <v>196.07519825666145</v>
      </c>
      <c r="K164" t="e">
        <f t="shared" si="23"/>
        <v>#REF!</v>
      </c>
      <c r="L164" t="e">
        <f t="shared" si="24"/>
        <v>#REF!</v>
      </c>
    </row>
    <row r="165" spans="1:12" x14ac:dyDescent="0.25">
      <c r="A165" s="1">
        <f t="shared" si="25"/>
        <v>3.2600000000000002</v>
      </c>
      <c r="B165" s="5">
        <f t="shared" si="19"/>
        <v>66.161946230185436</v>
      </c>
      <c r="C165" s="4">
        <v>163</v>
      </c>
      <c r="E165" s="3">
        <f t="shared" si="18"/>
        <v>0.02</v>
      </c>
      <c r="F165" t="e">
        <f t="shared" si="21"/>
        <v>#REF!</v>
      </c>
      <c r="G165" s="12" t="e">
        <f t="shared" si="22"/>
        <v>#REF!</v>
      </c>
      <c r="H165">
        <f t="shared" si="26"/>
        <v>80</v>
      </c>
      <c r="J165">
        <f t="shared" si="20"/>
        <v>194.07504227521059</v>
      </c>
      <c r="K165" t="e">
        <f t="shared" si="23"/>
        <v>#REF!</v>
      </c>
      <c r="L165" t="e">
        <f t="shared" si="24"/>
        <v>#REF!</v>
      </c>
    </row>
    <row r="166" spans="1:12" x14ac:dyDescent="0.25">
      <c r="A166" s="1">
        <f t="shared" si="25"/>
        <v>3.2800000000000002</v>
      </c>
      <c r="B166" s="5">
        <f t="shared" si="19"/>
        <v>65.477462912522853</v>
      </c>
      <c r="C166" s="4">
        <v>164</v>
      </c>
      <c r="E166" s="3">
        <f t="shared" si="18"/>
        <v>0.02</v>
      </c>
      <c r="F166" t="e">
        <f t="shared" si="21"/>
        <v>#REF!</v>
      </c>
      <c r="G166" s="12" t="e">
        <f t="shared" si="22"/>
        <v>#REF!</v>
      </c>
      <c r="H166">
        <f t="shared" si="26"/>
        <v>80</v>
      </c>
      <c r="J166">
        <f t="shared" si="20"/>
        <v>192.06722454340036</v>
      </c>
      <c r="K166" t="e">
        <f t="shared" si="23"/>
        <v>#REF!</v>
      </c>
      <c r="L166" t="e">
        <f t="shared" si="24"/>
        <v>#REF!</v>
      </c>
    </row>
    <row r="167" spans="1:12" x14ac:dyDescent="0.25">
      <c r="A167" s="1">
        <f t="shared" si="25"/>
        <v>3.3000000000000003</v>
      </c>
      <c r="B167" s="5">
        <f t="shared" si="19"/>
        <v>64.790394656739892</v>
      </c>
      <c r="C167" s="4">
        <v>165</v>
      </c>
      <c r="E167" s="3">
        <f t="shared" si="18"/>
        <v>0.02</v>
      </c>
      <c r="F167" t="e">
        <f t="shared" si="21"/>
        <v>#REF!</v>
      </c>
      <c r="G167" s="12" t="e">
        <f t="shared" si="22"/>
        <v>#REF!</v>
      </c>
      <c r="H167">
        <f t="shared" si="26"/>
        <v>80</v>
      </c>
      <c r="J167">
        <f t="shared" si="20"/>
        <v>190.05182432643701</v>
      </c>
      <c r="K167" t="e">
        <f t="shared" si="23"/>
        <v>#REF!</v>
      </c>
      <c r="L167" t="e">
        <f t="shared" si="24"/>
        <v>#REF!</v>
      </c>
    </row>
    <row r="168" spans="1:12" x14ac:dyDescent="0.25">
      <c r="A168" s="1">
        <f t="shared" si="25"/>
        <v>3.3200000000000003</v>
      </c>
      <c r="B168" s="5">
        <f t="shared" si="19"/>
        <v>64.100768587114743</v>
      </c>
      <c r="C168" s="4">
        <v>166</v>
      </c>
      <c r="E168" s="3">
        <f t="shared" si="18"/>
        <v>0.02</v>
      </c>
      <c r="F168" t="e">
        <f t="shared" si="21"/>
        <v>#REF!</v>
      </c>
      <c r="G168" s="12" t="e">
        <f t="shared" si="22"/>
        <v>#REF!</v>
      </c>
      <c r="H168">
        <f t="shared" si="26"/>
        <v>80</v>
      </c>
      <c r="J168">
        <f t="shared" si="20"/>
        <v>188.0289211888699</v>
      </c>
      <c r="K168" t="e">
        <f t="shared" si="23"/>
        <v>#REF!</v>
      </c>
      <c r="L168" t="e">
        <f t="shared" si="24"/>
        <v>#REF!</v>
      </c>
    </row>
    <row r="169" spans="1:12" x14ac:dyDescent="0.25">
      <c r="A169" s="1">
        <f t="shared" si="25"/>
        <v>3.34</v>
      </c>
      <c r="B169" s="5">
        <f t="shared" si="19"/>
        <v>63.40861192890393</v>
      </c>
      <c r="C169" s="4">
        <v>167</v>
      </c>
      <c r="E169" s="3">
        <f t="shared" si="18"/>
        <v>0.02</v>
      </c>
      <c r="F169" t="e">
        <f t="shared" si="21"/>
        <v>#REF!</v>
      </c>
      <c r="G169" s="12" t="e">
        <f t="shared" si="22"/>
        <v>#REF!</v>
      </c>
      <c r="H169">
        <f t="shared" si="26"/>
        <v>80</v>
      </c>
      <c r="J169">
        <f t="shared" si="20"/>
        <v>185.99859499145151</v>
      </c>
      <c r="K169" t="e">
        <f t="shared" si="23"/>
        <v>#REF!</v>
      </c>
      <c r="L169" t="e">
        <f t="shared" si="24"/>
        <v>#REF!</v>
      </c>
    </row>
    <row r="170" spans="1:12" x14ac:dyDescent="0.25">
      <c r="A170" s="1">
        <f t="shared" si="25"/>
        <v>3.36</v>
      </c>
      <c r="B170" s="5">
        <f t="shared" si="19"/>
        <v>62.713952007267096</v>
      </c>
      <c r="C170" s="4">
        <v>168</v>
      </c>
      <c r="E170" s="3">
        <f t="shared" si="18"/>
        <v>0.02</v>
      </c>
      <c r="F170" t="e">
        <f t="shared" si="21"/>
        <v>#REF!</v>
      </c>
      <c r="G170" s="12" t="e">
        <f t="shared" si="22"/>
        <v>#REF!</v>
      </c>
      <c r="H170">
        <f t="shared" si="26"/>
        <v>80</v>
      </c>
      <c r="J170">
        <f t="shared" si="20"/>
        <v>183.96092588798348</v>
      </c>
      <c r="K170" t="e">
        <f t="shared" si="23"/>
        <v>#REF!</v>
      </c>
      <c r="L170" t="e">
        <f t="shared" si="24"/>
        <v>#REF!</v>
      </c>
    </row>
    <row r="171" spans="1:12" x14ac:dyDescent="0.25">
      <c r="A171" s="1">
        <f t="shared" si="25"/>
        <v>3.38</v>
      </c>
      <c r="B171" s="5">
        <f t="shared" si="19"/>
        <v>62.016816246188448</v>
      </c>
      <c r="C171" s="4">
        <v>169</v>
      </c>
      <c r="E171" s="3">
        <f t="shared" si="18"/>
        <v>0.02</v>
      </c>
      <c r="F171" t="e">
        <f t="shared" si="21"/>
        <v>#REF!</v>
      </c>
      <c r="G171" s="12" t="e">
        <f t="shared" si="22"/>
        <v>#REF!</v>
      </c>
      <c r="H171">
        <f t="shared" si="26"/>
        <v>80</v>
      </c>
      <c r="J171">
        <f t="shared" si="20"/>
        <v>181.91599432215278</v>
      </c>
      <c r="K171" t="e">
        <f t="shared" si="23"/>
        <v>#REF!</v>
      </c>
      <c r="L171" t="e">
        <f t="shared" si="24"/>
        <v>#REF!</v>
      </c>
    </row>
    <row r="172" spans="1:12" x14ac:dyDescent="0.25">
      <c r="A172" s="1">
        <f t="shared" si="25"/>
        <v>3.4</v>
      </c>
      <c r="B172" s="5">
        <f t="shared" si="19"/>
        <v>61.317232167394252</v>
      </c>
      <c r="C172" s="4">
        <v>170</v>
      </c>
      <c r="E172" s="3">
        <f t="shared" si="18"/>
        <v>0.02</v>
      </c>
      <c r="F172" t="e">
        <f t="shared" si="21"/>
        <v>#REF!</v>
      </c>
      <c r="G172" s="12" t="e">
        <f t="shared" si="22"/>
        <v>#REF!</v>
      </c>
      <c r="H172">
        <f t="shared" si="26"/>
        <v>80</v>
      </c>
      <c r="J172">
        <f t="shared" si="20"/>
        <v>179.86388102435646</v>
      </c>
      <c r="K172" t="e">
        <f t="shared" si="23"/>
        <v>#REF!</v>
      </c>
      <c r="L172" t="e">
        <f t="shared" si="24"/>
        <v>#REF!</v>
      </c>
    </row>
    <row r="173" spans="1:12" x14ac:dyDescent="0.25">
      <c r="A173" s="1">
        <f t="shared" si="25"/>
        <v>3.42</v>
      </c>
      <c r="B173" s="5">
        <f t="shared" si="19"/>
        <v>60.615227389265982</v>
      </c>
      <c r="C173" s="4">
        <v>171</v>
      </c>
      <c r="E173" s="3">
        <f t="shared" si="18"/>
        <v>0.02</v>
      </c>
      <c r="F173" t="e">
        <f t="shared" si="21"/>
        <v>#REF!</v>
      </c>
      <c r="G173" s="12" t="e">
        <f t="shared" si="22"/>
        <v>#REF!</v>
      </c>
      <c r="H173">
        <f t="shared" si="26"/>
        <v>80</v>
      </c>
      <c r="J173">
        <f t="shared" si="20"/>
        <v>177.80466700851355</v>
      </c>
      <c r="K173" t="e">
        <f t="shared" si="23"/>
        <v>#REF!</v>
      </c>
      <c r="L173" t="e">
        <f t="shared" si="24"/>
        <v>#REF!</v>
      </c>
    </row>
    <row r="174" spans="1:12" x14ac:dyDescent="0.25">
      <c r="A174" s="1">
        <f t="shared" si="25"/>
        <v>3.44</v>
      </c>
      <c r="B174" s="5">
        <f t="shared" si="19"/>
        <v>59.910829625750303</v>
      </c>
      <c r="C174" s="4">
        <v>172</v>
      </c>
      <c r="E174" s="3">
        <f t="shared" si="18"/>
        <v>0.02</v>
      </c>
      <c r="F174" t="e">
        <f t="shared" si="21"/>
        <v>#REF!</v>
      </c>
      <c r="G174" s="12" t="e">
        <f t="shared" si="22"/>
        <v>#REF!</v>
      </c>
      <c r="H174">
        <f t="shared" si="26"/>
        <v>80</v>
      </c>
      <c r="J174">
        <f t="shared" si="20"/>
        <v>175.73843356886755</v>
      </c>
      <c r="K174" t="e">
        <f t="shared" si="23"/>
        <v>#REF!</v>
      </c>
      <c r="L174" t="e">
        <f t="shared" si="24"/>
        <v>#REF!</v>
      </c>
    </row>
    <row r="175" spans="1:12" x14ac:dyDescent="0.25">
      <c r="A175" s="1">
        <f t="shared" si="25"/>
        <v>3.46</v>
      </c>
      <c r="B175" s="5">
        <f t="shared" si="19"/>
        <v>59.204066685264713</v>
      </c>
      <c r="C175" s="4">
        <v>173</v>
      </c>
      <c r="E175" s="3">
        <f t="shared" si="18"/>
        <v>0.02</v>
      </c>
      <c r="F175" t="e">
        <f t="shared" si="21"/>
        <v>#REF!</v>
      </c>
      <c r="G175" s="12" t="e">
        <f t="shared" si="22"/>
        <v>#REF!</v>
      </c>
      <c r="H175">
        <f t="shared" si="26"/>
        <v>80</v>
      </c>
      <c r="J175">
        <f t="shared" si="20"/>
        <v>173.6652622767765</v>
      </c>
      <c r="K175" t="e">
        <f t="shared" si="23"/>
        <v>#REF!</v>
      </c>
      <c r="L175" t="e">
        <f t="shared" si="24"/>
        <v>#REF!</v>
      </c>
    </row>
    <row r="176" spans="1:12" x14ac:dyDescent="0.25">
      <c r="A176" s="1">
        <f t="shared" si="25"/>
        <v>3.48</v>
      </c>
      <c r="B176" s="5">
        <f t="shared" si="19"/>
        <v>58.494966469600044</v>
      </c>
      <c r="C176" s="4">
        <v>174</v>
      </c>
      <c r="E176" s="3">
        <f t="shared" si="18"/>
        <v>0.02</v>
      </c>
      <c r="F176" t="e">
        <f t="shared" si="21"/>
        <v>#REF!</v>
      </c>
      <c r="G176" s="12" t="e">
        <f t="shared" si="22"/>
        <v>#REF!</v>
      </c>
      <c r="H176">
        <f t="shared" si="26"/>
        <v>80</v>
      </c>
      <c r="J176">
        <f t="shared" si="20"/>
        <v>171.58523497749346</v>
      </c>
      <c r="K176" t="e">
        <f t="shared" si="23"/>
        <v>#REF!</v>
      </c>
      <c r="L176" t="e">
        <f t="shared" si="24"/>
        <v>#REF!</v>
      </c>
    </row>
    <row r="177" spans="1:12" x14ac:dyDescent="0.25">
      <c r="A177" s="1">
        <f t="shared" si="25"/>
        <v>3.5</v>
      </c>
      <c r="B177" s="5">
        <f t="shared" si="19"/>
        <v>57.783556972818559</v>
      </c>
      <c r="C177" s="4">
        <v>175</v>
      </c>
      <c r="E177" s="3">
        <f t="shared" si="18"/>
        <v>0.02</v>
      </c>
      <c r="F177" t="e">
        <f t="shared" si="21"/>
        <v>#REF!</v>
      </c>
      <c r="G177" s="12" t="e">
        <f t="shared" si="22"/>
        <v>#REF!</v>
      </c>
      <c r="H177">
        <f t="shared" si="26"/>
        <v>80</v>
      </c>
      <c r="J177">
        <f t="shared" si="20"/>
        <v>169.49843378693444</v>
      </c>
      <c r="K177" t="e">
        <f t="shared" si="23"/>
        <v>#REF!</v>
      </c>
      <c r="L177" t="e">
        <f t="shared" si="24"/>
        <v>#REF!</v>
      </c>
    </row>
    <row r="178" spans="1:12" x14ac:dyDescent="0.25">
      <c r="A178" s="1">
        <f t="shared" si="25"/>
        <v>3.52</v>
      </c>
      <c r="B178" s="5">
        <f t="shared" si="19"/>
        <v>57.069866280149078</v>
      </c>
      <c r="C178" s="4">
        <v>176</v>
      </c>
      <c r="E178" s="3">
        <f t="shared" si="18"/>
        <v>0.02</v>
      </c>
      <c r="F178" t="e">
        <f t="shared" si="21"/>
        <v>#REF!</v>
      </c>
      <c r="G178" s="12" t="e">
        <f t="shared" si="22"/>
        <v>#REF!</v>
      </c>
      <c r="H178">
        <f t="shared" si="26"/>
        <v>80</v>
      </c>
      <c r="J178">
        <f t="shared" si="20"/>
        <v>167.40494108843728</v>
      </c>
      <c r="K178" t="e">
        <f t="shared" si="23"/>
        <v>#REF!</v>
      </c>
      <c r="L178" t="e">
        <f t="shared" si="24"/>
        <v>#REF!</v>
      </c>
    </row>
    <row r="179" spans="1:12" x14ac:dyDescent="0.25">
      <c r="A179" s="1">
        <f t="shared" si="25"/>
        <v>3.54</v>
      </c>
      <c r="B179" s="5">
        <f t="shared" si="19"/>
        <v>56.353922566878154</v>
      </c>
      <c r="C179" s="4">
        <v>177</v>
      </c>
      <c r="E179" s="3">
        <f t="shared" si="18"/>
        <v>0.02</v>
      </c>
      <c r="F179" t="e">
        <f t="shared" si="21"/>
        <v>#REF!</v>
      </c>
      <c r="G179" s="12" t="e">
        <f t="shared" si="22"/>
        <v>#REF!</v>
      </c>
      <c r="H179">
        <f t="shared" si="26"/>
        <v>80</v>
      </c>
      <c r="J179">
        <f t="shared" si="20"/>
        <v>165.30483952950922</v>
      </c>
      <c r="K179" t="e">
        <f t="shared" si="23"/>
        <v>#REF!</v>
      </c>
      <c r="L179" t="e">
        <f t="shared" si="24"/>
        <v>#REF!</v>
      </c>
    </row>
    <row r="180" spans="1:12" x14ac:dyDescent="0.25">
      <c r="A180" s="1">
        <f t="shared" si="25"/>
        <v>3.56</v>
      </c>
      <c r="B180" s="5">
        <f t="shared" si="19"/>
        <v>55.635754097237601</v>
      </c>
      <c r="C180" s="4">
        <v>178</v>
      </c>
      <c r="E180" s="3">
        <f t="shared" si="18"/>
        <v>0.02</v>
      </c>
      <c r="F180" t="e">
        <f t="shared" si="21"/>
        <v>#REF!</v>
      </c>
      <c r="G180" s="12" t="e">
        <f t="shared" si="22"/>
        <v>#REF!</v>
      </c>
      <c r="H180">
        <f t="shared" si="26"/>
        <v>80</v>
      </c>
      <c r="J180">
        <f t="shared" si="20"/>
        <v>163.19821201856362</v>
      </c>
      <c r="K180" t="e">
        <f t="shared" si="23"/>
        <v>#REF!</v>
      </c>
      <c r="L180" t="e">
        <f t="shared" si="24"/>
        <v>#REF!</v>
      </c>
    </row>
    <row r="181" spans="1:12" x14ac:dyDescent="0.25">
      <c r="A181" s="1">
        <f t="shared" si="25"/>
        <v>3.58</v>
      </c>
      <c r="B181" s="5">
        <f t="shared" si="19"/>
        <v>54.915389223289012</v>
      </c>
      <c r="C181" s="4">
        <v>179</v>
      </c>
      <c r="E181" s="3">
        <f t="shared" si="18"/>
        <v>0.02</v>
      </c>
      <c r="F181" t="e">
        <f t="shared" si="21"/>
        <v>#REF!</v>
      </c>
      <c r="G181" s="12" t="e">
        <f t="shared" si="22"/>
        <v>#REF!</v>
      </c>
      <c r="H181">
        <f t="shared" si="26"/>
        <v>80</v>
      </c>
      <c r="J181">
        <f t="shared" si="20"/>
        <v>161.08514172164777</v>
      </c>
      <c r="K181" t="e">
        <f t="shared" si="23"/>
        <v>#REF!</v>
      </c>
      <c r="L181" t="e">
        <f t="shared" si="24"/>
        <v>#REF!</v>
      </c>
    </row>
    <row r="182" spans="1:12" x14ac:dyDescent="0.25">
      <c r="A182" s="1">
        <f t="shared" si="25"/>
        <v>3.6</v>
      </c>
      <c r="B182" s="5">
        <f t="shared" si="19"/>
        <v>54.19285638380407</v>
      </c>
      <c r="C182" s="4">
        <v>180</v>
      </c>
      <c r="E182" s="3">
        <f t="shared" si="18"/>
        <v>0.02</v>
      </c>
      <c r="F182" t="e">
        <f t="shared" si="21"/>
        <v>#REF!</v>
      </c>
      <c r="G182" s="12" t="e">
        <f t="shared" si="22"/>
        <v>#REF!</v>
      </c>
      <c r="H182">
        <f t="shared" si="26"/>
        <v>80</v>
      </c>
      <c r="J182">
        <f t="shared" si="20"/>
        <v>158.96571205915862</v>
      </c>
      <c r="K182" t="e">
        <f t="shared" si="23"/>
        <v>#REF!</v>
      </c>
      <c r="L182" t="e">
        <f t="shared" si="24"/>
        <v>#REF!</v>
      </c>
    </row>
    <row r="183" spans="1:12" x14ac:dyDescent="0.25">
      <c r="A183" s="1">
        <f t="shared" si="25"/>
        <v>3.62</v>
      </c>
      <c r="B183" s="5">
        <f t="shared" si="19"/>
        <v>53.468184103142157</v>
      </c>
      <c r="C183" s="4">
        <v>181</v>
      </c>
      <c r="E183" s="3">
        <f t="shared" si="18"/>
        <v>0.02</v>
      </c>
      <c r="F183" t="e">
        <f t="shared" si="21"/>
        <v>#REF!</v>
      </c>
      <c r="G183" s="12" t="e">
        <f t="shared" si="22"/>
        <v>#REF!</v>
      </c>
      <c r="H183">
        <f t="shared" si="26"/>
        <v>80</v>
      </c>
      <c r="J183">
        <f t="shared" si="20"/>
        <v>156.84000670255031</v>
      </c>
      <c r="K183" t="e">
        <f t="shared" si="23"/>
        <v>#REF!</v>
      </c>
      <c r="L183" t="e">
        <f t="shared" si="24"/>
        <v>#REF!</v>
      </c>
    </row>
    <row r="184" spans="1:12" x14ac:dyDescent="0.25">
      <c r="A184" s="1">
        <f t="shared" si="25"/>
        <v>3.64</v>
      </c>
      <c r="B184" s="5">
        <f t="shared" si="19"/>
        <v>52.741400990123992</v>
      </c>
      <c r="C184" s="4">
        <v>182</v>
      </c>
      <c r="E184" s="3">
        <f t="shared" si="18"/>
        <v>0.02</v>
      </c>
      <c r="F184" t="e">
        <f t="shared" si="21"/>
        <v>#REF!</v>
      </c>
      <c r="G184" s="12" t="e">
        <f t="shared" si="22"/>
        <v>#REF!</v>
      </c>
      <c r="H184">
        <f t="shared" si="26"/>
        <v>80</v>
      </c>
      <c r="J184">
        <f t="shared" si="20"/>
        <v>154.70810957103035</v>
      </c>
      <c r="K184" t="e">
        <f t="shared" si="23"/>
        <v>#REF!</v>
      </c>
      <c r="L184" t="e">
        <f t="shared" si="24"/>
        <v>#REF!</v>
      </c>
    </row>
    <row r="185" spans="1:12" x14ac:dyDescent="0.25">
      <c r="A185" s="1">
        <f t="shared" si="25"/>
        <v>3.66</v>
      </c>
      <c r="B185" s="5">
        <f t="shared" si="19"/>
        <v>52.012535736902528</v>
      </c>
      <c r="C185" s="4">
        <v>183</v>
      </c>
      <c r="E185" s="3">
        <f t="shared" si="18"/>
        <v>0.02</v>
      </c>
      <c r="F185" t="e">
        <f t="shared" si="21"/>
        <v>#REF!</v>
      </c>
      <c r="G185" s="12" t="e">
        <f t="shared" si="22"/>
        <v>#REF!</v>
      </c>
      <c r="H185">
        <f t="shared" si="26"/>
        <v>80</v>
      </c>
      <c r="J185">
        <f t="shared" si="20"/>
        <v>152.57010482824742</v>
      </c>
      <c r="K185" t="e">
        <f t="shared" si="23"/>
        <v>#REF!</v>
      </c>
      <c r="L185" t="e">
        <f t="shared" si="24"/>
        <v>#REF!</v>
      </c>
    </row>
    <row r="186" spans="1:12" x14ac:dyDescent="0.25">
      <c r="A186" s="1">
        <f t="shared" si="25"/>
        <v>3.68</v>
      </c>
      <c r="B186" s="5">
        <f t="shared" si="19"/>
        <v>51.281617117829882</v>
      </c>
      <c r="C186" s="4">
        <v>184</v>
      </c>
      <c r="E186" s="3">
        <f t="shared" si="18"/>
        <v>0.02</v>
      </c>
      <c r="F186" t="e">
        <f t="shared" si="21"/>
        <v>#REF!</v>
      </c>
      <c r="G186" s="12" t="e">
        <f t="shared" si="22"/>
        <v>#REF!</v>
      </c>
      <c r="H186">
        <f t="shared" si="26"/>
        <v>80</v>
      </c>
      <c r="J186">
        <f t="shared" si="20"/>
        <v>150.42607687896765</v>
      </c>
      <c r="K186" t="e">
        <f t="shared" si="23"/>
        <v>#REF!</v>
      </c>
      <c r="L186" t="e">
        <f t="shared" si="24"/>
        <v>#REF!</v>
      </c>
    </row>
    <row r="187" spans="1:12" x14ac:dyDescent="0.25">
      <c r="A187" s="1">
        <f t="shared" si="25"/>
        <v>3.7</v>
      </c>
      <c r="B187" s="5">
        <f t="shared" si="19"/>
        <v>50.548673988321603</v>
      </c>
      <c r="C187" s="4">
        <v>185</v>
      </c>
      <c r="E187" s="3">
        <f t="shared" si="18"/>
        <v>0.02</v>
      </c>
      <c r="F187" t="e">
        <f t="shared" si="21"/>
        <v>#REF!</v>
      </c>
      <c r="G187" s="12" t="e">
        <f t="shared" si="22"/>
        <v>#REF!</v>
      </c>
      <c r="H187">
        <f t="shared" si="26"/>
        <v>80</v>
      </c>
      <c r="J187">
        <f t="shared" si="20"/>
        <v>148.27611036574336</v>
      </c>
      <c r="K187" t="e">
        <f t="shared" si="23"/>
        <v>#REF!</v>
      </c>
      <c r="L187" t="e">
        <f t="shared" si="24"/>
        <v>#REF!</v>
      </c>
    </row>
    <row r="188" spans="1:12" x14ac:dyDescent="0.25">
      <c r="A188" s="1">
        <f t="shared" si="25"/>
        <v>3.72</v>
      </c>
      <c r="B188" s="5">
        <f t="shared" si="19"/>
        <v>49.81373528371747</v>
      </c>
      <c r="C188" s="4">
        <v>186</v>
      </c>
      <c r="E188" s="3">
        <f t="shared" si="18"/>
        <v>0.02</v>
      </c>
      <c r="F188" t="e">
        <f t="shared" si="21"/>
        <v>#REF!</v>
      </c>
      <c r="G188" s="12" t="e">
        <f t="shared" si="22"/>
        <v>#REF!</v>
      </c>
      <c r="H188">
        <f t="shared" si="26"/>
        <v>80</v>
      </c>
      <c r="J188">
        <f t="shared" si="20"/>
        <v>146.12029016557125</v>
      </c>
      <c r="K188" t="e">
        <f t="shared" si="23"/>
        <v>#REF!</v>
      </c>
      <c r="L188" t="e">
        <f t="shared" si="24"/>
        <v>#REF!</v>
      </c>
    </row>
    <row r="189" spans="1:12" x14ac:dyDescent="0.25">
      <c r="A189" s="1">
        <f t="shared" si="25"/>
        <v>3.74</v>
      </c>
      <c r="B189" s="5">
        <f t="shared" si="19"/>
        <v>49.076830018139113</v>
      </c>
      <c r="C189" s="4">
        <v>187</v>
      </c>
      <c r="E189" s="3">
        <f t="shared" si="18"/>
        <v>0.02</v>
      </c>
      <c r="F189" t="e">
        <f t="shared" si="21"/>
        <v>#REF!</v>
      </c>
      <c r="G189" s="12" t="e">
        <f t="shared" si="22"/>
        <v>#REF!</v>
      </c>
      <c r="H189">
        <f t="shared" si="26"/>
        <v>80</v>
      </c>
      <c r="J189">
        <f t="shared" si="20"/>
        <v>143.95870138654138</v>
      </c>
      <c r="K189" t="e">
        <f t="shared" si="23"/>
        <v>#REF!</v>
      </c>
      <c r="L189" t="e">
        <f t="shared" si="24"/>
        <v>#REF!</v>
      </c>
    </row>
    <row r="190" spans="1:12" x14ac:dyDescent="0.25">
      <c r="A190" s="1">
        <f t="shared" si="25"/>
        <v>3.7600000000000002</v>
      </c>
      <c r="B190" s="5">
        <f t="shared" si="19"/>
        <v>48.337987283344646</v>
      </c>
      <c r="C190" s="4">
        <v>188</v>
      </c>
      <c r="E190" s="3">
        <f t="shared" si="18"/>
        <v>0.02</v>
      </c>
      <c r="F190" t="e">
        <f t="shared" si="21"/>
        <v>#REF!</v>
      </c>
      <c r="G190" s="12" t="e">
        <f t="shared" si="22"/>
        <v>#REF!</v>
      </c>
      <c r="H190">
        <f t="shared" si="26"/>
        <v>80</v>
      </c>
      <c r="J190">
        <f t="shared" si="20"/>
        <v>141.79142936447764</v>
      </c>
      <c r="K190" t="e">
        <f t="shared" si="23"/>
        <v>#REF!</v>
      </c>
      <c r="L190" t="e">
        <f t="shared" si="24"/>
        <v>#REF!</v>
      </c>
    </row>
    <row r="191" spans="1:12" x14ac:dyDescent="0.25">
      <c r="A191" s="1">
        <f t="shared" si="25"/>
        <v>3.7800000000000002</v>
      </c>
      <c r="B191" s="5">
        <f t="shared" si="19"/>
        <v>47.597236247580106</v>
      </c>
      <c r="C191" s="4">
        <v>189</v>
      </c>
      <c r="E191" s="3">
        <f t="shared" si="18"/>
        <v>0.02</v>
      </c>
      <c r="F191" t="e">
        <f t="shared" si="21"/>
        <v>#REF!</v>
      </c>
      <c r="G191" s="12" t="e">
        <f t="shared" si="22"/>
        <v>#REF!</v>
      </c>
      <c r="H191">
        <f t="shared" si="26"/>
        <v>80</v>
      </c>
      <c r="J191">
        <f t="shared" si="20"/>
        <v>139.61855965956832</v>
      </c>
      <c r="K191" t="e">
        <f t="shared" si="23"/>
        <v>#REF!</v>
      </c>
      <c r="L191" t="e">
        <f t="shared" si="24"/>
        <v>#REF!</v>
      </c>
    </row>
    <row r="192" spans="1:12" x14ac:dyDescent="0.25">
      <c r="A192" s="1">
        <f t="shared" si="25"/>
        <v>3.8000000000000003</v>
      </c>
      <c r="B192" s="5">
        <f t="shared" si="19"/>
        <v>46.854606154428062</v>
      </c>
      <c r="C192" s="4">
        <v>190</v>
      </c>
      <c r="E192" s="3">
        <f t="shared" si="18"/>
        <v>0.02</v>
      </c>
      <c r="F192" t="e">
        <f t="shared" si="21"/>
        <v>#REF!</v>
      </c>
      <c r="G192" s="12" t="e">
        <f t="shared" si="22"/>
        <v>#REF!</v>
      </c>
      <c r="H192">
        <f t="shared" si="26"/>
        <v>80</v>
      </c>
      <c r="J192">
        <f t="shared" si="20"/>
        <v>137.44017805298898</v>
      </c>
      <c r="K192" t="e">
        <f t="shared" si="23"/>
        <v>#REF!</v>
      </c>
      <c r="L192" t="e">
        <f t="shared" si="24"/>
        <v>#REF!</v>
      </c>
    </row>
    <row r="193" spans="1:12" x14ac:dyDescent="0.25">
      <c r="A193" s="1">
        <f t="shared" si="25"/>
        <v>3.8200000000000003</v>
      </c>
      <c r="B193" s="5">
        <f t="shared" si="19"/>
        <v>46.110126321652928</v>
      </c>
      <c r="C193" s="4">
        <v>191</v>
      </c>
      <c r="E193" s="3">
        <f t="shared" ref="E193:E256" si="27">IF(fac=50,1/50,IF(fac=60,1/60))</f>
        <v>0.02</v>
      </c>
      <c r="F193" t="e">
        <f t="shared" si="21"/>
        <v>#REF!</v>
      </c>
      <c r="G193" s="12" t="e">
        <f t="shared" si="22"/>
        <v>#REF!</v>
      </c>
      <c r="H193">
        <f t="shared" si="26"/>
        <v>80</v>
      </c>
      <c r="J193">
        <f t="shared" si="20"/>
        <v>135.25637054351526</v>
      </c>
      <c r="K193" t="e">
        <f t="shared" si="23"/>
        <v>#REF!</v>
      </c>
      <c r="L193" t="e">
        <f t="shared" si="24"/>
        <v>#REF!</v>
      </c>
    </row>
    <row r="194" spans="1:12" x14ac:dyDescent="0.25">
      <c r="A194" s="1">
        <f t="shared" si="25"/>
        <v>3.84</v>
      </c>
      <c r="B194" s="5">
        <f t="shared" ref="B194:B257" si="28">IF(fac=50,Vacmin*SQRT(2)*ABS(COS(A194*PI()/5/2)),IF(fac=60,Vacmin*SQRT(2)*ABS(COS(A194*PI()*240/1000/2))))</f>
        <v>45.363826140043848</v>
      </c>
      <c r="C194" s="4">
        <v>192</v>
      </c>
      <c r="E194" s="3">
        <f t="shared" si="27"/>
        <v>0.02</v>
      </c>
      <c r="F194" t="e">
        <f t="shared" si="21"/>
        <v>#REF!</v>
      </c>
      <c r="G194" s="12" t="e">
        <f t="shared" si="22"/>
        <v>#REF!</v>
      </c>
      <c r="H194">
        <f t="shared" si="26"/>
        <v>80</v>
      </c>
      <c r="J194">
        <f t="shared" ref="J194:J257" si="29">IF(fac=50,Vacmax*SQRT(2)*ABS(COS(A194*PI()/5/2)),IF(fac=60,Vacmax*SQRT(2)*ABS(COS(A194*PI()*240/1000/2))))</f>
        <v>133.06722334412862</v>
      </c>
      <c r="K194" t="e">
        <f t="shared" si="23"/>
        <v>#REF!</v>
      </c>
      <c r="L194" t="e">
        <f t="shared" si="24"/>
        <v>#REF!</v>
      </c>
    </row>
    <row r="195" spans="1:12" x14ac:dyDescent="0.25">
      <c r="A195" s="1">
        <f t="shared" si="25"/>
        <v>3.86</v>
      </c>
      <c r="B195" s="5">
        <f t="shared" si="28"/>
        <v>44.615735072254061</v>
      </c>
      <c r="C195" s="4">
        <v>193</v>
      </c>
      <c r="E195" s="3">
        <f t="shared" si="27"/>
        <v>0.02</v>
      </c>
      <c r="F195" t="e">
        <f t="shared" ref="F195:F258" si="30">SQRT(ABS(F194*F194-2*Vout*Iout*E195*100*1000000/1000/1000/Cin/H195))</f>
        <v>#REF!</v>
      </c>
      <c r="G195" s="12" t="e">
        <f t="shared" ref="G195:G258" si="31">MAX(B195,F195)</f>
        <v>#REF!</v>
      </c>
      <c r="H195">
        <f t="shared" si="26"/>
        <v>80</v>
      </c>
      <c r="J195">
        <f t="shared" si="29"/>
        <v>130.87282287861191</v>
      </c>
      <c r="K195" t="e">
        <f t="shared" ref="K195:K258" si="32">SQRT(ABS(K194*K194-2*Vout*Iout*E195*100*1000000/1000/1000/Cin/H195))</f>
        <v>#REF!</v>
      </c>
      <c r="L195" t="e">
        <f t="shared" ref="L195:L258" si="33">MAX(J195,K195)</f>
        <v>#REF!</v>
      </c>
    </row>
    <row r="196" spans="1:12" x14ac:dyDescent="0.25">
      <c r="A196" s="1">
        <f t="shared" ref="A196:A259" si="34">C196*E196</f>
        <v>3.88</v>
      </c>
      <c r="B196" s="5">
        <f t="shared" si="28"/>
        <v>43.865882651637953</v>
      </c>
      <c r="C196" s="4">
        <v>194</v>
      </c>
      <c r="E196" s="3">
        <f t="shared" si="27"/>
        <v>0.02</v>
      </c>
      <c r="F196" t="e">
        <f t="shared" si="30"/>
        <v>#REF!</v>
      </c>
      <c r="G196" s="12" t="e">
        <f t="shared" si="31"/>
        <v>#REF!</v>
      </c>
      <c r="H196">
        <f t="shared" ref="H196:H259" si="35">H195</f>
        <v>80</v>
      </c>
      <c r="J196">
        <f t="shared" si="29"/>
        <v>128.67325577813801</v>
      </c>
      <c r="K196" t="e">
        <f t="shared" si="32"/>
        <v>#REF!</v>
      </c>
      <c r="L196" t="e">
        <f t="shared" si="33"/>
        <v>#REF!</v>
      </c>
    </row>
    <row r="197" spans="1:12" x14ac:dyDescent="0.25">
      <c r="A197" s="1">
        <f t="shared" si="34"/>
        <v>3.9</v>
      </c>
      <c r="B197" s="5">
        <f t="shared" si="28"/>
        <v>43.114298481085235</v>
      </c>
      <c r="C197" s="4">
        <v>195</v>
      </c>
      <c r="E197" s="3">
        <f t="shared" si="27"/>
        <v>0.02</v>
      </c>
      <c r="F197" t="e">
        <f t="shared" si="30"/>
        <v>#REF!</v>
      </c>
      <c r="G197" s="12" t="e">
        <f t="shared" si="31"/>
        <v>#REF!</v>
      </c>
      <c r="H197">
        <f t="shared" si="35"/>
        <v>80</v>
      </c>
      <c r="J197">
        <f t="shared" si="29"/>
        <v>126.46860887785002</v>
      </c>
      <c r="K197" t="e">
        <f t="shared" si="32"/>
        <v>#REF!</v>
      </c>
      <c r="L197" t="e">
        <f t="shared" si="33"/>
        <v>#REF!</v>
      </c>
    </row>
    <row r="198" spans="1:12" x14ac:dyDescent="0.25">
      <c r="A198" s="1">
        <f t="shared" si="34"/>
        <v>3.92</v>
      </c>
      <c r="B198" s="5">
        <f t="shared" si="28"/>
        <v>42.361012231851952</v>
      </c>
      <c r="C198" s="4">
        <v>196</v>
      </c>
      <c r="E198" s="3">
        <f t="shared" si="27"/>
        <v>0.02</v>
      </c>
      <c r="F198" t="e">
        <f t="shared" si="30"/>
        <v>#REF!</v>
      </c>
      <c r="G198" s="12" t="e">
        <f t="shared" si="31"/>
        <v>#REF!</v>
      </c>
      <c r="H198">
        <f t="shared" si="35"/>
        <v>80</v>
      </c>
      <c r="J198">
        <f t="shared" si="29"/>
        <v>124.25896921343239</v>
      </c>
      <c r="K198" t="e">
        <f t="shared" si="32"/>
        <v>#REF!</v>
      </c>
      <c r="L198" t="e">
        <f t="shared" si="33"/>
        <v>#REF!</v>
      </c>
    </row>
    <row r="199" spans="1:12" x14ac:dyDescent="0.25">
      <c r="A199" s="1">
        <f t="shared" si="34"/>
        <v>3.94</v>
      </c>
      <c r="B199" s="5">
        <f t="shared" si="28"/>
        <v>41.606053642389462</v>
      </c>
      <c r="C199" s="4">
        <v>197</v>
      </c>
      <c r="E199" s="3">
        <f t="shared" si="27"/>
        <v>0.02</v>
      </c>
      <c r="F199" t="e">
        <f t="shared" si="30"/>
        <v>#REF!</v>
      </c>
      <c r="G199" s="12" t="e">
        <f t="shared" si="31"/>
        <v>#REF!</v>
      </c>
      <c r="H199">
        <f t="shared" si="35"/>
        <v>80</v>
      </c>
      <c r="J199">
        <f t="shared" si="29"/>
        <v>122.04442401767575</v>
      </c>
      <c r="K199" t="e">
        <f t="shared" si="32"/>
        <v>#REF!</v>
      </c>
      <c r="L199" t="e">
        <f t="shared" si="33"/>
        <v>#REF!</v>
      </c>
    </row>
    <row r="200" spans="1:12" x14ac:dyDescent="0.25">
      <c r="A200" s="1">
        <f t="shared" si="34"/>
        <v>3.96</v>
      </c>
      <c r="B200" s="5">
        <f t="shared" si="28"/>
        <v>40.849452517170086</v>
      </c>
      <c r="C200" s="4">
        <v>198</v>
      </c>
      <c r="E200" s="3">
        <f t="shared" si="27"/>
        <v>0.02</v>
      </c>
      <c r="F200" t="e">
        <f t="shared" si="30"/>
        <v>#REF!</v>
      </c>
      <c r="G200" s="12" t="e">
        <f t="shared" si="31"/>
        <v>#REF!</v>
      </c>
      <c r="H200">
        <f t="shared" si="35"/>
        <v>80</v>
      </c>
      <c r="J200">
        <f t="shared" si="29"/>
        <v>119.82506071703224</v>
      </c>
      <c r="K200" t="e">
        <f t="shared" si="32"/>
        <v>#REF!</v>
      </c>
      <c r="L200" t="e">
        <f t="shared" si="33"/>
        <v>#REF!</v>
      </c>
    </row>
    <row r="201" spans="1:12" x14ac:dyDescent="0.25">
      <c r="A201" s="1">
        <f t="shared" si="34"/>
        <v>3.98</v>
      </c>
      <c r="B201" s="5">
        <f t="shared" si="28"/>
        <v>40.091238725510848</v>
      </c>
      <c r="C201" s="4">
        <v>199</v>
      </c>
      <c r="E201" s="3">
        <f t="shared" si="27"/>
        <v>0.02</v>
      </c>
      <c r="F201" t="e">
        <f t="shared" si="30"/>
        <v>#REF!</v>
      </c>
      <c r="G201" s="12" t="e">
        <f t="shared" si="31"/>
        <v>#REF!</v>
      </c>
      <c r="H201">
        <f t="shared" si="35"/>
        <v>80</v>
      </c>
      <c r="J201">
        <f t="shared" si="29"/>
        <v>117.60096692816515</v>
      </c>
      <c r="K201" t="e">
        <f t="shared" si="32"/>
        <v>#REF!</v>
      </c>
      <c r="L201" t="e">
        <f t="shared" si="33"/>
        <v>#REF!</v>
      </c>
    </row>
    <row r="202" spans="1:12" x14ac:dyDescent="0.25">
      <c r="A202" s="1">
        <f t="shared" si="34"/>
        <v>4</v>
      </c>
      <c r="B202" s="5">
        <f t="shared" si="28"/>
        <v>39.331442200393901</v>
      </c>
      <c r="C202" s="4">
        <v>200</v>
      </c>
      <c r="E202" s="3">
        <f t="shared" si="27"/>
        <v>0.02</v>
      </c>
      <c r="F202" t="e">
        <f t="shared" si="30"/>
        <v>#REF!</v>
      </c>
      <c r="G202" s="12" t="e">
        <f t="shared" si="31"/>
        <v>#REF!</v>
      </c>
      <c r="H202">
        <f t="shared" si="35"/>
        <v>80</v>
      </c>
      <c r="J202">
        <f t="shared" si="29"/>
        <v>115.37223045448877</v>
      </c>
      <c r="K202" t="e">
        <f t="shared" si="32"/>
        <v>#REF!</v>
      </c>
      <c r="L202" t="e">
        <f t="shared" si="33"/>
        <v>#REF!</v>
      </c>
    </row>
    <row r="203" spans="1:12" x14ac:dyDescent="0.25">
      <c r="A203" s="1">
        <f t="shared" si="34"/>
        <v>4.0200000000000005</v>
      </c>
      <c r="B203" s="5">
        <f t="shared" si="28"/>
        <v>38.570092937285104</v>
      </c>
      <c r="C203" s="4">
        <v>201</v>
      </c>
      <c r="E203" s="3">
        <f t="shared" si="27"/>
        <v>0.02</v>
      </c>
      <c r="F203" t="e">
        <f t="shared" si="30"/>
        <v>#REF!</v>
      </c>
      <c r="G203" s="12" t="e">
        <f t="shared" si="31"/>
        <v>#REF!</v>
      </c>
      <c r="H203">
        <f t="shared" si="35"/>
        <v>80</v>
      </c>
      <c r="J203">
        <f t="shared" si="29"/>
        <v>113.13893928270296</v>
      </c>
      <c r="K203" t="e">
        <f t="shared" si="32"/>
        <v>#REF!</v>
      </c>
      <c r="L203" t="e">
        <f t="shared" si="33"/>
        <v>#REF!</v>
      </c>
    </row>
    <row r="204" spans="1:12" x14ac:dyDescent="0.25">
      <c r="A204" s="1">
        <f t="shared" si="34"/>
        <v>4.04</v>
      </c>
      <c r="B204" s="5">
        <f t="shared" si="28"/>
        <v>37.807220992949745</v>
      </c>
      <c r="C204" s="4">
        <v>202</v>
      </c>
      <c r="E204" s="3">
        <f t="shared" si="27"/>
        <v>0.02</v>
      </c>
      <c r="F204" t="e">
        <f t="shared" si="30"/>
        <v>#REF!</v>
      </c>
      <c r="G204" s="12" t="e">
        <f t="shared" si="31"/>
        <v>#REF!</v>
      </c>
      <c r="H204">
        <f t="shared" si="35"/>
        <v>80</v>
      </c>
      <c r="J204">
        <f t="shared" si="29"/>
        <v>110.90118157931924</v>
      </c>
      <c r="K204" t="e">
        <f t="shared" si="32"/>
        <v>#REF!</v>
      </c>
      <c r="L204" t="e">
        <f t="shared" si="33"/>
        <v>#REF!</v>
      </c>
    </row>
    <row r="205" spans="1:12" x14ac:dyDescent="0.25">
      <c r="A205" s="1">
        <f t="shared" si="34"/>
        <v>4.0600000000000005</v>
      </c>
      <c r="B205" s="5">
        <f t="shared" si="28"/>
        <v>37.042856484265847</v>
      </c>
      <c r="C205" s="4">
        <v>203</v>
      </c>
      <c r="E205" s="3">
        <f t="shared" si="27"/>
        <v>0.02</v>
      </c>
      <c r="F205" t="e">
        <f t="shared" si="30"/>
        <v>#REF!</v>
      </c>
      <c r="G205" s="12" t="e">
        <f t="shared" si="31"/>
        <v>#REF!</v>
      </c>
      <c r="H205">
        <f t="shared" si="35"/>
        <v>80</v>
      </c>
      <c r="J205">
        <f t="shared" si="29"/>
        <v>108.65904568717983</v>
      </c>
      <c r="K205" t="e">
        <f t="shared" si="32"/>
        <v>#REF!</v>
      </c>
      <c r="L205" t="e">
        <f t="shared" si="33"/>
        <v>#REF!</v>
      </c>
    </row>
    <row r="206" spans="1:12" x14ac:dyDescent="0.25">
      <c r="A206" s="1">
        <f t="shared" si="34"/>
        <v>4.08</v>
      </c>
      <c r="B206" s="5">
        <f t="shared" si="28"/>
        <v>36.27702958703555</v>
      </c>
      <c r="C206" s="4">
        <v>204</v>
      </c>
      <c r="E206" s="3">
        <f t="shared" si="27"/>
        <v>0.02</v>
      </c>
      <c r="F206" t="e">
        <f t="shared" si="30"/>
        <v>#REF!</v>
      </c>
      <c r="G206" s="12" t="e">
        <f t="shared" si="31"/>
        <v>#REF!</v>
      </c>
      <c r="H206">
        <f t="shared" si="35"/>
        <v>80</v>
      </c>
      <c r="J206">
        <f t="shared" si="29"/>
        <v>106.41262012197093</v>
      </c>
      <c r="K206" t="e">
        <f t="shared" si="32"/>
        <v>#REF!</v>
      </c>
      <c r="L206" t="e">
        <f t="shared" si="33"/>
        <v>#REF!</v>
      </c>
    </row>
    <row r="207" spans="1:12" x14ac:dyDescent="0.25">
      <c r="A207" s="1">
        <f t="shared" si="34"/>
        <v>4.0999999999999996</v>
      </c>
      <c r="B207" s="5">
        <f t="shared" si="28"/>
        <v>35.509770534793383</v>
      </c>
      <c r="C207" s="4">
        <v>205</v>
      </c>
      <c r="E207" s="3">
        <f t="shared" si="27"/>
        <v>0.02</v>
      </c>
      <c r="F207" t="e">
        <f t="shared" si="30"/>
        <v>#REF!</v>
      </c>
      <c r="G207" s="12" t="e">
        <f t="shared" si="31"/>
        <v>#REF!</v>
      </c>
      <c r="H207">
        <f t="shared" si="35"/>
        <v>80</v>
      </c>
      <c r="J207">
        <f t="shared" si="29"/>
        <v>104.16199356872724</v>
      </c>
      <c r="K207" t="e">
        <f t="shared" si="32"/>
        <v>#REF!</v>
      </c>
      <c r="L207" t="e">
        <f t="shared" si="33"/>
        <v>#REF!</v>
      </c>
    </row>
    <row r="208" spans="1:12" x14ac:dyDescent="0.25">
      <c r="A208" s="1">
        <f t="shared" si="34"/>
        <v>4.12</v>
      </c>
      <c r="B208" s="5">
        <f t="shared" si="28"/>
        <v>34.741109617612928</v>
      </c>
      <c r="C208" s="4">
        <v>206</v>
      </c>
      <c r="E208" s="3">
        <f t="shared" si="27"/>
        <v>0.02</v>
      </c>
      <c r="F208" t="e">
        <f t="shared" si="30"/>
        <v>#REF!</v>
      </c>
      <c r="G208" s="12" t="e">
        <f t="shared" si="31"/>
        <v>#REF!</v>
      </c>
      <c r="H208">
        <f t="shared" si="35"/>
        <v>80</v>
      </c>
      <c r="J208">
        <f t="shared" si="29"/>
        <v>101.90725487833124</v>
      </c>
      <c r="K208" t="e">
        <f t="shared" si="32"/>
        <v>#REF!</v>
      </c>
      <c r="L208" t="e">
        <f t="shared" si="33"/>
        <v>#REF!</v>
      </c>
    </row>
    <row r="209" spans="1:12" x14ac:dyDescent="0.25">
      <c r="A209" s="1">
        <f t="shared" si="34"/>
        <v>4.1399999999999997</v>
      </c>
      <c r="B209" s="5">
        <f t="shared" si="28"/>
        <v>33.971077180911081</v>
      </c>
      <c r="C209" s="4">
        <v>207</v>
      </c>
      <c r="E209" s="3">
        <f t="shared" si="27"/>
        <v>0.02</v>
      </c>
      <c r="F209" t="e">
        <f t="shared" si="30"/>
        <v>#REF!</v>
      </c>
      <c r="G209" s="12" t="e">
        <f t="shared" si="31"/>
        <v>#REF!</v>
      </c>
      <c r="H209">
        <f t="shared" si="35"/>
        <v>80</v>
      </c>
      <c r="J209">
        <f t="shared" si="29"/>
        <v>99.648493064005848</v>
      </c>
      <c r="K209" t="e">
        <f t="shared" si="32"/>
        <v>#REF!</v>
      </c>
      <c r="L209" t="e">
        <f t="shared" si="33"/>
        <v>#REF!</v>
      </c>
    </row>
    <row r="210" spans="1:12" x14ac:dyDescent="0.25">
      <c r="A210" s="1">
        <f t="shared" si="34"/>
        <v>4.16</v>
      </c>
      <c r="B210" s="5">
        <f t="shared" si="28"/>
        <v>33.199703624249942</v>
      </c>
      <c r="C210" s="4">
        <v>208</v>
      </c>
      <c r="E210" s="3">
        <f t="shared" si="27"/>
        <v>0.02</v>
      </c>
      <c r="F210" t="e">
        <f t="shared" si="30"/>
        <v>#REF!</v>
      </c>
      <c r="G210" s="12" t="e">
        <f t="shared" si="31"/>
        <v>#REF!</v>
      </c>
      <c r="H210">
        <f t="shared" si="35"/>
        <v>80</v>
      </c>
      <c r="J210">
        <f t="shared" si="29"/>
        <v>97.385797297799812</v>
      </c>
      <c r="K210" t="e">
        <f t="shared" si="32"/>
        <v>#REF!</v>
      </c>
      <c r="L210" t="e">
        <f t="shared" si="33"/>
        <v>#REF!</v>
      </c>
    </row>
    <row r="211" spans="1:12" x14ac:dyDescent="0.25">
      <c r="A211" s="1">
        <f t="shared" si="34"/>
        <v>4.18</v>
      </c>
      <c r="B211" s="5">
        <f t="shared" si="28"/>
        <v>32.427019400136729</v>
      </c>
      <c r="C211" s="4">
        <v>209</v>
      </c>
      <c r="E211" s="3">
        <f t="shared" si="27"/>
        <v>0.02</v>
      </c>
      <c r="F211" t="e">
        <f t="shared" si="30"/>
        <v>#REF!</v>
      </c>
      <c r="G211" s="12" t="e">
        <f t="shared" si="31"/>
        <v>#REF!</v>
      </c>
      <c r="H211">
        <f t="shared" si="35"/>
        <v>80</v>
      </c>
      <c r="J211">
        <f t="shared" si="29"/>
        <v>95.119256907067737</v>
      </c>
      <c r="K211" t="e">
        <f t="shared" si="32"/>
        <v>#REF!</v>
      </c>
      <c r="L211" t="e">
        <f t="shared" si="33"/>
        <v>#REF!</v>
      </c>
    </row>
    <row r="212" spans="1:12" x14ac:dyDescent="0.25">
      <c r="A212" s="1">
        <f t="shared" si="34"/>
        <v>4.2</v>
      </c>
      <c r="B212" s="5">
        <f t="shared" si="28"/>
        <v>31.653055012821504</v>
      </c>
      <c r="C212" s="4">
        <v>210</v>
      </c>
      <c r="E212" s="3">
        <f t="shared" si="27"/>
        <v>0.02</v>
      </c>
      <c r="F212" t="e">
        <f t="shared" si="30"/>
        <v>#REF!</v>
      </c>
      <c r="G212" s="12" t="e">
        <f t="shared" si="31"/>
        <v>#REF!</v>
      </c>
      <c r="H212">
        <f t="shared" si="35"/>
        <v>80</v>
      </c>
      <c r="J212">
        <f t="shared" si="29"/>
        <v>92.848961370943073</v>
      </c>
      <c r="K212" t="e">
        <f t="shared" si="32"/>
        <v>#REF!</v>
      </c>
      <c r="L212" t="e">
        <f t="shared" si="33"/>
        <v>#REF!</v>
      </c>
    </row>
    <row r="213" spans="1:12" x14ac:dyDescent="0.25">
      <c r="A213" s="1">
        <f t="shared" si="34"/>
        <v>4.22</v>
      </c>
      <c r="B213" s="5">
        <f t="shared" si="28"/>
        <v>30.877841017093139</v>
      </c>
      <c r="C213" s="4">
        <v>211</v>
      </c>
      <c r="E213" s="3">
        <f t="shared" si="27"/>
        <v>0.02</v>
      </c>
      <c r="F213" t="e">
        <f t="shared" si="30"/>
        <v>#REF!</v>
      </c>
      <c r="G213" s="12" t="e">
        <f t="shared" si="31"/>
        <v>#REF!</v>
      </c>
      <c r="H213">
        <f t="shared" si="35"/>
        <v>80</v>
      </c>
      <c r="J213">
        <f t="shared" si="29"/>
        <v>90.575000316806538</v>
      </c>
      <c r="K213" t="e">
        <f t="shared" si="32"/>
        <v>#REF!</v>
      </c>
      <c r="L213" t="e">
        <f t="shared" si="33"/>
        <v>#REF!</v>
      </c>
    </row>
    <row r="214" spans="1:12" x14ac:dyDescent="0.25">
      <c r="A214" s="1">
        <f t="shared" si="34"/>
        <v>4.24</v>
      </c>
      <c r="B214" s="5">
        <f t="shared" si="28"/>
        <v>30.101408017072696</v>
      </c>
      <c r="C214" s="4">
        <v>212</v>
      </c>
      <c r="E214" s="3">
        <f t="shared" si="27"/>
        <v>0.02</v>
      </c>
      <c r="F214" t="e">
        <f t="shared" si="30"/>
        <v>#REF!</v>
      </c>
      <c r="G214" s="12" t="e">
        <f t="shared" si="31"/>
        <v>#REF!</v>
      </c>
      <c r="H214">
        <f t="shared" si="35"/>
        <v>80</v>
      </c>
      <c r="J214">
        <f t="shared" si="29"/>
        <v>88.297463516746575</v>
      </c>
      <c r="K214" t="e">
        <f t="shared" si="32"/>
        <v>#REF!</v>
      </c>
      <c r="L214" t="e">
        <f t="shared" si="33"/>
        <v>#REF!</v>
      </c>
    </row>
    <row r="215" spans="1:12" x14ac:dyDescent="0.25">
      <c r="A215" s="1">
        <f t="shared" si="34"/>
        <v>4.26</v>
      </c>
      <c r="B215" s="5">
        <f t="shared" si="28"/>
        <v>29.323786665005684</v>
      </c>
      <c r="C215" s="4">
        <v>213</v>
      </c>
      <c r="E215" s="3">
        <f t="shared" si="27"/>
        <v>0.02</v>
      </c>
      <c r="F215" t="e">
        <f t="shared" si="30"/>
        <v>#REF!</v>
      </c>
      <c r="G215" s="12" t="e">
        <f t="shared" si="31"/>
        <v>#REF!</v>
      </c>
      <c r="H215">
        <f t="shared" si="35"/>
        <v>80</v>
      </c>
      <c r="J215">
        <f t="shared" si="29"/>
        <v>86.016440884016674</v>
      </c>
      <c r="K215" t="e">
        <f t="shared" si="32"/>
        <v>#REF!</v>
      </c>
      <c r="L215" t="e">
        <f t="shared" si="33"/>
        <v>#REF!</v>
      </c>
    </row>
    <row r="216" spans="1:12" x14ac:dyDescent="0.25">
      <c r="A216" s="1">
        <f t="shared" si="34"/>
        <v>4.28</v>
      </c>
      <c r="B216" s="5">
        <f t="shared" si="28"/>
        <v>28.545007660051425</v>
      </c>
      <c r="C216" s="4">
        <v>214</v>
      </c>
      <c r="E216" s="3">
        <f t="shared" si="27"/>
        <v>0.02</v>
      </c>
      <c r="F216" t="e">
        <f t="shared" si="30"/>
        <v>#REF!</v>
      </c>
      <c r="G216" s="12" t="e">
        <f t="shared" si="31"/>
        <v>#REF!</v>
      </c>
      <c r="H216">
        <f t="shared" si="35"/>
        <v>80</v>
      </c>
      <c r="J216">
        <f t="shared" si="29"/>
        <v>83.732022469484178</v>
      </c>
      <c r="K216" t="e">
        <f t="shared" si="32"/>
        <v>#REF!</v>
      </c>
      <c r="L216" t="e">
        <f t="shared" si="33"/>
        <v>#REF!</v>
      </c>
    </row>
    <row r="217" spans="1:12" x14ac:dyDescent="0.25">
      <c r="A217" s="1">
        <f t="shared" si="34"/>
        <v>4.3</v>
      </c>
      <c r="B217" s="5">
        <f t="shared" si="28"/>
        <v>27.765101747071682</v>
      </c>
      <c r="C217" s="4">
        <v>215</v>
      </c>
      <c r="E217" s="3">
        <f t="shared" si="27"/>
        <v>0.02</v>
      </c>
      <c r="F217" t="e">
        <f t="shared" si="30"/>
        <v>#REF!</v>
      </c>
      <c r="G217" s="12" t="e">
        <f t="shared" si="31"/>
        <v>#REF!</v>
      </c>
      <c r="H217">
        <f t="shared" si="35"/>
        <v>80</v>
      </c>
      <c r="J217">
        <f t="shared" si="29"/>
        <v>81.444298458076929</v>
      </c>
      <c r="K217" t="e">
        <f t="shared" si="32"/>
        <v>#REF!</v>
      </c>
      <c r="L217" t="e">
        <f t="shared" si="33"/>
        <v>#REF!</v>
      </c>
    </row>
    <row r="218" spans="1:12" x14ac:dyDescent="0.25">
      <c r="A218" s="1">
        <f t="shared" si="34"/>
        <v>4.32</v>
      </c>
      <c r="B218" s="5">
        <f t="shared" si="28"/>
        <v>26.984099715416377</v>
      </c>
      <c r="C218" s="4">
        <v>216</v>
      </c>
      <c r="E218" s="3">
        <f t="shared" si="27"/>
        <v>0.02</v>
      </c>
      <c r="F218" t="e">
        <f t="shared" si="30"/>
        <v>#REF!</v>
      </c>
      <c r="G218" s="12" t="e">
        <f t="shared" si="31"/>
        <v>#REF!</v>
      </c>
      <c r="H218">
        <f t="shared" si="35"/>
        <v>80</v>
      </c>
      <c r="J218">
        <f t="shared" si="29"/>
        <v>79.153359165221374</v>
      </c>
      <c r="K218" t="e">
        <f t="shared" si="32"/>
        <v>#REF!</v>
      </c>
      <c r="L218" t="e">
        <f t="shared" si="33"/>
        <v>#REF!</v>
      </c>
    </row>
    <row r="219" spans="1:12" x14ac:dyDescent="0.25">
      <c r="A219" s="1">
        <f t="shared" si="34"/>
        <v>4.34</v>
      </c>
      <c r="B219" s="5">
        <f t="shared" si="28"/>
        <v>26.202032397708543</v>
      </c>
      <c r="C219" s="4">
        <v>217</v>
      </c>
      <c r="E219" s="3">
        <f t="shared" si="27"/>
        <v>0.02</v>
      </c>
      <c r="F219" t="e">
        <f t="shared" si="30"/>
        <v>#REF!</v>
      </c>
      <c r="G219" s="12" t="e">
        <f t="shared" si="31"/>
        <v>#REF!</v>
      </c>
      <c r="H219">
        <f t="shared" si="35"/>
        <v>80</v>
      </c>
      <c r="J219">
        <f t="shared" si="29"/>
        <v>76.859295033278386</v>
      </c>
      <c r="K219" t="e">
        <f t="shared" si="32"/>
        <v>#REF!</v>
      </c>
      <c r="L219" t="e">
        <f t="shared" si="33"/>
        <v>#REF!</v>
      </c>
    </row>
    <row r="220" spans="1:12" x14ac:dyDescent="0.25">
      <c r="A220" s="1">
        <f t="shared" si="34"/>
        <v>4.3600000000000003</v>
      </c>
      <c r="B220" s="5">
        <f t="shared" si="28"/>
        <v>25.418930668626682</v>
      </c>
      <c r="C220" s="4">
        <v>218</v>
      </c>
      <c r="E220" s="3">
        <f t="shared" si="27"/>
        <v>0.02</v>
      </c>
      <c r="F220" t="e">
        <f t="shared" si="30"/>
        <v>#REF!</v>
      </c>
      <c r="G220" s="12" t="e">
        <f t="shared" si="31"/>
        <v>#REF!</v>
      </c>
      <c r="H220">
        <f t="shared" si="35"/>
        <v>80</v>
      </c>
      <c r="J220">
        <f t="shared" si="29"/>
        <v>74.562196627971602</v>
      </c>
      <c r="K220" t="e">
        <f t="shared" si="32"/>
        <v>#REF!</v>
      </c>
      <c r="L220" t="e">
        <f t="shared" si="33"/>
        <v>#REF!</v>
      </c>
    </row>
    <row r="221" spans="1:12" x14ac:dyDescent="0.25">
      <c r="A221" s="1">
        <f t="shared" si="34"/>
        <v>4.38</v>
      </c>
      <c r="B221" s="5">
        <f t="shared" si="28"/>
        <v>24.634825443686207</v>
      </c>
      <c r="C221" s="4">
        <v>219</v>
      </c>
      <c r="E221" s="3">
        <f t="shared" si="27"/>
        <v>0.02</v>
      </c>
      <c r="F221" t="e">
        <f t="shared" si="30"/>
        <v>#REF!</v>
      </c>
      <c r="G221" s="12" t="e">
        <f t="shared" si="31"/>
        <v>#REF!</v>
      </c>
      <c r="H221">
        <f t="shared" si="35"/>
        <v>80</v>
      </c>
      <c r="J221">
        <f t="shared" si="29"/>
        <v>72.262154634812873</v>
      </c>
      <c r="K221" t="e">
        <f t="shared" si="32"/>
        <v>#REF!</v>
      </c>
      <c r="L221" t="e">
        <f t="shared" si="33"/>
        <v>#REF!</v>
      </c>
    </row>
    <row r="222" spans="1:12" x14ac:dyDescent="0.25">
      <c r="A222" s="1">
        <f t="shared" si="34"/>
        <v>4.4000000000000004</v>
      </c>
      <c r="B222" s="5">
        <f t="shared" si="28"/>
        <v>23.849747678018797</v>
      </c>
      <c r="C222" s="4">
        <v>220</v>
      </c>
      <c r="E222" s="3">
        <f t="shared" si="27"/>
        <v>0.02</v>
      </c>
      <c r="F222" t="e">
        <f t="shared" si="30"/>
        <v>#REF!</v>
      </c>
      <c r="G222" s="12" t="e">
        <f t="shared" si="31"/>
        <v>#REF!</v>
      </c>
      <c r="H222">
        <f t="shared" si="35"/>
        <v>80</v>
      </c>
      <c r="J222">
        <f t="shared" si="29"/>
        <v>69.959259855521807</v>
      </c>
      <c r="K222" t="e">
        <f t="shared" si="32"/>
        <v>#REF!</v>
      </c>
      <c r="L222" t="e">
        <f t="shared" si="33"/>
        <v>#REF!</v>
      </c>
    </row>
    <row r="223" spans="1:12" x14ac:dyDescent="0.25">
      <c r="A223" s="1">
        <f t="shared" si="34"/>
        <v>4.42</v>
      </c>
      <c r="B223" s="5">
        <f t="shared" si="28"/>
        <v>23.063728365150389</v>
      </c>
      <c r="C223" s="4">
        <v>221</v>
      </c>
      <c r="E223" s="3">
        <f t="shared" si="27"/>
        <v>0.02</v>
      </c>
      <c r="F223" t="e">
        <f t="shared" si="30"/>
        <v>#REF!</v>
      </c>
      <c r="G223" s="12" t="e">
        <f t="shared" si="31"/>
        <v>#REF!</v>
      </c>
      <c r="H223">
        <f t="shared" si="35"/>
        <v>80</v>
      </c>
      <c r="J223">
        <f t="shared" si="29"/>
        <v>67.65360320444114</v>
      </c>
      <c r="K223" t="e">
        <f t="shared" si="32"/>
        <v>#REF!</v>
      </c>
      <c r="L223" t="e">
        <f t="shared" si="33"/>
        <v>#REF!</v>
      </c>
    </row>
    <row r="224" spans="1:12" x14ac:dyDescent="0.25">
      <c r="A224" s="1">
        <f t="shared" si="34"/>
        <v>4.4400000000000004</v>
      </c>
      <c r="B224" s="5">
        <f t="shared" si="28"/>
        <v>22.27679853577753</v>
      </c>
      <c r="C224" s="4">
        <v>222</v>
      </c>
      <c r="E224" s="3">
        <f t="shared" si="27"/>
        <v>0.02</v>
      </c>
      <c r="F224" t="e">
        <f t="shared" si="30"/>
        <v>#REF!</v>
      </c>
      <c r="G224" s="12" t="e">
        <f t="shared" si="31"/>
        <v>#REF!</v>
      </c>
      <c r="H224">
        <f t="shared" si="35"/>
        <v>80</v>
      </c>
      <c r="J224">
        <f t="shared" si="29"/>
        <v>65.345275704947412</v>
      </c>
      <c r="K224" t="e">
        <f t="shared" si="32"/>
        <v>#REF!</v>
      </c>
      <c r="L224" t="e">
        <f t="shared" si="33"/>
        <v>#REF!</v>
      </c>
    </row>
    <row r="225" spans="1:12" x14ac:dyDescent="0.25">
      <c r="A225" s="1">
        <f t="shared" si="34"/>
        <v>4.46</v>
      </c>
      <c r="B225" s="5">
        <f t="shared" si="28"/>
        <v>21.488989256542467</v>
      </c>
      <c r="C225" s="4">
        <v>223</v>
      </c>
      <c r="E225" s="3">
        <f t="shared" si="27"/>
        <v>0.02</v>
      </c>
      <c r="F225" t="e">
        <f t="shared" si="30"/>
        <v>#REF!</v>
      </c>
      <c r="G225" s="12" t="e">
        <f t="shared" si="31"/>
        <v>#REF!</v>
      </c>
      <c r="H225">
        <f t="shared" si="35"/>
        <v>80</v>
      </c>
      <c r="J225">
        <f t="shared" si="29"/>
        <v>63.034368485857897</v>
      </c>
      <c r="K225" t="e">
        <f t="shared" si="32"/>
        <v>#REF!</v>
      </c>
      <c r="L225" t="e">
        <f t="shared" si="33"/>
        <v>#REF!</v>
      </c>
    </row>
    <row r="226" spans="1:12" x14ac:dyDescent="0.25">
      <c r="A226" s="1">
        <f t="shared" si="34"/>
        <v>4.4800000000000004</v>
      </c>
      <c r="B226" s="5">
        <f t="shared" si="28"/>
        <v>20.700331628806598</v>
      </c>
      <c r="C226" s="4">
        <v>224</v>
      </c>
      <c r="E226" s="3">
        <f t="shared" si="27"/>
        <v>0.02</v>
      </c>
      <c r="F226" t="e">
        <f t="shared" si="30"/>
        <v>#REF!</v>
      </c>
      <c r="G226" s="12" t="e">
        <f t="shared" si="31"/>
        <v>#REF!</v>
      </c>
      <c r="H226">
        <f t="shared" si="35"/>
        <v>80</v>
      </c>
      <c r="J226">
        <f t="shared" si="29"/>
        <v>60.720972777832685</v>
      </c>
      <c r="K226" t="e">
        <f t="shared" si="32"/>
        <v>#REF!</v>
      </c>
      <c r="L226" t="e">
        <f t="shared" si="33"/>
        <v>#REF!</v>
      </c>
    </row>
    <row r="227" spans="1:12" x14ac:dyDescent="0.25">
      <c r="A227" s="1">
        <f t="shared" si="34"/>
        <v>4.5</v>
      </c>
      <c r="B227" s="5">
        <f t="shared" si="28"/>
        <v>19.910856787422695</v>
      </c>
      <c r="C227" s="4">
        <v>225</v>
      </c>
      <c r="E227" s="3">
        <f t="shared" si="27"/>
        <v>0.02</v>
      </c>
      <c r="F227" t="e">
        <f t="shared" si="30"/>
        <v>#REF!</v>
      </c>
      <c r="G227" s="12" t="e">
        <f t="shared" si="31"/>
        <v>#REF!</v>
      </c>
      <c r="H227">
        <f t="shared" si="35"/>
        <v>80</v>
      </c>
      <c r="J227">
        <f t="shared" si="29"/>
        <v>58.405179909773238</v>
      </c>
      <c r="K227" t="e">
        <f t="shared" si="32"/>
        <v>#REF!</v>
      </c>
      <c r="L227" t="e">
        <f t="shared" si="33"/>
        <v>#REF!</v>
      </c>
    </row>
    <row r="228" spans="1:12" x14ac:dyDescent="0.25">
      <c r="A228" s="1">
        <f t="shared" si="34"/>
        <v>4.5200000000000005</v>
      </c>
      <c r="B228" s="5">
        <f t="shared" si="28"/>
        <v>19.120595899505645</v>
      </c>
      <c r="C228" s="4">
        <v>226</v>
      </c>
      <c r="E228" s="3">
        <f t="shared" si="27"/>
        <v>0.02</v>
      </c>
      <c r="F228" t="e">
        <f t="shared" si="30"/>
        <v>#REF!</v>
      </c>
      <c r="G228" s="12" t="e">
        <f t="shared" si="31"/>
        <v>#REF!</v>
      </c>
      <c r="H228">
        <f t="shared" si="35"/>
        <v>80</v>
      </c>
      <c r="J228">
        <f t="shared" si="29"/>
        <v>56.087081305216557</v>
      </c>
      <c r="K228" t="e">
        <f t="shared" si="32"/>
        <v>#REF!</v>
      </c>
      <c r="L228" t="e">
        <f t="shared" si="33"/>
        <v>#REF!</v>
      </c>
    </row>
    <row r="229" spans="1:12" x14ac:dyDescent="0.25">
      <c r="A229" s="1">
        <f t="shared" si="34"/>
        <v>4.54</v>
      </c>
      <c r="B229" s="5">
        <f t="shared" si="28"/>
        <v>18.329580163202213</v>
      </c>
      <c r="C229" s="4">
        <v>227</v>
      </c>
      <c r="E229" s="3">
        <f t="shared" si="27"/>
        <v>0.02</v>
      </c>
      <c r="F229" t="e">
        <f t="shared" si="30"/>
        <v>#REF!</v>
      </c>
      <c r="G229" s="12" t="e">
        <f t="shared" si="31"/>
        <v>#REF!</v>
      </c>
      <c r="H229">
        <f t="shared" si="35"/>
        <v>80</v>
      </c>
      <c r="J229">
        <f t="shared" si="29"/>
        <v>53.766768478726497</v>
      </c>
      <c r="K229" t="e">
        <f t="shared" si="32"/>
        <v>#REF!</v>
      </c>
      <c r="L229" t="e">
        <f t="shared" si="33"/>
        <v>#REF!</v>
      </c>
    </row>
    <row r="230" spans="1:12" x14ac:dyDescent="0.25">
      <c r="A230" s="1">
        <f t="shared" si="34"/>
        <v>4.5600000000000005</v>
      </c>
      <c r="B230" s="5">
        <f t="shared" si="28"/>
        <v>17.537840806459155</v>
      </c>
      <c r="C230" s="4">
        <v>228</v>
      </c>
      <c r="E230" s="3">
        <f t="shared" si="27"/>
        <v>0.02</v>
      </c>
      <c r="F230" t="e">
        <f t="shared" si="30"/>
        <v>#REF!</v>
      </c>
      <c r="G230" s="12" t="e">
        <f t="shared" si="31"/>
        <v>#REF!</v>
      </c>
      <c r="H230">
        <f t="shared" si="35"/>
        <v>80</v>
      </c>
      <c r="J230">
        <f t="shared" si="29"/>
        <v>51.444333032280184</v>
      </c>
      <c r="K230" t="e">
        <f t="shared" si="32"/>
        <v>#REF!</v>
      </c>
      <c r="L230" t="e">
        <f t="shared" si="33"/>
        <v>#REF!</v>
      </c>
    </row>
    <row r="231" spans="1:12" x14ac:dyDescent="0.25">
      <c r="A231" s="1">
        <f t="shared" si="34"/>
        <v>4.58</v>
      </c>
      <c r="B231" s="5">
        <f t="shared" si="28"/>
        <v>16.745409085790701</v>
      </c>
      <c r="C231" s="4">
        <v>229</v>
      </c>
      <c r="E231" s="3">
        <f t="shared" si="27"/>
        <v>0.02</v>
      </c>
      <c r="F231" t="e">
        <f t="shared" si="30"/>
        <v>#REF!</v>
      </c>
      <c r="G231" s="12" t="e">
        <f t="shared" si="31"/>
        <v>#REF!</v>
      </c>
      <c r="H231">
        <f t="shared" si="35"/>
        <v>80</v>
      </c>
      <c r="J231">
        <f t="shared" si="29"/>
        <v>49.119866651652728</v>
      </c>
      <c r="K231" t="e">
        <f t="shared" si="32"/>
        <v>#REF!</v>
      </c>
      <c r="L231" t="e">
        <f t="shared" si="33"/>
        <v>#REF!</v>
      </c>
    </row>
    <row r="232" spans="1:12" x14ac:dyDescent="0.25">
      <c r="A232" s="1">
        <f t="shared" si="34"/>
        <v>4.6000000000000005</v>
      </c>
      <c r="B232" s="5">
        <f t="shared" si="28"/>
        <v>15.952316285044223</v>
      </c>
      <c r="C232" s="4">
        <v>230</v>
      </c>
      <c r="E232" s="3">
        <f t="shared" si="27"/>
        <v>0.02</v>
      </c>
      <c r="F232" t="e">
        <f t="shared" si="30"/>
        <v>#REF!</v>
      </c>
      <c r="G232" s="12" t="e">
        <f t="shared" si="31"/>
        <v>#REF!</v>
      </c>
      <c r="H232">
        <f t="shared" si="35"/>
        <v>80</v>
      </c>
      <c r="J232">
        <f t="shared" si="29"/>
        <v>46.793461102796385</v>
      </c>
      <c r="K232" t="e">
        <f t="shared" si="32"/>
        <v>#REF!</v>
      </c>
      <c r="L232" t="e">
        <f t="shared" si="33"/>
        <v>#REF!</v>
      </c>
    </row>
    <row r="233" spans="1:12" x14ac:dyDescent="0.25">
      <c r="A233" s="1">
        <f t="shared" si="34"/>
        <v>4.62</v>
      </c>
      <c r="B233" s="5">
        <f t="shared" si="28"/>
        <v>15.158593714165631</v>
      </c>
      <c r="C233" s="4">
        <v>231</v>
      </c>
      <c r="E233" s="3">
        <f t="shared" si="27"/>
        <v>0.02</v>
      </c>
      <c r="F233" t="e">
        <f t="shared" si="30"/>
        <v>#REF!</v>
      </c>
      <c r="G233" s="12" t="e">
        <f t="shared" si="31"/>
        <v>#REF!</v>
      </c>
      <c r="H233">
        <f t="shared" si="35"/>
        <v>80</v>
      </c>
      <c r="J233">
        <f t="shared" si="29"/>
        <v>44.46520822821919</v>
      </c>
      <c r="K233" t="e">
        <f t="shared" si="32"/>
        <v>#REF!</v>
      </c>
      <c r="L233" t="e">
        <f t="shared" si="33"/>
        <v>#REF!</v>
      </c>
    </row>
    <row r="234" spans="1:12" x14ac:dyDescent="0.25">
      <c r="A234" s="1">
        <f t="shared" si="34"/>
        <v>4.6399999999999997</v>
      </c>
      <c r="B234" s="5">
        <f t="shared" si="28"/>
        <v>14.364272707962822</v>
      </c>
      <c r="C234" s="4">
        <v>232</v>
      </c>
      <c r="E234" s="3">
        <f t="shared" si="27"/>
        <v>0.02</v>
      </c>
      <c r="F234" t="e">
        <f t="shared" si="30"/>
        <v>#REF!</v>
      </c>
      <c r="G234" s="12" t="e">
        <f t="shared" si="31"/>
        <v>#REF!</v>
      </c>
      <c r="H234">
        <f t="shared" si="35"/>
        <v>80</v>
      </c>
      <c r="J234">
        <f t="shared" si="29"/>
        <v>42.135199943357613</v>
      </c>
      <c r="K234" t="e">
        <f t="shared" si="32"/>
        <v>#REF!</v>
      </c>
      <c r="L234" t="e">
        <f t="shared" si="33"/>
        <v>#REF!</v>
      </c>
    </row>
    <row r="235" spans="1:12" x14ac:dyDescent="0.25">
      <c r="A235" s="1">
        <f t="shared" si="34"/>
        <v>4.66</v>
      </c>
      <c r="B235" s="5">
        <f t="shared" si="28"/>
        <v>13.569384624869075</v>
      </c>
      <c r="C235" s="4">
        <v>233</v>
      </c>
      <c r="E235" s="3">
        <f t="shared" si="27"/>
        <v>0.02</v>
      </c>
      <c r="F235" t="e">
        <f t="shared" si="30"/>
        <v>#REF!</v>
      </c>
      <c r="G235" s="12" t="e">
        <f t="shared" si="31"/>
        <v>#REF!</v>
      </c>
      <c r="H235">
        <f t="shared" si="35"/>
        <v>80</v>
      </c>
      <c r="J235">
        <f t="shared" si="29"/>
        <v>39.80352823294929</v>
      </c>
      <c r="K235" t="e">
        <f t="shared" si="32"/>
        <v>#REF!</v>
      </c>
      <c r="L235" t="e">
        <f t="shared" si="33"/>
        <v>#REF!</v>
      </c>
    </row>
    <row r="236" spans="1:12" x14ac:dyDescent="0.25">
      <c r="A236" s="1">
        <f t="shared" si="34"/>
        <v>4.68</v>
      </c>
      <c r="B236" s="5">
        <f t="shared" si="28"/>
        <v>12.773960845704874</v>
      </c>
      <c r="C236" s="4">
        <v>234</v>
      </c>
      <c r="E236" s="3">
        <f t="shared" si="27"/>
        <v>0.02</v>
      </c>
      <c r="F236" t="e">
        <f t="shared" si="30"/>
        <v>#REF!</v>
      </c>
      <c r="G236" s="12" t="e">
        <f t="shared" si="31"/>
        <v>#REF!</v>
      </c>
      <c r="H236">
        <f t="shared" si="35"/>
        <v>80</v>
      </c>
      <c r="J236">
        <f t="shared" si="29"/>
        <v>37.470285147400965</v>
      </c>
      <c r="K236" t="e">
        <f t="shared" si="32"/>
        <v>#REF!</v>
      </c>
      <c r="L236" t="e">
        <f t="shared" si="33"/>
        <v>#REF!</v>
      </c>
    </row>
    <row r="237" spans="1:12" x14ac:dyDescent="0.25">
      <c r="A237" s="1">
        <f t="shared" si="34"/>
        <v>4.7</v>
      </c>
      <c r="B237" s="5">
        <f t="shared" si="28"/>
        <v>11.978032772438953</v>
      </c>
      <c r="C237" s="4">
        <v>235</v>
      </c>
      <c r="E237" s="3">
        <f t="shared" si="27"/>
        <v>0.02</v>
      </c>
      <c r="F237" t="e">
        <f t="shared" si="30"/>
        <v>#REF!</v>
      </c>
      <c r="G237" s="12" t="e">
        <f t="shared" si="31"/>
        <v>#REF!</v>
      </c>
      <c r="H237">
        <f t="shared" si="35"/>
        <v>80</v>
      </c>
      <c r="J237">
        <f t="shared" si="29"/>
        <v>35.135562799154258</v>
      </c>
      <c r="K237" t="e">
        <f t="shared" si="32"/>
        <v>#REF!</v>
      </c>
      <c r="L237" t="e">
        <f t="shared" si="33"/>
        <v>#REF!</v>
      </c>
    </row>
    <row r="238" spans="1:12" x14ac:dyDescent="0.25">
      <c r="A238" s="1">
        <f t="shared" si="34"/>
        <v>4.72</v>
      </c>
      <c r="B238" s="5">
        <f t="shared" si="28"/>
        <v>11.181631826948911</v>
      </c>
      <c r="C238" s="4">
        <v>236</v>
      </c>
      <c r="E238" s="3">
        <f t="shared" si="27"/>
        <v>0.02</v>
      </c>
      <c r="F238" t="e">
        <f t="shared" si="30"/>
        <v>#REF!</v>
      </c>
      <c r="G238" s="12" t="e">
        <f t="shared" si="31"/>
        <v>#REF!</v>
      </c>
      <c r="H238">
        <f t="shared" si="35"/>
        <v>80</v>
      </c>
      <c r="J238">
        <f t="shared" si="29"/>
        <v>32.799453359050133</v>
      </c>
      <c r="K238" t="e">
        <f t="shared" si="32"/>
        <v>#REF!</v>
      </c>
      <c r="L238" t="e">
        <f t="shared" si="33"/>
        <v>#REF!</v>
      </c>
    </row>
    <row r="239" spans="1:12" x14ac:dyDescent="0.25">
      <c r="A239" s="1">
        <f t="shared" si="34"/>
        <v>4.74</v>
      </c>
      <c r="B239" s="5">
        <f t="shared" si="28"/>
        <v>10.384789449780303</v>
      </c>
      <c r="C239" s="4">
        <v>237</v>
      </c>
      <c r="E239" s="3">
        <f t="shared" si="27"/>
        <v>0.02</v>
      </c>
      <c r="F239" t="e">
        <f t="shared" si="30"/>
        <v>#REF!</v>
      </c>
      <c r="G239" s="12" t="e">
        <f t="shared" si="31"/>
        <v>#REF!</v>
      </c>
      <c r="H239">
        <f t="shared" si="35"/>
        <v>80</v>
      </c>
      <c r="J239">
        <f t="shared" si="29"/>
        <v>30.462049052688887</v>
      </c>
      <c r="K239" t="e">
        <f t="shared" si="32"/>
        <v>#REF!</v>
      </c>
      <c r="L239" t="e">
        <f t="shared" si="33"/>
        <v>#REF!</v>
      </c>
    </row>
    <row r="240" spans="1:12" x14ac:dyDescent="0.25">
      <c r="A240" s="1">
        <f t="shared" si="34"/>
        <v>4.76</v>
      </c>
      <c r="B240" s="5">
        <f t="shared" si="28"/>
        <v>9.5875370989059103</v>
      </c>
      <c r="C240" s="4">
        <v>238</v>
      </c>
      <c r="E240" s="3">
        <f t="shared" si="27"/>
        <v>0.02</v>
      </c>
      <c r="F240" t="e">
        <f t="shared" si="30"/>
        <v>#REF!</v>
      </c>
      <c r="G240" s="12" t="e">
        <f t="shared" si="31"/>
        <v>#REF!</v>
      </c>
      <c r="H240">
        <f t="shared" si="35"/>
        <v>80</v>
      </c>
      <c r="J240">
        <f t="shared" si="29"/>
        <v>28.123442156790667</v>
      </c>
      <c r="K240" t="e">
        <f t="shared" si="32"/>
        <v>#REF!</v>
      </c>
      <c r="L240" t="e">
        <f t="shared" si="33"/>
        <v>#REF!</v>
      </c>
    </row>
    <row r="241" spans="1:12" x14ac:dyDescent="0.25">
      <c r="A241" s="1">
        <f t="shared" si="34"/>
        <v>4.78</v>
      </c>
      <c r="B241" s="5">
        <f t="shared" si="28"/>
        <v>8.7899062484832609</v>
      </c>
      <c r="C241" s="4">
        <v>239</v>
      </c>
      <c r="E241" s="3">
        <f t="shared" si="27"/>
        <v>0.02</v>
      </c>
      <c r="F241" t="e">
        <f t="shared" si="30"/>
        <v>#REF!</v>
      </c>
      <c r="G241" s="12" t="e">
        <f t="shared" si="31"/>
        <v>#REF!</v>
      </c>
      <c r="H241">
        <f t="shared" si="35"/>
        <v>80</v>
      </c>
      <c r="J241">
        <f t="shared" si="29"/>
        <v>25.783724995550902</v>
      </c>
      <c r="K241" t="e">
        <f t="shared" si="32"/>
        <v>#REF!</v>
      </c>
      <c r="L241" t="e">
        <f t="shared" si="33"/>
        <v>#REF!</v>
      </c>
    </row>
    <row r="242" spans="1:12" x14ac:dyDescent="0.25">
      <c r="A242" s="1">
        <f t="shared" si="34"/>
        <v>4.8</v>
      </c>
      <c r="B242" s="5">
        <f t="shared" si="28"/>
        <v>7.9919283876127096</v>
      </c>
      <c r="C242" s="4">
        <v>240</v>
      </c>
      <c r="E242" s="3">
        <f t="shared" si="27"/>
        <v>0.02</v>
      </c>
      <c r="F242" t="e">
        <f t="shared" si="30"/>
        <v>#REF!</v>
      </c>
      <c r="G242" s="12" t="e">
        <f t="shared" si="31"/>
        <v>#REF!</v>
      </c>
      <c r="H242">
        <f t="shared" si="35"/>
        <v>80</v>
      </c>
      <c r="J242">
        <f t="shared" si="29"/>
        <v>23.442989936997279</v>
      </c>
      <c r="K242" t="e">
        <f t="shared" si="32"/>
        <v>#REF!</v>
      </c>
      <c r="L242" t="e">
        <f t="shared" si="33"/>
        <v>#REF!</v>
      </c>
    </row>
    <row r="243" spans="1:12" x14ac:dyDescent="0.25">
      <c r="A243" s="1">
        <f t="shared" si="34"/>
        <v>4.82</v>
      </c>
      <c r="B243" s="5">
        <f t="shared" si="28"/>
        <v>7.1936350190937306</v>
      </c>
      <c r="C243" s="4">
        <v>241</v>
      </c>
      <c r="E243" s="3">
        <f t="shared" si="27"/>
        <v>0.02</v>
      </c>
      <c r="F243" t="e">
        <f t="shared" si="30"/>
        <v>#REF!</v>
      </c>
      <c r="G243" s="12" t="e">
        <f t="shared" si="31"/>
        <v>#REF!</v>
      </c>
      <c r="H243">
        <f t="shared" si="35"/>
        <v>80</v>
      </c>
      <c r="J243">
        <f t="shared" si="29"/>
        <v>21.101329389341611</v>
      </c>
      <c r="K243" t="e">
        <f t="shared" si="32"/>
        <v>#REF!</v>
      </c>
      <c r="L243" t="e">
        <f t="shared" si="33"/>
        <v>#REF!</v>
      </c>
    </row>
    <row r="244" spans="1:12" x14ac:dyDescent="0.25">
      <c r="A244" s="1">
        <f t="shared" si="34"/>
        <v>4.84</v>
      </c>
      <c r="B244" s="5">
        <f t="shared" si="28"/>
        <v>6.3950576581817309</v>
      </c>
      <c r="C244" s="4">
        <v>242</v>
      </c>
      <c r="E244" s="3">
        <f t="shared" si="27"/>
        <v>0.02</v>
      </c>
      <c r="F244" t="e">
        <f t="shared" si="30"/>
        <v>#REF!</v>
      </c>
      <c r="G244" s="12" t="e">
        <f t="shared" si="31"/>
        <v>#REF!</v>
      </c>
      <c r="H244">
        <f t="shared" si="35"/>
        <v>80</v>
      </c>
      <c r="J244">
        <f t="shared" si="29"/>
        <v>18.758835797333077</v>
      </c>
      <c r="K244" t="e">
        <f t="shared" si="32"/>
        <v>#REF!</v>
      </c>
      <c r="L244" t="e">
        <f t="shared" si="33"/>
        <v>#REF!</v>
      </c>
    </row>
    <row r="245" spans="1:12" x14ac:dyDescent="0.25">
      <c r="A245" s="1">
        <f t="shared" si="34"/>
        <v>4.8600000000000003</v>
      </c>
      <c r="B245" s="5">
        <f t="shared" si="28"/>
        <v>5.5962278313434508</v>
      </c>
      <c r="C245" s="4">
        <v>243</v>
      </c>
      <c r="E245" s="3">
        <f t="shared" si="27"/>
        <v>0.02</v>
      </c>
      <c r="F245" t="e">
        <f t="shared" si="30"/>
        <v>#REF!</v>
      </c>
      <c r="G245" s="12" t="e">
        <f t="shared" si="31"/>
        <v>#REF!</v>
      </c>
      <c r="H245">
        <f t="shared" si="35"/>
        <v>80</v>
      </c>
      <c r="J245">
        <f t="shared" si="29"/>
        <v>16.415601638607455</v>
      </c>
      <c r="K245" t="e">
        <f t="shared" si="32"/>
        <v>#REF!</v>
      </c>
      <c r="L245" t="e">
        <f t="shared" si="33"/>
        <v>#REF!</v>
      </c>
    </row>
    <row r="246" spans="1:12" x14ac:dyDescent="0.25">
      <c r="A246" s="1">
        <f t="shared" si="34"/>
        <v>4.88</v>
      </c>
      <c r="B246" s="5">
        <f t="shared" si="28"/>
        <v>4.797177075012665</v>
      </c>
      <c r="C246" s="4">
        <v>244</v>
      </c>
      <c r="E246" s="3">
        <f t="shared" si="27"/>
        <v>0.02</v>
      </c>
      <c r="F246" t="e">
        <f t="shared" si="30"/>
        <v>#REF!</v>
      </c>
      <c r="G246" s="12" t="e">
        <f t="shared" si="31"/>
        <v>#REF!</v>
      </c>
      <c r="H246">
        <f t="shared" si="35"/>
        <v>80</v>
      </c>
      <c r="J246">
        <f t="shared" si="29"/>
        <v>14.07171942003715</v>
      </c>
      <c r="K246" t="e">
        <f t="shared" si="32"/>
        <v>#REF!</v>
      </c>
      <c r="L246" t="e">
        <f t="shared" si="33"/>
        <v>#REF!</v>
      </c>
    </row>
    <row r="247" spans="1:12" x14ac:dyDescent="0.25">
      <c r="A247" s="1">
        <f t="shared" si="34"/>
        <v>4.9000000000000004</v>
      </c>
      <c r="B247" s="5">
        <f t="shared" si="28"/>
        <v>3.9979369343450415</v>
      </c>
      <c r="C247" s="4">
        <v>245</v>
      </c>
      <c r="E247" s="3">
        <f t="shared" si="27"/>
        <v>0.02</v>
      </c>
      <c r="F247" t="e">
        <f t="shared" si="30"/>
        <v>#REF!</v>
      </c>
      <c r="G247" s="12" t="e">
        <f t="shared" si="31"/>
        <v>#REF!</v>
      </c>
      <c r="H247">
        <f t="shared" si="35"/>
        <v>80</v>
      </c>
      <c r="J247">
        <f t="shared" si="29"/>
        <v>11.727281674078787</v>
      </c>
      <c r="K247" t="e">
        <f t="shared" si="32"/>
        <v>#REF!</v>
      </c>
      <c r="L247" t="e">
        <f t="shared" si="33"/>
        <v>#REF!</v>
      </c>
    </row>
    <row r="248" spans="1:12" x14ac:dyDescent="0.25">
      <c r="A248" s="1">
        <f t="shared" si="34"/>
        <v>4.92</v>
      </c>
      <c r="B248" s="5">
        <f t="shared" si="28"/>
        <v>3.1985389619728428</v>
      </c>
      <c r="C248" s="4">
        <v>246</v>
      </c>
      <c r="E248" s="3">
        <f t="shared" si="27"/>
        <v>0.02</v>
      </c>
      <c r="F248" t="e">
        <f t="shared" si="30"/>
        <v>#REF!</v>
      </c>
      <c r="G248" s="12" t="e">
        <f t="shared" si="31"/>
        <v>#REF!</v>
      </c>
      <c r="H248">
        <f t="shared" si="35"/>
        <v>80</v>
      </c>
      <c r="J248">
        <f t="shared" si="29"/>
        <v>9.3823809551203396</v>
      </c>
      <c r="K248" t="e">
        <f t="shared" si="32"/>
        <v>#REF!</v>
      </c>
      <c r="L248" t="e">
        <f t="shared" si="33"/>
        <v>#REF!</v>
      </c>
    </row>
    <row r="249" spans="1:12" x14ac:dyDescent="0.25">
      <c r="A249" s="1">
        <f t="shared" si="34"/>
        <v>4.9400000000000004</v>
      </c>
      <c r="B249" s="5">
        <f t="shared" si="28"/>
        <v>2.3990147167591731</v>
      </c>
      <c r="C249" s="4">
        <v>247</v>
      </c>
      <c r="E249" s="3">
        <f t="shared" si="27"/>
        <v>0.02</v>
      </c>
      <c r="F249" t="e">
        <f t="shared" si="30"/>
        <v>#REF!</v>
      </c>
      <c r="G249" s="12" t="e">
        <f t="shared" si="31"/>
        <v>#REF!</v>
      </c>
      <c r="H249">
        <f t="shared" si="35"/>
        <v>80</v>
      </c>
      <c r="J249">
        <f t="shared" si="29"/>
        <v>7.0371098358269073</v>
      </c>
      <c r="K249" t="e">
        <f t="shared" si="32"/>
        <v>#REF!</v>
      </c>
      <c r="L249" t="e">
        <f t="shared" si="33"/>
        <v>#REF!</v>
      </c>
    </row>
    <row r="250" spans="1:12" x14ac:dyDescent="0.25">
      <c r="A250" s="1">
        <f t="shared" si="34"/>
        <v>4.96</v>
      </c>
      <c r="B250" s="5">
        <f t="shared" si="28"/>
        <v>1.5993957625522566</v>
      </c>
      <c r="C250" s="4">
        <v>248</v>
      </c>
      <c r="E250" s="3">
        <f t="shared" si="27"/>
        <v>0.02</v>
      </c>
      <c r="F250" t="e">
        <f t="shared" si="30"/>
        <v>#REF!</v>
      </c>
      <c r="G250" s="12" t="e">
        <f t="shared" si="31"/>
        <v>#REF!</v>
      </c>
      <c r="H250">
        <f t="shared" si="35"/>
        <v>80</v>
      </c>
      <c r="J250">
        <f t="shared" si="29"/>
        <v>4.6915609034866197</v>
      </c>
      <c r="K250" t="e">
        <f t="shared" si="32"/>
        <v>#REF!</v>
      </c>
      <c r="L250" t="e">
        <f t="shared" si="33"/>
        <v>#REF!</v>
      </c>
    </row>
    <row r="251" spans="1:12" x14ac:dyDescent="0.25">
      <c r="A251" s="1">
        <f t="shared" si="34"/>
        <v>4.9800000000000004</v>
      </c>
      <c r="B251" s="5">
        <f t="shared" si="28"/>
        <v>0.79971366693923884</v>
      </c>
      <c r="C251" s="4">
        <v>249</v>
      </c>
      <c r="E251" s="3">
        <f t="shared" si="27"/>
        <v>0.02</v>
      </c>
      <c r="F251" t="e">
        <f t="shared" si="30"/>
        <v>#REF!</v>
      </c>
      <c r="G251" s="12" t="e">
        <f t="shared" si="31"/>
        <v>#REF!</v>
      </c>
      <c r="H251">
        <f t="shared" si="35"/>
        <v>80</v>
      </c>
      <c r="J251">
        <f t="shared" si="29"/>
        <v>2.3458267563551005</v>
      </c>
      <c r="K251" t="e">
        <f t="shared" si="32"/>
        <v>#REF!</v>
      </c>
      <c r="L251" t="e">
        <f t="shared" si="33"/>
        <v>#REF!</v>
      </c>
    </row>
    <row r="252" spans="1:12" x14ac:dyDescent="0.25">
      <c r="A252" s="1">
        <f t="shared" si="34"/>
        <v>5</v>
      </c>
      <c r="B252" s="5">
        <f t="shared" si="28"/>
        <v>7.7967970238349571E-15</v>
      </c>
      <c r="C252" s="4">
        <v>250</v>
      </c>
      <c r="E252" s="3">
        <f t="shared" si="27"/>
        <v>0.02</v>
      </c>
      <c r="F252" t="e">
        <f t="shared" si="30"/>
        <v>#REF!</v>
      </c>
      <c r="G252" s="12" t="e">
        <f t="shared" si="31"/>
        <v>#REF!</v>
      </c>
      <c r="H252">
        <f t="shared" si="35"/>
        <v>80</v>
      </c>
      <c r="J252">
        <f t="shared" si="29"/>
        <v>2.2870604603249207E-14</v>
      </c>
      <c r="K252" t="e">
        <f t="shared" si="32"/>
        <v>#REF!</v>
      </c>
      <c r="L252" t="e">
        <f t="shared" si="33"/>
        <v>#REF!</v>
      </c>
    </row>
    <row r="253" spans="1:12" x14ac:dyDescent="0.25">
      <c r="A253" s="1">
        <f t="shared" si="34"/>
        <v>5.0200000000000005</v>
      </c>
      <c r="B253" s="5">
        <f t="shared" si="28"/>
        <v>0.79971366693925161</v>
      </c>
      <c r="C253" s="4">
        <v>251</v>
      </c>
      <c r="E253" s="3">
        <f t="shared" si="27"/>
        <v>0.02</v>
      </c>
      <c r="F253" t="e">
        <f t="shared" si="30"/>
        <v>#REF!</v>
      </c>
      <c r="G253" s="12" t="e">
        <f t="shared" si="31"/>
        <v>#REF!</v>
      </c>
      <c r="H253">
        <f t="shared" si="35"/>
        <v>80</v>
      </c>
      <c r="J253">
        <f t="shared" si="29"/>
        <v>2.3458267563551378</v>
      </c>
      <c r="K253" t="e">
        <f t="shared" si="32"/>
        <v>#REF!</v>
      </c>
      <c r="L253" t="e">
        <f t="shared" si="33"/>
        <v>#REF!</v>
      </c>
    </row>
    <row r="254" spans="1:12" x14ac:dyDescent="0.25">
      <c r="A254" s="1">
        <f t="shared" si="34"/>
        <v>5.04</v>
      </c>
      <c r="B254" s="5">
        <f t="shared" si="28"/>
        <v>1.599395762552241</v>
      </c>
      <c r="C254" s="4">
        <v>252</v>
      </c>
      <c r="E254" s="3">
        <f t="shared" si="27"/>
        <v>0.02</v>
      </c>
      <c r="F254" t="e">
        <f t="shared" si="30"/>
        <v>#REF!</v>
      </c>
      <c r="G254" s="12" t="e">
        <f t="shared" si="31"/>
        <v>#REF!</v>
      </c>
      <c r="H254">
        <f t="shared" si="35"/>
        <v>80</v>
      </c>
      <c r="J254">
        <f t="shared" si="29"/>
        <v>4.6915609034865735</v>
      </c>
      <c r="K254" t="e">
        <f t="shared" si="32"/>
        <v>#REF!</v>
      </c>
      <c r="L254" t="e">
        <f t="shared" si="33"/>
        <v>#REF!</v>
      </c>
    </row>
    <row r="255" spans="1:12" x14ac:dyDescent="0.25">
      <c r="A255" s="1">
        <f t="shared" si="34"/>
        <v>5.0600000000000005</v>
      </c>
      <c r="B255" s="5">
        <f t="shared" si="28"/>
        <v>2.399014716759186</v>
      </c>
      <c r="C255" s="4">
        <v>253</v>
      </c>
      <c r="E255" s="3">
        <f t="shared" si="27"/>
        <v>0.02</v>
      </c>
      <c r="F255" t="e">
        <f t="shared" si="30"/>
        <v>#REF!</v>
      </c>
      <c r="G255" s="12" t="e">
        <f t="shared" si="31"/>
        <v>#REF!</v>
      </c>
      <c r="H255">
        <f t="shared" si="35"/>
        <v>80</v>
      </c>
      <c r="J255">
        <f t="shared" si="29"/>
        <v>7.0371098358269446</v>
      </c>
      <c r="K255" t="e">
        <f t="shared" si="32"/>
        <v>#REF!</v>
      </c>
      <c r="L255" t="e">
        <f t="shared" si="33"/>
        <v>#REF!</v>
      </c>
    </row>
    <row r="256" spans="1:12" x14ac:dyDescent="0.25">
      <c r="A256" s="1">
        <f t="shared" si="34"/>
        <v>5.08</v>
      </c>
      <c r="B256" s="5">
        <f t="shared" si="28"/>
        <v>3.1985389619728273</v>
      </c>
      <c r="C256" s="4">
        <v>254</v>
      </c>
      <c r="E256" s="3">
        <f t="shared" si="27"/>
        <v>0.02</v>
      </c>
      <c r="F256" t="e">
        <f t="shared" si="30"/>
        <v>#REF!</v>
      </c>
      <c r="G256" s="12" t="e">
        <f t="shared" si="31"/>
        <v>#REF!</v>
      </c>
      <c r="H256">
        <f t="shared" si="35"/>
        <v>80</v>
      </c>
      <c r="J256">
        <f t="shared" si="29"/>
        <v>9.3823809551202917</v>
      </c>
      <c r="K256" t="e">
        <f t="shared" si="32"/>
        <v>#REF!</v>
      </c>
      <c r="L256" t="e">
        <f t="shared" si="33"/>
        <v>#REF!</v>
      </c>
    </row>
    <row r="257" spans="1:12" x14ac:dyDescent="0.25">
      <c r="A257" s="1">
        <f t="shared" si="34"/>
        <v>5.1000000000000005</v>
      </c>
      <c r="B257" s="5">
        <f t="shared" si="28"/>
        <v>3.9979369343450828</v>
      </c>
      <c r="C257" s="4">
        <v>255</v>
      </c>
      <c r="E257" s="3">
        <f t="shared" ref="E257:E320" si="36">IF(fac=50,1/50,IF(fac=60,1/60))</f>
        <v>0.02</v>
      </c>
      <c r="F257" t="e">
        <f t="shared" si="30"/>
        <v>#REF!</v>
      </c>
      <c r="G257" s="12" t="e">
        <f t="shared" si="31"/>
        <v>#REF!</v>
      </c>
      <c r="H257">
        <f t="shared" si="35"/>
        <v>80</v>
      </c>
      <c r="J257">
        <f t="shared" si="29"/>
        <v>11.72728167407891</v>
      </c>
      <c r="K257" t="e">
        <f t="shared" si="32"/>
        <v>#REF!</v>
      </c>
      <c r="L257" t="e">
        <f t="shared" si="33"/>
        <v>#REF!</v>
      </c>
    </row>
    <row r="258" spans="1:12" x14ac:dyDescent="0.25">
      <c r="A258" s="1">
        <f t="shared" si="34"/>
        <v>5.12</v>
      </c>
      <c r="B258" s="5">
        <f t="shared" ref="B258:B321" si="37">IF(fac=50,Vacmin*SQRT(2)*ABS(COS(A258*PI()/5/2)),IF(fac=60,Vacmin*SQRT(2)*ABS(COS(A258*PI()*240/1000/2))))</f>
        <v>4.7971770750126783</v>
      </c>
      <c r="C258" s="4">
        <v>256</v>
      </c>
      <c r="E258" s="3">
        <f t="shared" si="36"/>
        <v>0.02</v>
      </c>
      <c r="F258" t="e">
        <f t="shared" si="30"/>
        <v>#REF!</v>
      </c>
      <c r="G258" s="12" t="e">
        <f t="shared" si="31"/>
        <v>#REF!</v>
      </c>
      <c r="H258">
        <f t="shared" si="35"/>
        <v>80</v>
      </c>
      <c r="J258">
        <f t="shared" ref="J258:J321" si="38">IF(fac=50,Vacmax*SQRT(2)*ABS(COS(A258*PI()/5/2)),IF(fac=60,Vacmax*SQRT(2)*ABS(COS(A258*PI()*240/1000/2))))</f>
        <v>14.071719420037189</v>
      </c>
      <c r="K258" t="e">
        <f t="shared" si="32"/>
        <v>#REF!</v>
      </c>
      <c r="L258" t="e">
        <f t="shared" si="33"/>
        <v>#REF!</v>
      </c>
    </row>
    <row r="259" spans="1:12" x14ac:dyDescent="0.25">
      <c r="A259" s="1">
        <f t="shared" si="34"/>
        <v>5.14</v>
      </c>
      <c r="B259" s="5">
        <f t="shared" si="37"/>
        <v>5.5962278313434064</v>
      </c>
      <c r="C259" s="4">
        <v>257</v>
      </c>
      <c r="E259" s="3">
        <f t="shared" si="36"/>
        <v>0.02</v>
      </c>
      <c r="F259" t="e">
        <f t="shared" ref="F259:F322" si="39">SQRT(ABS(F258*F258-2*Vout*Iout*E259*100*1000000/1000/1000/Cin/H259))</f>
        <v>#REF!</v>
      </c>
      <c r="G259" s="12" t="e">
        <f t="shared" ref="G259:G322" si="40">MAX(B259,F259)</f>
        <v>#REF!</v>
      </c>
      <c r="H259">
        <f t="shared" si="35"/>
        <v>80</v>
      </c>
      <c r="J259">
        <f t="shared" si="38"/>
        <v>16.415601638607324</v>
      </c>
      <c r="K259" t="e">
        <f t="shared" ref="K259:K322" si="41">SQRT(ABS(K258*K258-2*Vout*Iout*E259*100*1000000/1000/1000/Cin/H259))</f>
        <v>#REF!</v>
      </c>
      <c r="L259" t="e">
        <f t="shared" ref="L259:L322" si="42">MAX(J259,K259)</f>
        <v>#REF!</v>
      </c>
    </row>
    <row r="260" spans="1:12" x14ac:dyDescent="0.25">
      <c r="A260" s="1">
        <f t="shared" ref="A260:A323" si="43">C260*E260</f>
        <v>5.16</v>
      </c>
      <c r="B260" s="5">
        <f t="shared" si="37"/>
        <v>6.3950576581817149</v>
      </c>
      <c r="C260" s="4">
        <v>258</v>
      </c>
      <c r="E260" s="3">
        <f t="shared" si="36"/>
        <v>0.02</v>
      </c>
      <c r="F260" t="e">
        <f t="shared" si="39"/>
        <v>#REF!</v>
      </c>
      <c r="G260" s="12" t="e">
        <f t="shared" si="40"/>
        <v>#REF!</v>
      </c>
      <c r="H260">
        <f t="shared" ref="H260:H323" si="44">H259</f>
        <v>80</v>
      </c>
      <c r="J260">
        <f t="shared" si="38"/>
        <v>18.758835797333028</v>
      </c>
      <c r="K260" t="e">
        <f t="shared" si="41"/>
        <v>#REF!</v>
      </c>
      <c r="L260" t="e">
        <f t="shared" si="42"/>
        <v>#REF!</v>
      </c>
    </row>
    <row r="261" spans="1:12" x14ac:dyDescent="0.25">
      <c r="A261" s="1">
        <f t="shared" si="43"/>
        <v>5.18</v>
      </c>
      <c r="B261" s="5">
        <f t="shared" si="37"/>
        <v>7.193635019093743</v>
      </c>
      <c r="C261" s="4">
        <v>259</v>
      </c>
      <c r="E261" s="3">
        <f t="shared" si="36"/>
        <v>0.02</v>
      </c>
      <c r="F261" t="e">
        <f t="shared" si="39"/>
        <v>#REF!</v>
      </c>
      <c r="G261" s="12" t="e">
        <f t="shared" si="40"/>
        <v>#REF!</v>
      </c>
      <c r="H261">
        <f t="shared" si="44"/>
        <v>80</v>
      </c>
      <c r="J261">
        <f t="shared" si="38"/>
        <v>21.101329389341647</v>
      </c>
      <c r="K261" t="e">
        <f t="shared" si="41"/>
        <v>#REF!</v>
      </c>
      <c r="L261" t="e">
        <f t="shared" si="42"/>
        <v>#REF!</v>
      </c>
    </row>
    <row r="262" spans="1:12" x14ac:dyDescent="0.25">
      <c r="A262" s="1">
        <f t="shared" si="43"/>
        <v>5.2</v>
      </c>
      <c r="B262" s="5">
        <f t="shared" si="37"/>
        <v>7.9919283876126936</v>
      </c>
      <c r="C262" s="4">
        <v>260</v>
      </c>
      <c r="E262" s="3">
        <f t="shared" si="36"/>
        <v>0.02</v>
      </c>
      <c r="F262" t="e">
        <f t="shared" si="39"/>
        <v>#REF!</v>
      </c>
      <c r="G262" s="12" t="e">
        <f t="shared" si="40"/>
        <v>#REF!</v>
      </c>
      <c r="H262">
        <f t="shared" si="44"/>
        <v>80</v>
      </c>
      <c r="J262">
        <f t="shared" si="38"/>
        <v>23.442989936997233</v>
      </c>
      <c r="K262" t="e">
        <f t="shared" si="41"/>
        <v>#REF!</v>
      </c>
      <c r="L262" t="e">
        <f t="shared" si="42"/>
        <v>#REF!</v>
      </c>
    </row>
    <row r="263" spans="1:12" x14ac:dyDescent="0.25">
      <c r="A263" s="1">
        <f t="shared" si="43"/>
        <v>5.22</v>
      </c>
      <c r="B263" s="5">
        <f t="shared" si="37"/>
        <v>8.7899062484832466</v>
      </c>
      <c r="C263" s="4">
        <v>261</v>
      </c>
      <c r="E263" s="3">
        <f t="shared" si="36"/>
        <v>0.02</v>
      </c>
      <c r="F263" t="e">
        <f t="shared" si="39"/>
        <v>#REF!</v>
      </c>
      <c r="G263" s="12" t="e">
        <f t="shared" si="40"/>
        <v>#REF!</v>
      </c>
      <c r="H263">
        <f t="shared" si="44"/>
        <v>80</v>
      </c>
      <c r="J263">
        <f t="shared" si="38"/>
        <v>25.783724995550855</v>
      </c>
      <c r="K263" t="e">
        <f t="shared" si="41"/>
        <v>#REF!</v>
      </c>
      <c r="L263" t="e">
        <f t="shared" si="42"/>
        <v>#REF!</v>
      </c>
    </row>
    <row r="264" spans="1:12" x14ac:dyDescent="0.25">
      <c r="A264" s="1">
        <f t="shared" si="43"/>
        <v>5.24</v>
      </c>
      <c r="B264" s="5">
        <f t="shared" si="37"/>
        <v>9.5875370989058659</v>
      </c>
      <c r="C264" s="4">
        <v>262</v>
      </c>
      <c r="E264" s="3">
        <f t="shared" si="36"/>
        <v>0.02</v>
      </c>
      <c r="F264" t="e">
        <f t="shared" si="39"/>
        <v>#REF!</v>
      </c>
      <c r="G264" s="12" t="e">
        <f t="shared" si="40"/>
        <v>#REF!</v>
      </c>
      <c r="H264">
        <f t="shared" si="44"/>
        <v>80</v>
      </c>
      <c r="J264">
        <f t="shared" si="38"/>
        <v>28.123442156790539</v>
      </c>
      <c r="K264" t="e">
        <f t="shared" si="41"/>
        <v>#REF!</v>
      </c>
      <c r="L264" t="e">
        <f t="shared" si="42"/>
        <v>#REF!</v>
      </c>
    </row>
    <row r="265" spans="1:12" x14ac:dyDescent="0.25">
      <c r="A265" s="1">
        <f t="shared" si="43"/>
        <v>5.26</v>
      </c>
      <c r="B265" s="5">
        <f t="shared" si="37"/>
        <v>10.384789449780287</v>
      </c>
      <c r="C265" s="4">
        <v>263</v>
      </c>
      <c r="E265" s="3">
        <f t="shared" si="36"/>
        <v>0.02</v>
      </c>
      <c r="F265" t="e">
        <f t="shared" si="39"/>
        <v>#REF!</v>
      </c>
      <c r="G265" s="12" t="e">
        <f t="shared" si="40"/>
        <v>#REF!</v>
      </c>
      <c r="H265">
        <f t="shared" si="44"/>
        <v>80</v>
      </c>
      <c r="J265">
        <f t="shared" si="38"/>
        <v>30.46204905268884</v>
      </c>
      <c r="K265" t="e">
        <f t="shared" si="41"/>
        <v>#REF!</v>
      </c>
      <c r="L265" t="e">
        <f t="shared" si="42"/>
        <v>#REF!</v>
      </c>
    </row>
    <row r="266" spans="1:12" x14ac:dyDescent="0.25">
      <c r="A266" s="1">
        <f t="shared" si="43"/>
        <v>5.28</v>
      </c>
      <c r="B266" s="5">
        <f t="shared" si="37"/>
        <v>11.181631826948923</v>
      </c>
      <c r="C266" s="4">
        <v>264</v>
      </c>
      <c r="E266" s="3">
        <f t="shared" si="36"/>
        <v>0.02</v>
      </c>
      <c r="F266" t="e">
        <f t="shared" si="39"/>
        <v>#REF!</v>
      </c>
      <c r="G266" s="12" t="e">
        <f t="shared" si="40"/>
        <v>#REF!</v>
      </c>
      <c r="H266">
        <f t="shared" si="44"/>
        <v>80</v>
      </c>
      <c r="J266">
        <f t="shared" si="38"/>
        <v>32.799453359050176</v>
      </c>
      <c r="K266" t="e">
        <f t="shared" si="41"/>
        <v>#REF!</v>
      </c>
      <c r="L266" t="e">
        <f t="shared" si="42"/>
        <v>#REF!</v>
      </c>
    </row>
    <row r="267" spans="1:12" x14ac:dyDescent="0.25">
      <c r="A267" s="1">
        <f t="shared" si="43"/>
        <v>5.3</v>
      </c>
      <c r="B267" s="5">
        <f t="shared" si="37"/>
        <v>11.978032772438937</v>
      </c>
      <c r="C267" s="4">
        <v>265</v>
      </c>
      <c r="E267" s="3">
        <f t="shared" si="36"/>
        <v>0.02</v>
      </c>
      <c r="F267" t="e">
        <f t="shared" si="39"/>
        <v>#REF!</v>
      </c>
      <c r="G267" s="12" t="e">
        <f t="shared" si="40"/>
        <v>#REF!</v>
      </c>
      <c r="H267">
        <f t="shared" si="44"/>
        <v>80</v>
      </c>
      <c r="J267">
        <f t="shared" si="38"/>
        <v>35.135562799154215</v>
      </c>
      <c r="K267" t="e">
        <f t="shared" si="41"/>
        <v>#REF!</v>
      </c>
      <c r="L267" t="e">
        <f t="shared" si="42"/>
        <v>#REF!</v>
      </c>
    </row>
    <row r="268" spans="1:12" x14ac:dyDescent="0.25">
      <c r="A268" s="1">
        <f t="shared" si="43"/>
        <v>5.32</v>
      </c>
      <c r="B268" s="5">
        <f t="shared" si="37"/>
        <v>12.773960845704858</v>
      </c>
      <c r="C268" s="4">
        <v>266</v>
      </c>
      <c r="E268" s="3">
        <f t="shared" si="36"/>
        <v>0.02</v>
      </c>
      <c r="F268" t="e">
        <f t="shared" si="39"/>
        <v>#REF!</v>
      </c>
      <c r="G268" s="12" t="e">
        <f t="shared" si="40"/>
        <v>#REF!</v>
      </c>
      <c r="H268">
        <f t="shared" si="44"/>
        <v>80</v>
      </c>
      <c r="J268">
        <f t="shared" si="38"/>
        <v>37.470285147400915</v>
      </c>
      <c r="K268" t="e">
        <f t="shared" si="41"/>
        <v>#REF!</v>
      </c>
      <c r="L268" t="e">
        <f t="shared" si="42"/>
        <v>#REF!</v>
      </c>
    </row>
    <row r="269" spans="1:12" x14ac:dyDescent="0.25">
      <c r="A269" s="1">
        <f t="shared" si="43"/>
        <v>5.34</v>
      </c>
      <c r="B269" s="5">
        <f t="shared" si="37"/>
        <v>13.569384624869061</v>
      </c>
      <c r="C269" s="4">
        <v>267</v>
      </c>
      <c r="E269" s="3">
        <f t="shared" si="36"/>
        <v>0.02</v>
      </c>
      <c r="F269" t="e">
        <f t="shared" si="39"/>
        <v>#REF!</v>
      </c>
      <c r="G269" s="12" t="e">
        <f t="shared" si="40"/>
        <v>#REF!</v>
      </c>
      <c r="H269">
        <f t="shared" si="44"/>
        <v>80</v>
      </c>
      <c r="J269">
        <f t="shared" si="38"/>
        <v>39.80352823294924</v>
      </c>
      <c r="K269" t="e">
        <f t="shared" si="41"/>
        <v>#REF!</v>
      </c>
      <c r="L269" t="e">
        <f t="shared" si="42"/>
        <v>#REF!</v>
      </c>
    </row>
    <row r="270" spans="1:12" x14ac:dyDescent="0.25">
      <c r="A270" s="1">
        <f t="shared" si="43"/>
        <v>5.36</v>
      </c>
      <c r="B270" s="5">
        <f t="shared" si="37"/>
        <v>14.364272707962806</v>
      </c>
      <c r="C270" s="4">
        <v>268</v>
      </c>
      <c r="E270" s="3">
        <f t="shared" si="36"/>
        <v>0.02</v>
      </c>
      <c r="F270" t="e">
        <f t="shared" si="39"/>
        <v>#REF!</v>
      </c>
      <c r="G270" s="12" t="e">
        <f t="shared" si="40"/>
        <v>#REF!</v>
      </c>
      <c r="H270">
        <f t="shared" si="44"/>
        <v>80</v>
      </c>
      <c r="J270">
        <f t="shared" si="38"/>
        <v>42.135199943357563</v>
      </c>
      <c r="K270" t="e">
        <f t="shared" si="41"/>
        <v>#REF!</v>
      </c>
      <c r="L270" t="e">
        <f t="shared" si="42"/>
        <v>#REF!</v>
      </c>
    </row>
    <row r="271" spans="1:12" x14ac:dyDescent="0.25">
      <c r="A271" s="1">
        <f t="shared" si="43"/>
        <v>5.38</v>
      </c>
      <c r="B271" s="5">
        <f t="shared" si="37"/>
        <v>15.158593714165619</v>
      </c>
      <c r="C271" s="4">
        <v>269</v>
      </c>
      <c r="E271" s="3">
        <f t="shared" si="36"/>
        <v>0.02</v>
      </c>
      <c r="F271" t="e">
        <f t="shared" si="39"/>
        <v>#REF!</v>
      </c>
      <c r="G271" s="12" t="e">
        <f t="shared" si="40"/>
        <v>#REF!</v>
      </c>
      <c r="H271">
        <f t="shared" si="44"/>
        <v>80</v>
      </c>
      <c r="J271">
        <f t="shared" si="38"/>
        <v>44.465208228219147</v>
      </c>
      <c r="K271" t="e">
        <f t="shared" si="41"/>
        <v>#REF!</v>
      </c>
      <c r="L271" t="e">
        <f t="shared" si="42"/>
        <v>#REF!</v>
      </c>
    </row>
    <row r="272" spans="1:12" x14ac:dyDescent="0.25">
      <c r="A272" s="1">
        <f t="shared" si="43"/>
        <v>5.4</v>
      </c>
      <c r="B272" s="5">
        <f t="shared" si="37"/>
        <v>15.952316285044237</v>
      </c>
      <c r="C272" s="4">
        <v>270</v>
      </c>
      <c r="E272" s="3">
        <f t="shared" si="36"/>
        <v>0.02</v>
      </c>
      <c r="F272" t="e">
        <f t="shared" si="39"/>
        <v>#REF!</v>
      </c>
      <c r="G272" s="12" t="e">
        <f t="shared" si="40"/>
        <v>#REF!</v>
      </c>
      <c r="H272">
        <f t="shared" si="44"/>
        <v>80</v>
      </c>
      <c r="J272">
        <f t="shared" si="38"/>
        <v>46.793461102796428</v>
      </c>
      <c r="K272" t="e">
        <f t="shared" si="41"/>
        <v>#REF!</v>
      </c>
      <c r="L272" t="e">
        <f t="shared" si="42"/>
        <v>#REF!</v>
      </c>
    </row>
    <row r="273" spans="1:12" x14ac:dyDescent="0.25">
      <c r="A273" s="1">
        <f t="shared" si="43"/>
        <v>5.42</v>
      </c>
      <c r="B273" s="5">
        <f t="shared" si="37"/>
        <v>16.745409085790687</v>
      </c>
      <c r="C273" s="4">
        <v>271</v>
      </c>
      <c r="E273" s="3">
        <f t="shared" si="36"/>
        <v>0.02</v>
      </c>
      <c r="F273" t="e">
        <f t="shared" si="39"/>
        <v>#REF!</v>
      </c>
      <c r="G273" s="12" t="e">
        <f t="shared" si="40"/>
        <v>#REF!</v>
      </c>
      <c r="H273">
        <f t="shared" si="44"/>
        <v>80</v>
      </c>
      <c r="J273">
        <f t="shared" si="38"/>
        <v>49.119866651652686</v>
      </c>
      <c r="K273" t="e">
        <f t="shared" si="41"/>
        <v>#REF!</v>
      </c>
      <c r="L273" t="e">
        <f t="shared" si="42"/>
        <v>#REF!</v>
      </c>
    </row>
    <row r="274" spans="1:12" x14ac:dyDescent="0.25">
      <c r="A274" s="1">
        <f t="shared" si="43"/>
        <v>5.44</v>
      </c>
      <c r="B274" s="5">
        <f t="shared" si="37"/>
        <v>17.537840806459194</v>
      </c>
      <c r="C274" s="4">
        <v>272</v>
      </c>
      <c r="E274" s="3">
        <f t="shared" si="36"/>
        <v>0.02</v>
      </c>
      <c r="F274" t="e">
        <f t="shared" si="39"/>
        <v>#REF!</v>
      </c>
      <c r="G274" s="12" t="e">
        <f t="shared" si="40"/>
        <v>#REF!</v>
      </c>
      <c r="H274">
        <f t="shared" si="44"/>
        <v>80</v>
      </c>
      <c r="J274">
        <f t="shared" si="38"/>
        <v>51.444333032280298</v>
      </c>
      <c r="K274" t="e">
        <f t="shared" si="41"/>
        <v>#REF!</v>
      </c>
      <c r="L274" t="e">
        <f t="shared" si="42"/>
        <v>#REF!</v>
      </c>
    </row>
    <row r="275" spans="1:12" x14ac:dyDescent="0.25">
      <c r="A275" s="1">
        <f t="shared" si="43"/>
        <v>5.46</v>
      </c>
      <c r="B275" s="5">
        <f t="shared" si="37"/>
        <v>18.329580163202174</v>
      </c>
      <c r="C275" s="4">
        <v>273</v>
      </c>
      <c r="E275" s="3">
        <f t="shared" si="36"/>
        <v>0.02</v>
      </c>
      <c r="F275" t="e">
        <f t="shared" si="39"/>
        <v>#REF!</v>
      </c>
      <c r="G275" s="12" t="e">
        <f t="shared" si="40"/>
        <v>#REF!</v>
      </c>
      <c r="H275">
        <f t="shared" si="44"/>
        <v>80</v>
      </c>
      <c r="J275">
        <f t="shared" si="38"/>
        <v>53.76676847872637</v>
      </c>
      <c r="K275" t="e">
        <f t="shared" si="41"/>
        <v>#REF!</v>
      </c>
      <c r="L275" t="e">
        <f t="shared" si="42"/>
        <v>#REF!</v>
      </c>
    </row>
    <row r="276" spans="1:12" x14ac:dyDescent="0.25">
      <c r="A276" s="1">
        <f t="shared" si="43"/>
        <v>5.48</v>
      </c>
      <c r="B276" s="5">
        <f t="shared" si="37"/>
        <v>19.120595899505656</v>
      </c>
      <c r="C276" s="4">
        <v>274</v>
      </c>
      <c r="E276" s="3">
        <f t="shared" si="36"/>
        <v>0.02</v>
      </c>
      <c r="F276" t="e">
        <f t="shared" si="39"/>
        <v>#REF!</v>
      </c>
      <c r="G276" s="12" t="e">
        <f t="shared" si="40"/>
        <v>#REF!</v>
      </c>
      <c r="H276">
        <f t="shared" si="44"/>
        <v>80</v>
      </c>
      <c r="J276">
        <f t="shared" si="38"/>
        <v>56.087081305216586</v>
      </c>
      <c r="K276" t="e">
        <f t="shared" si="41"/>
        <v>#REF!</v>
      </c>
      <c r="L276" t="e">
        <f t="shared" si="42"/>
        <v>#REF!</v>
      </c>
    </row>
    <row r="277" spans="1:12" x14ac:dyDescent="0.25">
      <c r="A277" s="1">
        <f t="shared" si="43"/>
        <v>5.5</v>
      </c>
      <c r="B277" s="5">
        <f t="shared" si="37"/>
        <v>19.910856787422652</v>
      </c>
      <c r="C277" s="4">
        <v>275</v>
      </c>
      <c r="E277" s="3">
        <f t="shared" si="36"/>
        <v>0.02</v>
      </c>
      <c r="F277" t="e">
        <f t="shared" si="39"/>
        <v>#REF!</v>
      </c>
      <c r="G277" s="12" t="e">
        <f t="shared" si="40"/>
        <v>#REF!</v>
      </c>
      <c r="H277">
        <f t="shared" si="44"/>
        <v>80</v>
      </c>
      <c r="J277">
        <f t="shared" si="38"/>
        <v>58.405179909773111</v>
      </c>
      <c r="K277" t="e">
        <f t="shared" si="41"/>
        <v>#REF!</v>
      </c>
      <c r="L277" t="e">
        <f t="shared" si="42"/>
        <v>#REF!</v>
      </c>
    </row>
    <row r="278" spans="1:12" x14ac:dyDescent="0.25">
      <c r="A278" s="1">
        <f t="shared" si="43"/>
        <v>5.5200000000000005</v>
      </c>
      <c r="B278" s="5">
        <f t="shared" si="37"/>
        <v>20.700331628806609</v>
      </c>
      <c r="C278" s="4">
        <v>276</v>
      </c>
      <c r="E278" s="3">
        <f t="shared" si="36"/>
        <v>0.02</v>
      </c>
      <c r="F278" t="e">
        <f t="shared" si="39"/>
        <v>#REF!</v>
      </c>
      <c r="G278" s="12" t="e">
        <f t="shared" si="40"/>
        <v>#REF!</v>
      </c>
      <c r="H278">
        <f t="shared" si="44"/>
        <v>80</v>
      </c>
      <c r="J278">
        <f t="shared" si="38"/>
        <v>60.720972777832714</v>
      </c>
      <c r="K278" t="e">
        <f t="shared" si="41"/>
        <v>#REF!</v>
      </c>
      <c r="L278" t="e">
        <f t="shared" si="42"/>
        <v>#REF!</v>
      </c>
    </row>
    <row r="279" spans="1:12" x14ac:dyDescent="0.25">
      <c r="A279" s="1">
        <f t="shared" si="43"/>
        <v>5.54</v>
      </c>
      <c r="B279" s="5">
        <f t="shared" si="37"/>
        <v>21.488989256542478</v>
      </c>
      <c r="C279" s="4">
        <v>277</v>
      </c>
      <c r="E279" s="3">
        <f t="shared" si="36"/>
        <v>0.02</v>
      </c>
      <c r="F279" t="e">
        <f t="shared" si="39"/>
        <v>#REF!</v>
      </c>
      <c r="G279" s="12" t="e">
        <f t="shared" si="40"/>
        <v>#REF!</v>
      </c>
      <c r="H279">
        <f t="shared" si="44"/>
        <v>80</v>
      </c>
      <c r="J279">
        <f t="shared" si="38"/>
        <v>63.034368485857932</v>
      </c>
      <c r="K279" t="e">
        <f t="shared" si="41"/>
        <v>#REF!</v>
      </c>
      <c r="L279" t="e">
        <f t="shared" si="42"/>
        <v>#REF!</v>
      </c>
    </row>
    <row r="280" spans="1:12" x14ac:dyDescent="0.25">
      <c r="A280" s="1">
        <f t="shared" si="43"/>
        <v>5.5600000000000005</v>
      </c>
      <c r="B280" s="5">
        <f t="shared" si="37"/>
        <v>22.276798535777544</v>
      </c>
      <c r="C280" s="4">
        <v>278</v>
      </c>
      <c r="E280" s="3">
        <f t="shared" si="36"/>
        <v>0.02</v>
      </c>
      <c r="F280" t="e">
        <f t="shared" si="39"/>
        <v>#REF!</v>
      </c>
      <c r="G280" s="12" t="e">
        <f t="shared" si="40"/>
        <v>#REF!</v>
      </c>
      <c r="H280">
        <f t="shared" si="44"/>
        <v>80</v>
      </c>
      <c r="J280">
        <f t="shared" si="38"/>
        <v>65.345275704947454</v>
      </c>
      <c r="K280" t="e">
        <f t="shared" si="41"/>
        <v>#REF!</v>
      </c>
      <c r="L280" t="e">
        <f t="shared" si="42"/>
        <v>#REF!</v>
      </c>
    </row>
    <row r="281" spans="1:12" x14ac:dyDescent="0.25">
      <c r="A281" s="1">
        <f t="shared" si="43"/>
        <v>5.58</v>
      </c>
      <c r="B281" s="5">
        <f t="shared" si="37"/>
        <v>23.063728365150375</v>
      </c>
      <c r="C281" s="4">
        <v>279</v>
      </c>
      <c r="E281" s="3">
        <f t="shared" si="36"/>
        <v>0.02</v>
      </c>
      <c r="F281" t="e">
        <f t="shared" si="39"/>
        <v>#REF!</v>
      </c>
      <c r="G281" s="12" t="e">
        <f t="shared" si="40"/>
        <v>#REF!</v>
      </c>
      <c r="H281">
        <f t="shared" si="44"/>
        <v>80</v>
      </c>
      <c r="J281">
        <f t="shared" si="38"/>
        <v>67.653603204441097</v>
      </c>
      <c r="K281" t="e">
        <f t="shared" si="41"/>
        <v>#REF!</v>
      </c>
      <c r="L281" t="e">
        <f t="shared" si="42"/>
        <v>#REF!</v>
      </c>
    </row>
    <row r="282" spans="1:12" x14ac:dyDescent="0.25">
      <c r="A282" s="1">
        <f t="shared" si="43"/>
        <v>5.6000000000000005</v>
      </c>
      <c r="B282" s="5">
        <f t="shared" si="37"/>
        <v>23.849747678018808</v>
      </c>
      <c r="C282" s="4">
        <v>280</v>
      </c>
      <c r="E282" s="3">
        <f t="shared" si="36"/>
        <v>0.02</v>
      </c>
      <c r="F282" t="e">
        <f t="shared" si="39"/>
        <v>#REF!</v>
      </c>
      <c r="G282" s="12" t="e">
        <f t="shared" si="40"/>
        <v>#REF!</v>
      </c>
      <c r="H282">
        <f t="shared" si="44"/>
        <v>80</v>
      </c>
      <c r="J282">
        <f t="shared" si="38"/>
        <v>69.959259855521836</v>
      </c>
      <c r="K282" t="e">
        <f t="shared" si="41"/>
        <v>#REF!</v>
      </c>
      <c r="L282" t="e">
        <f t="shared" si="42"/>
        <v>#REF!</v>
      </c>
    </row>
    <row r="283" spans="1:12" x14ac:dyDescent="0.25">
      <c r="A283" s="1">
        <f t="shared" si="43"/>
        <v>5.62</v>
      </c>
      <c r="B283" s="5">
        <f t="shared" si="37"/>
        <v>24.634825443686193</v>
      </c>
      <c r="C283" s="4">
        <v>281</v>
      </c>
      <c r="E283" s="3">
        <f t="shared" si="36"/>
        <v>0.02</v>
      </c>
      <c r="F283" t="e">
        <f t="shared" si="39"/>
        <v>#REF!</v>
      </c>
      <c r="G283" s="12" t="e">
        <f t="shared" si="40"/>
        <v>#REF!</v>
      </c>
      <c r="H283">
        <f t="shared" si="44"/>
        <v>80</v>
      </c>
      <c r="J283">
        <f t="shared" si="38"/>
        <v>72.262154634812831</v>
      </c>
      <c r="K283" t="e">
        <f t="shared" si="41"/>
        <v>#REF!</v>
      </c>
      <c r="L283" t="e">
        <f t="shared" si="42"/>
        <v>#REF!</v>
      </c>
    </row>
    <row r="284" spans="1:12" x14ac:dyDescent="0.25">
      <c r="A284" s="1">
        <f t="shared" si="43"/>
        <v>5.64</v>
      </c>
      <c r="B284" s="5">
        <f t="shared" si="37"/>
        <v>25.418930668626668</v>
      </c>
      <c r="C284" s="4">
        <v>282</v>
      </c>
      <c r="E284" s="3">
        <f t="shared" si="36"/>
        <v>0.02</v>
      </c>
      <c r="F284" t="e">
        <f t="shared" si="39"/>
        <v>#REF!</v>
      </c>
      <c r="G284" s="12" t="e">
        <f t="shared" si="40"/>
        <v>#REF!</v>
      </c>
      <c r="H284">
        <f t="shared" si="44"/>
        <v>80</v>
      </c>
      <c r="J284">
        <f t="shared" si="38"/>
        <v>74.562196627971559</v>
      </c>
      <c r="K284" t="e">
        <f t="shared" si="41"/>
        <v>#REF!</v>
      </c>
      <c r="L284" t="e">
        <f t="shared" si="42"/>
        <v>#REF!</v>
      </c>
    </row>
    <row r="285" spans="1:12" x14ac:dyDescent="0.25">
      <c r="A285" s="1">
        <f t="shared" si="43"/>
        <v>5.66</v>
      </c>
      <c r="B285" s="5">
        <f t="shared" si="37"/>
        <v>26.202032397708528</v>
      </c>
      <c r="C285" s="4">
        <v>283</v>
      </c>
      <c r="E285" s="3">
        <f t="shared" si="36"/>
        <v>0.02</v>
      </c>
      <c r="F285" t="e">
        <f t="shared" si="39"/>
        <v>#REF!</v>
      </c>
      <c r="G285" s="12" t="e">
        <f t="shared" si="40"/>
        <v>#REF!</v>
      </c>
      <c r="H285">
        <f t="shared" si="44"/>
        <v>80</v>
      </c>
      <c r="J285">
        <f t="shared" si="38"/>
        <v>76.859295033278343</v>
      </c>
      <c r="K285" t="e">
        <f t="shared" si="41"/>
        <v>#REF!</v>
      </c>
      <c r="L285" t="e">
        <f t="shared" si="42"/>
        <v>#REF!</v>
      </c>
    </row>
    <row r="286" spans="1:12" x14ac:dyDescent="0.25">
      <c r="A286" s="1">
        <f t="shared" si="43"/>
        <v>5.68</v>
      </c>
      <c r="B286" s="5">
        <f t="shared" si="37"/>
        <v>26.98409971541636</v>
      </c>
      <c r="C286" s="4">
        <v>284</v>
      </c>
      <c r="E286" s="3">
        <f t="shared" si="36"/>
        <v>0.02</v>
      </c>
      <c r="F286" t="e">
        <f t="shared" si="39"/>
        <v>#REF!</v>
      </c>
      <c r="G286" s="12" t="e">
        <f t="shared" si="40"/>
        <v>#REF!</v>
      </c>
      <c r="H286">
        <f t="shared" si="44"/>
        <v>80</v>
      </c>
      <c r="J286">
        <f t="shared" si="38"/>
        <v>79.153359165221318</v>
      </c>
      <c r="K286" t="e">
        <f t="shared" si="41"/>
        <v>#REF!</v>
      </c>
      <c r="L286" t="e">
        <f t="shared" si="42"/>
        <v>#REF!</v>
      </c>
    </row>
    <row r="287" spans="1:12" x14ac:dyDescent="0.25">
      <c r="A287" s="1">
        <f t="shared" si="43"/>
        <v>5.7</v>
      </c>
      <c r="B287" s="5">
        <f t="shared" si="37"/>
        <v>27.765101747071665</v>
      </c>
      <c r="C287" s="4">
        <v>285</v>
      </c>
      <c r="E287" s="3">
        <f t="shared" si="36"/>
        <v>0.02</v>
      </c>
      <c r="F287" t="e">
        <f t="shared" si="39"/>
        <v>#REF!</v>
      </c>
      <c r="G287" s="12" t="e">
        <f t="shared" si="40"/>
        <v>#REF!</v>
      </c>
      <c r="H287">
        <f t="shared" si="44"/>
        <v>80</v>
      </c>
      <c r="J287">
        <f t="shared" si="38"/>
        <v>81.444298458076872</v>
      </c>
      <c r="K287" t="e">
        <f t="shared" si="41"/>
        <v>#REF!</v>
      </c>
      <c r="L287" t="e">
        <f t="shared" si="42"/>
        <v>#REF!</v>
      </c>
    </row>
    <row r="288" spans="1:12" x14ac:dyDescent="0.25">
      <c r="A288" s="1">
        <f t="shared" si="43"/>
        <v>5.72</v>
      </c>
      <c r="B288" s="5">
        <f t="shared" si="37"/>
        <v>28.545007660051379</v>
      </c>
      <c r="C288" s="4">
        <v>286</v>
      </c>
      <c r="E288" s="3">
        <f t="shared" si="36"/>
        <v>0.02</v>
      </c>
      <c r="F288" t="e">
        <f t="shared" si="39"/>
        <v>#REF!</v>
      </c>
      <c r="G288" s="12" t="e">
        <f t="shared" si="40"/>
        <v>#REF!</v>
      </c>
      <c r="H288">
        <f t="shared" si="44"/>
        <v>80</v>
      </c>
      <c r="J288">
        <f t="shared" si="38"/>
        <v>83.732022469484036</v>
      </c>
      <c r="K288" t="e">
        <f t="shared" si="41"/>
        <v>#REF!</v>
      </c>
      <c r="L288" t="e">
        <f t="shared" si="42"/>
        <v>#REF!</v>
      </c>
    </row>
    <row r="289" spans="1:12" x14ac:dyDescent="0.25">
      <c r="A289" s="1">
        <f t="shared" si="43"/>
        <v>5.74</v>
      </c>
      <c r="B289" s="5">
        <f t="shared" si="37"/>
        <v>29.32378666500567</v>
      </c>
      <c r="C289" s="4">
        <v>287</v>
      </c>
      <c r="E289" s="3">
        <f t="shared" si="36"/>
        <v>0.02</v>
      </c>
      <c r="F289" t="e">
        <f t="shared" si="39"/>
        <v>#REF!</v>
      </c>
      <c r="G289" s="12" t="e">
        <f t="shared" si="40"/>
        <v>#REF!</v>
      </c>
      <c r="H289">
        <f t="shared" si="44"/>
        <v>80</v>
      </c>
      <c r="J289">
        <f t="shared" si="38"/>
        <v>86.016440884016632</v>
      </c>
      <c r="K289" t="e">
        <f t="shared" si="41"/>
        <v>#REF!</v>
      </c>
      <c r="L289" t="e">
        <f t="shared" si="42"/>
        <v>#REF!</v>
      </c>
    </row>
    <row r="290" spans="1:12" x14ac:dyDescent="0.25">
      <c r="A290" s="1">
        <f t="shared" si="43"/>
        <v>5.76</v>
      </c>
      <c r="B290" s="5">
        <f t="shared" si="37"/>
        <v>30.101408017072707</v>
      </c>
      <c r="C290" s="4">
        <v>288</v>
      </c>
      <c r="E290" s="3">
        <f t="shared" si="36"/>
        <v>0.02</v>
      </c>
      <c r="F290" t="e">
        <f t="shared" si="39"/>
        <v>#REF!</v>
      </c>
      <c r="G290" s="12" t="e">
        <f t="shared" si="40"/>
        <v>#REF!</v>
      </c>
      <c r="H290">
        <f t="shared" si="44"/>
        <v>80</v>
      </c>
      <c r="J290">
        <f t="shared" si="38"/>
        <v>88.297463516746603</v>
      </c>
      <c r="K290" t="e">
        <f t="shared" si="41"/>
        <v>#REF!</v>
      </c>
      <c r="L290" t="e">
        <f t="shared" si="42"/>
        <v>#REF!</v>
      </c>
    </row>
    <row r="291" spans="1:12" x14ac:dyDescent="0.25">
      <c r="A291" s="1">
        <f t="shared" si="43"/>
        <v>5.78</v>
      </c>
      <c r="B291" s="5">
        <f t="shared" si="37"/>
        <v>30.877841017093125</v>
      </c>
      <c r="C291" s="4">
        <v>289</v>
      </c>
      <c r="E291" s="3">
        <f t="shared" si="36"/>
        <v>0.02</v>
      </c>
      <c r="F291" t="e">
        <f t="shared" si="39"/>
        <v>#REF!</v>
      </c>
      <c r="G291" s="12" t="e">
        <f t="shared" si="40"/>
        <v>#REF!</v>
      </c>
      <c r="H291">
        <f t="shared" si="44"/>
        <v>80</v>
      </c>
      <c r="J291">
        <f t="shared" si="38"/>
        <v>90.575000316806495</v>
      </c>
      <c r="K291" t="e">
        <f t="shared" si="41"/>
        <v>#REF!</v>
      </c>
      <c r="L291" t="e">
        <f t="shared" si="42"/>
        <v>#REF!</v>
      </c>
    </row>
    <row r="292" spans="1:12" x14ac:dyDescent="0.25">
      <c r="A292" s="1">
        <f t="shared" si="43"/>
        <v>5.8</v>
      </c>
      <c r="B292" s="5">
        <f t="shared" si="37"/>
        <v>31.65305501282149</v>
      </c>
      <c r="C292" s="4">
        <v>290</v>
      </c>
      <c r="E292" s="3">
        <f t="shared" si="36"/>
        <v>0.02</v>
      </c>
      <c r="F292" t="e">
        <f t="shared" si="39"/>
        <v>#REF!</v>
      </c>
      <c r="G292" s="12" t="e">
        <f t="shared" si="40"/>
        <v>#REF!</v>
      </c>
      <c r="H292">
        <f t="shared" si="44"/>
        <v>80</v>
      </c>
      <c r="J292">
        <f t="shared" si="38"/>
        <v>92.848961370943044</v>
      </c>
      <c r="K292" t="e">
        <f t="shared" si="41"/>
        <v>#REF!</v>
      </c>
      <c r="L292" t="e">
        <f t="shared" si="42"/>
        <v>#REF!</v>
      </c>
    </row>
    <row r="293" spans="1:12" x14ac:dyDescent="0.25">
      <c r="A293" s="1">
        <f t="shared" si="43"/>
        <v>5.82</v>
      </c>
      <c r="B293" s="5">
        <f t="shared" si="37"/>
        <v>32.427019400136686</v>
      </c>
      <c r="C293" s="4">
        <v>291</v>
      </c>
      <c r="E293" s="3">
        <f t="shared" si="36"/>
        <v>0.02</v>
      </c>
      <c r="F293" t="e">
        <f t="shared" si="39"/>
        <v>#REF!</v>
      </c>
      <c r="G293" s="12" t="e">
        <f t="shared" si="40"/>
        <v>#REF!</v>
      </c>
      <c r="H293">
        <f t="shared" si="44"/>
        <v>80</v>
      </c>
      <c r="J293">
        <f t="shared" si="38"/>
        <v>95.119256907067623</v>
      </c>
      <c r="K293" t="e">
        <f t="shared" si="41"/>
        <v>#REF!</v>
      </c>
      <c r="L293" t="e">
        <f t="shared" si="42"/>
        <v>#REF!</v>
      </c>
    </row>
    <row r="294" spans="1:12" x14ac:dyDescent="0.25">
      <c r="A294" s="1">
        <f t="shared" si="43"/>
        <v>5.84</v>
      </c>
      <c r="B294" s="5">
        <f t="shared" si="37"/>
        <v>33.199703624249928</v>
      </c>
      <c r="C294" s="4">
        <v>292</v>
      </c>
      <c r="E294" s="3">
        <f t="shared" si="36"/>
        <v>0.02</v>
      </c>
      <c r="F294" t="e">
        <f t="shared" si="39"/>
        <v>#REF!</v>
      </c>
      <c r="G294" s="12" t="e">
        <f t="shared" si="40"/>
        <v>#REF!</v>
      </c>
      <c r="H294">
        <f t="shared" si="44"/>
        <v>80</v>
      </c>
      <c r="J294">
        <f t="shared" si="38"/>
        <v>97.385797297799783</v>
      </c>
      <c r="K294" t="e">
        <f t="shared" si="41"/>
        <v>#REF!</v>
      </c>
      <c r="L294" t="e">
        <f t="shared" si="42"/>
        <v>#REF!</v>
      </c>
    </row>
    <row r="295" spans="1:12" x14ac:dyDescent="0.25">
      <c r="A295" s="1">
        <f t="shared" si="43"/>
        <v>5.86</v>
      </c>
      <c r="B295" s="5">
        <f t="shared" si="37"/>
        <v>33.971077180911095</v>
      </c>
      <c r="C295" s="4">
        <v>293</v>
      </c>
      <c r="E295" s="3">
        <f t="shared" si="36"/>
        <v>0.02</v>
      </c>
      <c r="F295" t="e">
        <f t="shared" si="39"/>
        <v>#REF!</v>
      </c>
      <c r="G295" s="12" t="e">
        <f t="shared" si="40"/>
        <v>#REF!</v>
      </c>
      <c r="H295">
        <f t="shared" si="44"/>
        <v>80</v>
      </c>
      <c r="J295">
        <f t="shared" si="38"/>
        <v>99.648493064005891</v>
      </c>
      <c r="K295" t="e">
        <f t="shared" si="41"/>
        <v>#REF!</v>
      </c>
      <c r="L295" t="e">
        <f t="shared" si="42"/>
        <v>#REF!</v>
      </c>
    </row>
    <row r="296" spans="1:12" x14ac:dyDescent="0.25">
      <c r="A296" s="1">
        <f t="shared" si="43"/>
        <v>5.88</v>
      </c>
      <c r="B296" s="5">
        <f t="shared" si="37"/>
        <v>34.741109617612885</v>
      </c>
      <c r="C296" s="4">
        <v>294</v>
      </c>
      <c r="E296" s="3">
        <f t="shared" si="36"/>
        <v>0.02</v>
      </c>
      <c r="F296" t="e">
        <f t="shared" si="39"/>
        <v>#REF!</v>
      </c>
      <c r="G296" s="12" t="e">
        <f t="shared" si="40"/>
        <v>#REF!</v>
      </c>
      <c r="H296">
        <f t="shared" si="44"/>
        <v>80</v>
      </c>
      <c r="J296">
        <f t="shared" si="38"/>
        <v>101.90725487833113</v>
      </c>
      <c r="K296" t="e">
        <f t="shared" si="41"/>
        <v>#REF!</v>
      </c>
      <c r="L296" t="e">
        <f t="shared" si="42"/>
        <v>#REF!</v>
      </c>
    </row>
    <row r="297" spans="1:12" x14ac:dyDescent="0.25">
      <c r="A297" s="1">
        <f t="shared" si="43"/>
        <v>5.9</v>
      </c>
      <c r="B297" s="5">
        <f t="shared" si="37"/>
        <v>35.509770534793361</v>
      </c>
      <c r="C297" s="4">
        <v>295</v>
      </c>
      <c r="E297" s="3">
        <f t="shared" si="36"/>
        <v>0.02</v>
      </c>
      <c r="F297" t="e">
        <f t="shared" si="39"/>
        <v>#REF!</v>
      </c>
      <c r="G297" s="12" t="e">
        <f t="shared" si="40"/>
        <v>#REF!</v>
      </c>
      <c r="H297">
        <f t="shared" si="44"/>
        <v>80</v>
      </c>
      <c r="J297">
        <f t="shared" si="38"/>
        <v>104.16199356872718</v>
      </c>
      <c r="K297" t="e">
        <f t="shared" si="41"/>
        <v>#REF!</v>
      </c>
      <c r="L297" t="e">
        <f t="shared" si="42"/>
        <v>#REF!</v>
      </c>
    </row>
    <row r="298" spans="1:12" x14ac:dyDescent="0.25">
      <c r="A298" s="1">
        <f t="shared" si="43"/>
        <v>5.92</v>
      </c>
      <c r="B298" s="5">
        <f t="shared" si="37"/>
        <v>36.277029587035564</v>
      </c>
      <c r="C298" s="4">
        <v>296</v>
      </c>
      <c r="E298" s="3">
        <f t="shared" si="36"/>
        <v>0.02</v>
      </c>
      <c r="F298" t="e">
        <f t="shared" si="39"/>
        <v>#REF!</v>
      </c>
      <c r="G298" s="12" t="e">
        <f t="shared" si="40"/>
        <v>#REF!</v>
      </c>
      <c r="H298">
        <f t="shared" si="44"/>
        <v>80</v>
      </c>
      <c r="J298">
        <f t="shared" si="38"/>
        <v>106.41262012197097</v>
      </c>
      <c r="K298" t="e">
        <f t="shared" si="41"/>
        <v>#REF!</v>
      </c>
      <c r="L298" t="e">
        <f t="shared" si="42"/>
        <v>#REF!</v>
      </c>
    </row>
    <row r="299" spans="1:12" x14ac:dyDescent="0.25">
      <c r="A299" s="1">
        <f t="shared" si="43"/>
        <v>5.94</v>
      </c>
      <c r="B299" s="5">
        <f t="shared" si="37"/>
        <v>37.042856484265862</v>
      </c>
      <c r="C299" s="4">
        <v>297</v>
      </c>
      <c r="E299" s="3">
        <f t="shared" si="36"/>
        <v>0.02</v>
      </c>
      <c r="F299" t="e">
        <f t="shared" si="39"/>
        <v>#REF!</v>
      </c>
      <c r="G299" s="12" t="e">
        <f t="shared" si="40"/>
        <v>#REF!</v>
      </c>
      <c r="H299">
        <f t="shared" si="44"/>
        <v>80</v>
      </c>
      <c r="J299">
        <f t="shared" si="38"/>
        <v>108.65904568717987</v>
      </c>
      <c r="K299" t="e">
        <f t="shared" si="41"/>
        <v>#REF!</v>
      </c>
      <c r="L299" t="e">
        <f t="shared" si="42"/>
        <v>#REF!</v>
      </c>
    </row>
    <row r="300" spans="1:12" x14ac:dyDescent="0.25">
      <c r="A300" s="1">
        <f t="shared" si="43"/>
        <v>5.96</v>
      </c>
      <c r="B300" s="5">
        <f t="shared" si="37"/>
        <v>37.80722099294973</v>
      </c>
      <c r="C300" s="4">
        <v>298</v>
      </c>
      <c r="E300" s="3">
        <f t="shared" si="36"/>
        <v>0.02</v>
      </c>
      <c r="F300" t="e">
        <f t="shared" si="39"/>
        <v>#REF!</v>
      </c>
      <c r="G300" s="12" t="e">
        <f t="shared" si="40"/>
        <v>#REF!</v>
      </c>
      <c r="H300">
        <f t="shared" si="44"/>
        <v>80</v>
      </c>
      <c r="J300">
        <f t="shared" si="38"/>
        <v>110.9011815793192</v>
      </c>
      <c r="K300" t="e">
        <f t="shared" si="41"/>
        <v>#REF!</v>
      </c>
      <c r="L300" t="e">
        <f t="shared" si="42"/>
        <v>#REF!</v>
      </c>
    </row>
    <row r="301" spans="1:12" x14ac:dyDescent="0.25">
      <c r="A301" s="1">
        <f t="shared" si="43"/>
        <v>5.98</v>
      </c>
      <c r="B301" s="5">
        <f t="shared" si="37"/>
        <v>38.570092937285082</v>
      </c>
      <c r="C301" s="4">
        <v>299</v>
      </c>
      <c r="E301" s="3">
        <f t="shared" si="36"/>
        <v>0.02</v>
      </c>
      <c r="F301" t="e">
        <f t="shared" si="39"/>
        <v>#REF!</v>
      </c>
      <c r="G301" s="12" t="e">
        <f t="shared" si="40"/>
        <v>#REF!</v>
      </c>
      <c r="H301">
        <f t="shared" si="44"/>
        <v>80</v>
      </c>
      <c r="J301">
        <f t="shared" si="38"/>
        <v>113.13893928270291</v>
      </c>
      <c r="K301" t="e">
        <f t="shared" si="41"/>
        <v>#REF!</v>
      </c>
      <c r="L301" t="e">
        <f t="shared" si="42"/>
        <v>#REF!</v>
      </c>
    </row>
    <row r="302" spans="1:12" x14ac:dyDescent="0.25">
      <c r="A302" s="1">
        <f t="shared" si="43"/>
        <v>6</v>
      </c>
      <c r="B302" s="5">
        <f t="shared" si="37"/>
        <v>39.331442200393887</v>
      </c>
      <c r="C302" s="4">
        <v>300</v>
      </c>
      <c r="E302" s="3">
        <f t="shared" si="36"/>
        <v>0.02</v>
      </c>
      <c r="F302" t="e">
        <f t="shared" si="39"/>
        <v>#REF!</v>
      </c>
      <c r="G302" s="12" t="e">
        <f t="shared" si="40"/>
        <v>#REF!</v>
      </c>
      <c r="H302">
        <f t="shared" si="44"/>
        <v>80</v>
      </c>
      <c r="J302">
        <f t="shared" si="38"/>
        <v>115.37223045448873</v>
      </c>
      <c r="K302" t="e">
        <f t="shared" si="41"/>
        <v>#REF!</v>
      </c>
      <c r="L302" t="e">
        <f t="shared" si="42"/>
        <v>#REF!</v>
      </c>
    </row>
    <row r="303" spans="1:12" x14ac:dyDescent="0.25">
      <c r="A303" s="1">
        <f t="shared" si="43"/>
        <v>6.0200000000000005</v>
      </c>
      <c r="B303" s="5">
        <f t="shared" si="37"/>
        <v>40.091238725510863</v>
      </c>
      <c r="C303" s="4">
        <v>301</v>
      </c>
      <c r="E303" s="3">
        <f t="shared" si="36"/>
        <v>0.02</v>
      </c>
      <c r="F303" t="e">
        <f t="shared" si="39"/>
        <v>#REF!</v>
      </c>
      <c r="G303" s="12" t="e">
        <f t="shared" si="40"/>
        <v>#REF!</v>
      </c>
      <c r="H303">
        <f t="shared" si="44"/>
        <v>80</v>
      </c>
      <c r="J303">
        <f t="shared" si="38"/>
        <v>117.60096692816519</v>
      </c>
      <c r="K303" t="e">
        <f t="shared" si="41"/>
        <v>#REF!</v>
      </c>
      <c r="L303" t="e">
        <f t="shared" si="42"/>
        <v>#REF!</v>
      </c>
    </row>
    <row r="304" spans="1:12" x14ac:dyDescent="0.25">
      <c r="A304" s="1">
        <f t="shared" si="43"/>
        <v>6.04</v>
      </c>
      <c r="B304" s="5">
        <f t="shared" si="37"/>
        <v>40.849452517170072</v>
      </c>
      <c r="C304" s="4">
        <v>302</v>
      </c>
      <c r="E304" s="3">
        <f t="shared" si="36"/>
        <v>0.02</v>
      </c>
      <c r="F304" t="e">
        <f t="shared" si="39"/>
        <v>#REF!</v>
      </c>
      <c r="G304" s="12" t="e">
        <f t="shared" si="40"/>
        <v>#REF!</v>
      </c>
      <c r="H304">
        <f t="shared" si="44"/>
        <v>80</v>
      </c>
      <c r="J304">
        <f t="shared" si="38"/>
        <v>119.8250607170322</v>
      </c>
      <c r="K304" t="e">
        <f t="shared" si="41"/>
        <v>#REF!</v>
      </c>
      <c r="L304" t="e">
        <f t="shared" si="42"/>
        <v>#REF!</v>
      </c>
    </row>
    <row r="305" spans="1:12" x14ac:dyDescent="0.25">
      <c r="A305" s="1">
        <f t="shared" si="43"/>
        <v>6.0600000000000005</v>
      </c>
      <c r="B305" s="5">
        <f t="shared" si="37"/>
        <v>41.606053642389448</v>
      </c>
      <c r="C305" s="4">
        <v>303</v>
      </c>
      <c r="E305" s="3">
        <f t="shared" si="36"/>
        <v>0.02</v>
      </c>
      <c r="F305" t="e">
        <f t="shared" si="39"/>
        <v>#REF!</v>
      </c>
      <c r="G305" s="12" t="e">
        <f t="shared" si="40"/>
        <v>#REF!</v>
      </c>
      <c r="H305">
        <f t="shared" si="44"/>
        <v>80</v>
      </c>
      <c r="J305">
        <f t="shared" si="38"/>
        <v>122.04442401767571</v>
      </c>
      <c r="K305" t="e">
        <f t="shared" si="41"/>
        <v>#REF!</v>
      </c>
      <c r="L305" t="e">
        <f t="shared" si="42"/>
        <v>#REF!</v>
      </c>
    </row>
    <row r="306" spans="1:12" x14ac:dyDescent="0.25">
      <c r="A306" s="1">
        <f t="shared" si="43"/>
        <v>6.08</v>
      </c>
      <c r="B306" s="5">
        <f t="shared" si="37"/>
        <v>42.361012231851909</v>
      </c>
      <c r="C306" s="4">
        <v>304</v>
      </c>
      <c r="E306" s="3">
        <f t="shared" si="36"/>
        <v>0.02</v>
      </c>
      <c r="F306" t="e">
        <f t="shared" si="39"/>
        <v>#REF!</v>
      </c>
      <c r="G306" s="12" t="e">
        <f t="shared" si="40"/>
        <v>#REF!</v>
      </c>
      <c r="H306">
        <f t="shared" si="44"/>
        <v>80</v>
      </c>
      <c r="J306">
        <f t="shared" si="38"/>
        <v>124.25896921343227</v>
      </c>
      <c r="K306" t="e">
        <f t="shared" si="41"/>
        <v>#REF!</v>
      </c>
      <c r="L306" t="e">
        <f t="shared" si="42"/>
        <v>#REF!</v>
      </c>
    </row>
    <row r="307" spans="1:12" x14ac:dyDescent="0.25">
      <c r="A307" s="1">
        <f t="shared" si="43"/>
        <v>6.1000000000000005</v>
      </c>
      <c r="B307" s="5">
        <f t="shared" si="37"/>
        <v>43.114298481085243</v>
      </c>
      <c r="C307" s="4">
        <v>305</v>
      </c>
      <c r="E307" s="3">
        <f t="shared" si="36"/>
        <v>0.02</v>
      </c>
      <c r="F307" t="e">
        <f t="shared" si="39"/>
        <v>#REF!</v>
      </c>
      <c r="G307" s="12" t="e">
        <f t="shared" si="40"/>
        <v>#REF!</v>
      </c>
      <c r="H307">
        <f t="shared" si="44"/>
        <v>80</v>
      </c>
      <c r="J307">
        <f t="shared" si="38"/>
        <v>126.46860887785003</v>
      </c>
      <c r="K307" t="e">
        <f t="shared" si="41"/>
        <v>#REF!</v>
      </c>
      <c r="L307" t="e">
        <f t="shared" si="42"/>
        <v>#REF!</v>
      </c>
    </row>
    <row r="308" spans="1:12" x14ac:dyDescent="0.25">
      <c r="A308" s="1">
        <f t="shared" si="43"/>
        <v>6.12</v>
      </c>
      <c r="B308" s="5">
        <f t="shared" si="37"/>
        <v>43.865882651637961</v>
      </c>
      <c r="C308" s="4">
        <v>306</v>
      </c>
      <c r="E308" s="3">
        <f t="shared" si="36"/>
        <v>0.02</v>
      </c>
      <c r="F308" t="e">
        <f t="shared" si="39"/>
        <v>#REF!</v>
      </c>
      <c r="G308" s="12" t="e">
        <f t="shared" si="40"/>
        <v>#REF!</v>
      </c>
      <c r="H308">
        <f t="shared" si="44"/>
        <v>80</v>
      </c>
      <c r="J308">
        <f t="shared" si="38"/>
        <v>128.67325577813801</v>
      </c>
      <c r="K308" t="e">
        <f t="shared" si="41"/>
        <v>#REF!</v>
      </c>
      <c r="L308" t="e">
        <f t="shared" si="42"/>
        <v>#REF!</v>
      </c>
    </row>
    <row r="309" spans="1:12" x14ac:dyDescent="0.25">
      <c r="A309" s="1">
        <f t="shared" si="43"/>
        <v>6.1400000000000006</v>
      </c>
      <c r="B309" s="5">
        <f t="shared" si="37"/>
        <v>44.615735072254047</v>
      </c>
      <c r="C309" s="4">
        <v>307</v>
      </c>
      <c r="E309" s="3">
        <f t="shared" si="36"/>
        <v>0.02</v>
      </c>
      <c r="F309" t="e">
        <f t="shared" si="39"/>
        <v>#REF!</v>
      </c>
      <c r="G309" s="12" t="e">
        <f t="shared" si="40"/>
        <v>#REF!</v>
      </c>
      <c r="H309">
        <f t="shared" si="44"/>
        <v>80</v>
      </c>
      <c r="J309">
        <f t="shared" si="38"/>
        <v>130.87282287861188</v>
      </c>
      <c r="K309" t="e">
        <f t="shared" si="41"/>
        <v>#REF!</v>
      </c>
      <c r="L309" t="e">
        <f t="shared" si="42"/>
        <v>#REF!</v>
      </c>
    </row>
    <row r="310" spans="1:12" x14ac:dyDescent="0.25">
      <c r="A310" s="1">
        <f t="shared" si="43"/>
        <v>6.16</v>
      </c>
      <c r="B310" s="5">
        <f t="shared" si="37"/>
        <v>45.363826140043834</v>
      </c>
      <c r="C310" s="4">
        <v>308</v>
      </c>
      <c r="E310" s="3">
        <f t="shared" si="36"/>
        <v>0.02</v>
      </c>
      <c r="F310" t="e">
        <f t="shared" si="39"/>
        <v>#REF!</v>
      </c>
      <c r="G310" s="12" t="e">
        <f t="shared" si="40"/>
        <v>#REF!</v>
      </c>
      <c r="H310">
        <f t="shared" si="44"/>
        <v>80</v>
      </c>
      <c r="J310">
        <f t="shared" si="38"/>
        <v>133.06722334412856</v>
      </c>
      <c r="K310" t="e">
        <f t="shared" si="41"/>
        <v>#REF!</v>
      </c>
      <c r="L310" t="e">
        <f t="shared" si="42"/>
        <v>#REF!</v>
      </c>
    </row>
    <row r="311" spans="1:12" x14ac:dyDescent="0.25">
      <c r="A311" s="1">
        <f t="shared" si="43"/>
        <v>6.18</v>
      </c>
      <c r="B311" s="5">
        <f t="shared" si="37"/>
        <v>46.110126321652935</v>
      </c>
      <c r="C311" s="4">
        <v>309</v>
      </c>
      <c r="E311" s="3">
        <f t="shared" si="36"/>
        <v>0.02</v>
      </c>
      <c r="F311" t="e">
        <f t="shared" si="39"/>
        <v>#REF!</v>
      </c>
      <c r="G311" s="12" t="e">
        <f t="shared" si="40"/>
        <v>#REF!</v>
      </c>
      <c r="H311">
        <f t="shared" si="44"/>
        <v>80</v>
      </c>
      <c r="J311">
        <f t="shared" si="38"/>
        <v>135.25637054351529</v>
      </c>
      <c r="K311" t="e">
        <f t="shared" si="41"/>
        <v>#REF!</v>
      </c>
      <c r="L311" t="e">
        <f t="shared" si="42"/>
        <v>#REF!</v>
      </c>
    </row>
    <row r="312" spans="1:12" x14ac:dyDescent="0.25">
      <c r="A312" s="1">
        <f t="shared" si="43"/>
        <v>6.2</v>
      </c>
      <c r="B312" s="5">
        <f t="shared" si="37"/>
        <v>46.854606154428048</v>
      </c>
      <c r="C312" s="4">
        <v>310</v>
      </c>
      <c r="E312" s="3">
        <f t="shared" si="36"/>
        <v>0.02</v>
      </c>
      <c r="F312" t="e">
        <f t="shared" si="39"/>
        <v>#REF!</v>
      </c>
      <c r="G312" s="12" t="e">
        <f t="shared" si="40"/>
        <v>#REF!</v>
      </c>
      <c r="H312">
        <f t="shared" si="44"/>
        <v>80</v>
      </c>
      <c r="J312">
        <f t="shared" si="38"/>
        <v>137.44017805298895</v>
      </c>
      <c r="K312" t="e">
        <f t="shared" si="41"/>
        <v>#REF!</v>
      </c>
      <c r="L312" t="e">
        <f t="shared" si="42"/>
        <v>#REF!</v>
      </c>
    </row>
    <row r="313" spans="1:12" x14ac:dyDescent="0.25">
      <c r="A313" s="1">
        <f t="shared" si="43"/>
        <v>6.22</v>
      </c>
      <c r="B313" s="5">
        <f t="shared" si="37"/>
        <v>47.597236247580092</v>
      </c>
      <c r="C313" s="4">
        <v>311</v>
      </c>
      <c r="E313" s="3">
        <f t="shared" si="36"/>
        <v>0.02</v>
      </c>
      <c r="F313" t="e">
        <f t="shared" si="39"/>
        <v>#REF!</v>
      </c>
      <c r="G313" s="12" t="e">
        <f t="shared" si="40"/>
        <v>#REF!</v>
      </c>
      <c r="H313">
        <f t="shared" si="44"/>
        <v>80</v>
      </c>
      <c r="J313">
        <f t="shared" si="38"/>
        <v>139.61855965956826</v>
      </c>
      <c r="K313" t="e">
        <f t="shared" si="41"/>
        <v>#REF!</v>
      </c>
      <c r="L313" t="e">
        <f t="shared" si="42"/>
        <v>#REF!</v>
      </c>
    </row>
    <row r="314" spans="1:12" x14ac:dyDescent="0.25">
      <c r="A314" s="1">
        <f t="shared" si="43"/>
        <v>6.24</v>
      </c>
      <c r="B314" s="5">
        <f t="shared" si="37"/>
        <v>48.337987283344631</v>
      </c>
      <c r="C314" s="4">
        <v>312</v>
      </c>
      <c r="E314" s="3">
        <f t="shared" si="36"/>
        <v>0.02</v>
      </c>
      <c r="F314" t="e">
        <f t="shared" si="39"/>
        <v>#REF!</v>
      </c>
      <c r="G314" s="12" t="e">
        <f t="shared" si="40"/>
        <v>#REF!</v>
      </c>
      <c r="H314">
        <f t="shared" si="44"/>
        <v>80</v>
      </c>
      <c r="J314">
        <f t="shared" si="38"/>
        <v>141.79142936447758</v>
      </c>
      <c r="K314" t="e">
        <f t="shared" si="41"/>
        <v>#REF!</v>
      </c>
      <c r="L314" t="e">
        <f t="shared" si="42"/>
        <v>#REF!</v>
      </c>
    </row>
    <row r="315" spans="1:12" x14ac:dyDescent="0.25">
      <c r="A315" s="1">
        <f t="shared" si="43"/>
        <v>6.26</v>
      </c>
      <c r="B315" s="5">
        <f t="shared" si="37"/>
        <v>49.076830018139098</v>
      </c>
      <c r="C315" s="4">
        <v>313</v>
      </c>
      <c r="E315" s="3">
        <f t="shared" si="36"/>
        <v>0.02</v>
      </c>
      <c r="F315" t="e">
        <f t="shared" si="39"/>
        <v>#REF!</v>
      </c>
      <c r="G315" s="12" t="e">
        <f t="shared" si="40"/>
        <v>#REF!</v>
      </c>
      <c r="H315">
        <f t="shared" si="44"/>
        <v>80</v>
      </c>
      <c r="J315">
        <f t="shared" si="38"/>
        <v>143.95870138654135</v>
      </c>
      <c r="K315" t="e">
        <f t="shared" si="41"/>
        <v>#REF!</v>
      </c>
      <c r="L315" t="e">
        <f t="shared" si="42"/>
        <v>#REF!</v>
      </c>
    </row>
    <row r="316" spans="1:12" x14ac:dyDescent="0.25">
      <c r="A316" s="1">
        <f t="shared" si="43"/>
        <v>6.28</v>
      </c>
      <c r="B316" s="5">
        <f t="shared" si="37"/>
        <v>49.813735283717513</v>
      </c>
      <c r="C316" s="4">
        <v>314</v>
      </c>
      <c r="E316" s="3">
        <f t="shared" si="36"/>
        <v>0.02</v>
      </c>
      <c r="F316" t="e">
        <f t="shared" si="39"/>
        <v>#REF!</v>
      </c>
      <c r="G316" s="12" t="e">
        <f t="shared" si="40"/>
        <v>#REF!</v>
      </c>
      <c r="H316">
        <f t="shared" si="44"/>
        <v>80</v>
      </c>
      <c r="J316">
        <f t="shared" si="38"/>
        <v>146.12029016557136</v>
      </c>
      <c r="K316" t="e">
        <f t="shared" si="41"/>
        <v>#REF!</v>
      </c>
      <c r="L316" t="e">
        <f t="shared" si="42"/>
        <v>#REF!</v>
      </c>
    </row>
    <row r="317" spans="1:12" x14ac:dyDescent="0.25">
      <c r="A317" s="1">
        <f t="shared" si="43"/>
        <v>6.3</v>
      </c>
      <c r="B317" s="5">
        <f t="shared" si="37"/>
        <v>50.548673988321589</v>
      </c>
      <c r="C317" s="4">
        <v>315</v>
      </c>
      <c r="E317" s="3">
        <f t="shared" si="36"/>
        <v>0.02</v>
      </c>
      <c r="F317" t="e">
        <f t="shared" si="39"/>
        <v>#REF!</v>
      </c>
      <c r="G317" s="12" t="e">
        <f t="shared" si="40"/>
        <v>#REF!</v>
      </c>
      <c r="H317">
        <f t="shared" si="44"/>
        <v>80</v>
      </c>
      <c r="J317">
        <f t="shared" si="38"/>
        <v>148.27611036574334</v>
      </c>
      <c r="K317" t="e">
        <f t="shared" si="41"/>
        <v>#REF!</v>
      </c>
      <c r="L317" t="e">
        <f t="shared" si="42"/>
        <v>#REF!</v>
      </c>
    </row>
    <row r="318" spans="1:12" x14ac:dyDescent="0.25">
      <c r="A318" s="1">
        <f t="shared" si="43"/>
        <v>6.32</v>
      </c>
      <c r="B318" s="5">
        <f t="shared" si="37"/>
        <v>51.281617117829889</v>
      </c>
      <c r="C318" s="4">
        <v>316</v>
      </c>
      <c r="E318" s="3">
        <f t="shared" si="36"/>
        <v>0.02</v>
      </c>
      <c r="F318" t="e">
        <f t="shared" si="39"/>
        <v>#REF!</v>
      </c>
      <c r="G318" s="12" t="e">
        <f t="shared" si="40"/>
        <v>#REF!</v>
      </c>
      <c r="H318">
        <f t="shared" si="44"/>
        <v>80</v>
      </c>
      <c r="J318">
        <f t="shared" si="38"/>
        <v>150.42607687896768</v>
      </c>
      <c r="K318" t="e">
        <f t="shared" si="41"/>
        <v>#REF!</v>
      </c>
      <c r="L318" t="e">
        <f t="shared" si="42"/>
        <v>#REF!</v>
      </c>
    </row>
    <row r="319" spans="1:12" x14ac:dyDescent="0.25">
      <c r="A319" s="1">
        <f t="shared" si="43"/>
        <v>6.34</v>
      </c>
      <c r="B319" s="5">
        <f t="shared" si="37"/>
        <v>52.012535736902514</v>
      </c>
      <c r="C319" s="4">
        <v>317</v>
      </c>
      <c r="E319" s="3">
        <f t="shared" si="36"/>
        <v>0.02</v>
      </c>
      <c r="F319" t="e">
        <f t="shared" si="39"/>
        <v>#REF!</v>
      </c>
      <c r="G319" s="12" t="e">
        <f t="shared" si="40"/>
        <v>#REF!</v>
      </c>
      <c r="H319">
        <f t="shared" si="44"/>
        <v>80</v>
      </c>
      <c r="J319">
        <f t="shared" si="38"/>
        <v>152.57010482824737</v>
      </c>
      <c r="K319" t="e">
        <f t="shared" si="41"/>
        <v>#REF!</v>
      </c>
      <c r="L319" t="e">
        <f t="shared" si="42"/>
        <v>#REF!</v>
      </c>
    </row>
    <row r="320" spans="1:12" x14ac:dyDescent="0.25">
      <c r="A320" s="1">
        <f t="shared" si="43"/>
        <v>6.36</v>
      </c>
      <c r="B320" s="5">
        <f t="shared" si="37"/>
        <v>52.741400990123999</v>
      </c>
      <c r="C320" s="4">
        <v>318</v>
      </c>
      <c r="E320" s="3">
        <f t="shared" si="36"/>
        <v>0.02</v>
      </c>
      <c r="F320" t="e">
        <f t="shared" si="39"/>
        <v>#REF!</v>
      </c>
      <c r="G320" s="12" t="e">
        <f t="shared" si="40"/>
        <v>#REF!</v>
      </c>
      <c r="H320">
        <f t="shared" si="44"/>
        <v>80</v>
      </c>
      <c r="J320">
        <f t="shared" si="38"/>
        <v>154.70810957103041</v>
      </c>
      <c r="K320" t="e">
        <f t="shared" si="41"/>
        <v>#REF!</v>
      </c>
      <c r="L320" t="e">
        <f t="shared" si="42"/>
        <v>#REF!</v>
      </c>
    </row>
    <row r="321" spans="1:12" x14ac:dyDescent="0.25">
      <c r="A321" s="1">
        <f t="shared" si="43"/>
        <v>6.38</v>
      </c>
      <c r="B321" s="5">
        <f t="shared" si="37"/>
        <v>53.468184103142143</v>
      </c>
      <c r="C321" s="4">
        <v>319</v>
      </c>
      <c r="E321" s="3">
        <f t="shared" ref="E321:E384" si="45">IF(fac=50,1/50,IF(fac=60,1/60))</f>
        <v>0.02</v>
      </c>
      <c r="F321" t="e">
        <f t="shared" si="39"/>
        <v>#REF!</v>
      </c>
      <c r="G321" s="12" t="e">
        <f t="shared" si="40"/>
        <v>#REF!</v>
      </c>
      <c r="H321">
        <f t="shared" si="44"/>
        <v>80</v>
      </c>
      <c r="J321">
        <f t="shared" si="38"/>
        <v>156.84000670255028</v>
      </c>
      <c r="K321" t="e">
        <f t="shared" si="41"/>
        <v>#REF!</v>
      </c>
      <c r="L321" t="e">
        <f t="shared" si="42"/>
        <v>#REF!</v>
      </c>
    </row>
    <row r="322" spans="1:12" x14ac:dyDescent="0.25">
      <c r="A322" s="1">
        <f t="shared" si="43"/>
        <v>6.4</v>
      </c>
      <c r="B322" s="5">
        <f t="shared" ref="B322:B385" si="46">IF(fac=50,Vacmin*SQRT(2)*ABS(COS(A322*PI()/5/2)),IF(fac=60,Vacmin*SQRT(2)*ABS(COS(A322*PI()*240/1000/2))))</f>
        <v>54.192856383804077</v>
      </c>
      <c r="C322" s="4">
        <v>320</v>
      </c>
      <c r="E322" s="3">
        <f t="shared" si="45"/>
        <v>0.02</v>
      </c>
      <c r="F322" t="e">
        <f t="shared" si="39"/>
        <v>#REF!</v>
      </c>
      <c r="G322" s="12" t="e">
        <f t="shared" si="40"/>
        <v>#REF!</v>
      </c>
      <c r="H322">
        <f t="shared" si="44"/>
        <v>80</v>
      </c>
      <c r="J322">
        <f t="shared" ref="J322:J385" si="47">IF(fac=50,Vacmax*SQRT(2)*ABS(COS(A322*PI()/5/2)),IF(fac=60,Vacmax*SQRT(2)*ABS(COS(A322*PI()*240/1000/2))))</f>
        <v>158.96571205915862</v>
      </c>
      <c r="K322" t="e">
        <f t="shared" si="41"/>
        <v>#REF!</v>
      </c>
      <c r="L322" t="e">
        <f t="shared" si="42"/>
        <v>#REF!</v>
      </c>
    </row>
    <row r="323" spans="1:12" x14ac:dyDescent="0.25">
      <c r="A323" s="1">
        <f t="shared" si="43"/>
        <v>6.42</v>
      </c>
      <c r="B323" s="5">
        <f t="shared" si="46"/>
        <v>54.915389223288969</v>
      </c>
      <c r="C323" s="4">
        <v>321</v>
      </c>
      <c r="E323" s="3">
        <f t="shared" si="45"/>
        <v>0.02</v>
      </c>
      <c r="F323" t="e">
        <f t="shared" ref="F323:F386" si="48">SQRT(ABS(F322*F322-2*Vout*Iout*E323*100*1000000/1000/1000/Cin/H323))</f>
        <v>#REF!</v>
      </c>
      <c r="G323" s="12" t="e">
        <f t="shared" ref="G323:G386" si="49">MAX(B323,F323)</f>
        <v>#REF!</v>
      </c>
      <c r="H323">
        <f t="shared" si="44"/>
        <v>80</v>
      </c>
      <c r="J323">
        <f t="shared" si="47"/>
        <v>161.08514172164763</v>
      </c>
      <c r="K323" t="e">
        <f t="shared" ref="K323:K386" si="50">SQRT(ABS(K322*K322-2*Vout*Iout*E323*100*1000000/1000/1000/Cin/H323))</f>
        <v>#REF!</v>
      </c>
      <c r="L323" t="e">
        <f t="shared" ref="L323:L386" si="51">MAX(J323,K323)</f>
        <v>#REF!</v>
      </c>
    </row>
    <row r="324" spans="1:12" x14ac:dyDescent="0.25">
      <c r="A324" s="1">
        <f t="shared" ref="A324:A387" si="52">C324*E324</f>
        <v>6.44</v>
      </c>
      <c r="B324" s="5">
        <f t="shared" si="46"/>
        <v>55.635754097237637</v>
      </c>
      <c r="C324" s="4">
        <v>322</v>
      </c>
      <c r="E324" s="3">
        <f t="shared" si="45"/>
        <v>0.02</v>
      </c>
      <c r="F324" t="e">
        <f t="shared" si="48"/>
        <v>#REF!</v>
      </c>
      <c r="G324" s="12" t="e">
        <f t="shared" si="49"/>
        <v>#REF!</v>
      </c>
      <c r="H324">
        <f t="shared" ref="H324:H387" si="53">H323</f>
        <v>80</v>
      </c>
      <c r="J324">
        <f t="shared" si="47"/>
        <v>163.19821201856374</v>
      </c>
      <c r="K324" t="e">
        <f t="shared" si="50"/>
        <v>#REF!</v>
      </c>
      <c r="L324" t="e">
        <f t="shared" si="51"/>
        <v>#REF!</v>
      </c>
    </row>
    <row r="325" spans="1:12" x14ac:dyDescent="0.25">
      <c r="A325" s="1">
        <f t="shared" si="52"/>
        <v>6.46</v>
      </c>
      <c r="B325" s="5">
        <f t="shared" si="46"/>
        <v>56.353922566878119</v>
      </c>
      <c r="C325" s="4">
        <v>323</v>
      </c>
      <c r="E325" s="3">
        <f t="shared" si="45"/>
        <v>0.02</v>
      </c>
      <c r="F325" t="e">
        <f t="shared" si="48"/>
        <v>#REF!</v>
      </c>
      <c r="G325" s="12" t="e">
        <f t="shared" si="49"/>
        <v>#REF!</v>
      </c>
      <c r="H325">
        <f t="shared" si="53"/>
        <v>80</v>
      </c>
      <c r="J325">
        <f t="shared" si="47"/>
        <v>165.30483952950914</v>
      </c>
      <c r="K325" t="e">
        <f t="shared" si="50"/>
        <v>#REF!</v>
      </c>
      <c r="L325" t="e">
        <f t="shared" si="51"/>
        <v>#REF!</v>
      </c>
    </row>
    <row r="326" spans="1:12" x14ac:dyDescent="0.25">
      <c r="A326" s="1">
        <f t="shared" si="52"/>
        <v>6.48</v>
      </c>
      <c r="B326" s="5">
        <f t="shared" si="46"/>
        <v>57.069866280149114</v>
      </c>
      <c r="C326" s="4">
        <v>324</v>
      </c>
      <c r="E326" s="3">
        <f t="shared" si="45"/>
        <v>0.02</v>
      </c>
      <c r="F326" t="e">
        <f t="shared" si="48"/>
        <v>#REF!</v>
      </c>
      <c r="G326" s="12" t="e">
        <f t="shared" si="49"/>
        <v>#REF!</v>
      </c>
      <c r="H326">
        <f t="shared" si="53"/>
        <v>80</v>
      </c>
      <c r="J326">
        <f t="shared" si="47"/>
        <v>167.4049410884374</v>
      </c>
      <c r="K326" t="e">
        <f t="shared" si="50"/>
        <v>#REF!</v>
      </c>
      <c r="L326" t="e">
        <f t="shared" si="51"/>
        <v>#REF!</v>
      </c>
    </row>
    <row r="327" spans="1:12" x14ac:dyDescent="0.25">
      <c r="A327" s="1">
        <f t="shared" si="52"/>
        <v>6.5</v>
      </c>
      <c r="B327" s="5">
        <f t="shared" si="46"/>
        <v>57.783556972818545</v>
      </c>
      <c r="C327" s="4">
        <v>325</v>
      </c>
      <c r="E327" s="3">
        <f t="shared" si="45"/>
        <v>0.02</v>
      </c>
      <c r="F327" t="e">
        <f t="shared" si="48"/>
        <v>#REF!</v>
      </c>
      <c r="G327" s="12" t="e">
        <f t="shared" si="49"/>
        <v>#REF!</v>
      </c>
      <c r="H327">
        <f t="shared" si="53"/>
        <v>80</v>
      </c>
      <c r="J327">
        <f t="shared" si="47"/>
        <v>169.49843378693438</v>
      </c>
      <c r="K327" t="e">
        <f t="shared" si="50"/>
        <v>#REF!</v>
      </c>
      <c r="L327" t="e">
        <f t="shared" si="51"/>
        <v>#REF!</v>
      </c>
    </row>
    <row r="328" spans="1:12" x14ac:dyDescent="0.25">
      <c r="A328" s="1">
        <f t="shared" si="52"/>
        <v>6.5200000000000005</v>
      </c>
      <c r="B328" s="5">
        <f t="shared" si="46"/>
        <v>58.49496646960003</v>
      </c>
      <c r="C328" s="4">
        <v>326</v>
      </c>
      <c r="E328" s="3">
        <f t="shared" si="45"/>
        <v>0.02</v>
      </c>
      <c r="F328" t="e">
        <f t="shared" si="48"/>
        <v>#REF!</v>
      </c>
      <c r="G328" s="12" t="e">
        <f t="shared" si="49"/>
        <v>#REF!</v>
      </c>
      <c r="H328">
        <f t="shared" si="53"/>
        <v>80</v>
      </c>
      <c r="J328">
        <f t="shared" si="47"/>
        <v>171.58523497749343</v>
      </c>
      <c r="K328" t="e">
        <f t="shared" si="50"/>
        <v>#REF!</v>
      </c>
      <c r="L328" t="e">
        <f t="shared" si="51"/>
        <v>#REF!</v>
      </c>
    </row>
    <row r="329" spans="1:12" x14ac:dyDescent="0.25">
      <c r="A329" s="1">
        <f t="shared" si="52"/>
        <v>6.54</v>
      </c>
      <c r="B329" s="5">
        <f t="shared" si="46"/>
        <v>59.204066685264728</v>
      </c>
      <c r="C329" s="4">
        <v>327</v>
      </c>
      <c r="E329" s="3">
        <f t="shared" si="45"/>
        <v>0.02</v>
      </c>
      <c r="F329" t="e">
        <f t="shared" si="48"/>
        <v>#REF!</v>
      </c>
      <c r="G329" s="12" t="e">
        <f t="shared" si="49"/>
        <v>#REF!</v>
      </c>
      <c r="H329">
        <f t="shared" si="53"/>
        <v>80</v>
      </c>
      <c r="J329">
        <f t="shared" si="47"/>
        <v>173.66526227677653</v>
      </c>
      <c r="K329" t="e">
        <f t="shared" si="50"/>
        <v>#REF!</v>
      </c>
      <c r="L329" t="e">
        <f t="shared" si="51"/>
        <v>#REF!</v>
      </c>
    </row>
    <row r="330" spans="1:12" x14ac:dyDescent="0.25">
      <c r="A330" s="1">
        <f t="shared" si="52"/>
        <v>6.5600000000000005</v>
      </c>
      <c r="B330" s="5">
        <f t="shared" si="46"/>
        <v>59.910829625750289</v>
      </c>
      <c r="C330" s="4">
        <v>328</v>
      </c>
      <c r="E330" s="3">
        <f t="shared" si="45"/>
        <v>0.02</v>
      </c>
      <c r="F330" t="e">
        <f t="shared" si="48"/>
        <v>#REF!</v>
      </c>
      <c r="G330" s="12" t="e">
        <f t="shared" si="49"/>
        <v>#REF!</v>
      </c>
      <c r="H330">
        <f t="shared" si="53"/>
        <v>80</v>
      </c>
      <c r="J330">
        <f t="shared" si="47"/>
        <v>175.73843356886752</v>
      </c>
      <c r="K330" t="e">
        <f t="shared" si="50"/>
        <v>#REF!</v>
      </c>
      <c r="L330" t="e">
        <f t="shared" si="51"/>
        <v>#REF!</v>
      </c>
    </row>
    <row r="331" spans="1:12" x14ac:dyDescent="0.25">
      <c r="A331" s="1">
        <f t="shared" si="52"/>
        <v>6.58</v>
      </c>
      <c r="B331" s="5">
        <f t="shared" si="46"/>
        <v>60.615227389265996</v>
      </c>
      <c r="C331" s="4">
        <v>329</v>
      </c>
      <c r="E331" s="3">
        <f t="shared" si="45"/>
        <v>0.02</v>
      </c>
      <c r="F331" t="e">
        <f t="shared" si="48"/>
        <v>#REF!</v>
      </c>
      <c r="G331" s="12" t="e">
        <f t="shared" si="49"/>
        <v>#REF!</v>
      </c>
      <c r="H331">
        <f t="shared" si="53"/>
        <v>80</v>
      </c>
      <c r="J331">
        <f t="shared" si="47"/>
        <v>177.80466700851358</v>
      </c>
      <c r="K331" t="e">
        <f t="shared" si="50"/>
        <v>#REF!</v>
      </c>
      <c r="L331" t="e">
        <f t="shared" si="51"/>
        <v>#REF!</v>
      </c>
    </row>
    <row r="332" spans="1:12" x14ac:dyDescent="0.25">
      <c r="A332" s="1">
        <f t="shared" si="52"/>
        <v>6.6000000000000005</v>
      </c>
      <c r="B332" s="5">
        <f t="shared" si="46"/>
        <v>61.317232167394216</v>
      </c>
      <c r="C332" s="4">
        <v>330</v>
      </c>
      <c r="E332" s="3">
        <f t="shared" si="45"/>
        <v>0.02</v>
      </c>
      <c r="F332" t="e">
        <f t="shared" si="48"/>
        <v>#REF!</v>
      </c>
      <c r="G332" s="12" t="e">
        <f t="shared" si="49"/>
        <v>#REF!</v>
      </c>
      <c r="H332">
        <f t="shared" si="53"/>
        <v>80</v>
      </c>
      <c r="J332">
        <f t="shared" si="47"/>
        <v>179.86388102435637</v>
      </c>
      <c r="K332" t="e">
        <f t="shared" si="50"/>
        <v>#REF!</v>
      </c>
      <c r="L332" t="e">
        <f t="shared" si="51"/>
        <v>#REF!</v>
      </c>
    </row>
    <row r="333" spans="1:12" x14ac:dyDescent="0.25">
      <c r="A333" s="1">
        <f t="shared" si="52"/>
        <v>6.62</v>
      </c>
      <c r="B333" s="5">
        <f t="shared" si="46"/>
        <v>62.016816246188441</v>
      </c>
      <c r="C333" s="4">
        <v>331</v>
      </c>
      <c r="E333" s="3">
        <f t="shared" si="45"/>
        <v>0.02</v>
      </c>
      <c r="F333" t="e">
        <f t="shared" si="48"/>
        <v>#REF!</v>
      </c>
      <c r="G333" s="12" t="e">
        <f t="shared" si="49"/>
        <v>#REF!</v>
      </c>
      <c r="H333">
        <f t="shared" si="53"/>
        <v>80</v>
      </c>
      <c r="J333">
        <f t="shared" si="47"/>
        <v>181.91599432215276</v>
      </c>
      <c r="K333" t="e">
        <f t="shared" si="50"/>
        <v>#REF!</v>
      </c>
      <c r="L333" t="e">
        <f t="shared" si="51"/>
        <v>#REF!</v>
      </c>
    </row>
    <row r="334" spans="1:12" x14ac:dyDescent="0.25">
      <c r="A334" s="1">
        <f t="shared" si="52"/>
        <v>6.6400000000000006</v>
      </c>
      <c r="B334" s="5">
        <f t="shared" si="46"/>
        <v>62.71395200726711</v>
      </c>
      <c r="C334" s="4">
        <v>332</v>
      </c>
      <c r="E334" s="3">
        <f t="shared" si="45"/>
        <v>0.02</v>
      </c>
      <c r="F334" t="e">
        <f t="shared" si="48"/>
        <v>#REF!</v>
      </c>
      <c r="G334" s="12" t="e">
        <f t="shared" si="49"/>
        <v>#REF!</v>
      </c>
      <c r="H334">
        <f t="shared" si="53"/>
        <v>80</v>
      </c>
      <c r="J334">
        <f t="shared" si="47"/>
        <v>183.96092588798351</v>
      </c>
      <c r="K334" t="e">
        <f t="shared" si="50"/>
        <v>#REF!</v>
      </c>
      <c r="L334" t="e">
        <f t="shared" si="51"/>
        <v>#REF!</v>
      </c>
    </row>
    <row r="335" spans="1:12" x14ac:dyDescent="0.25">
      <c r="A335" s="1">
        <f t="shared" si="52"/>
        <v>6.66</v>
      </c>
      <c r="B335" s="5">
        <f t="shared" si="46"/>
        <v>63.408611928903916</v>
      </c>
      <c r="C335" s="4">
        <v>333</v>
      </c>
      <c r="E335" s="3">
        <f t="shared" si="45"/>
        <v>0.02</v>
      </c>
      <c r="F335" t="e">
        <f t="shared" si="48"/>
        <v>#REF!</v>
      </c>
      <c r="G335" s="12" t="e">
        <f t="shared" si="49"/>
        <v>#REF!</v>
      </c>
      <c r="H335">
        <f t="shared" si="53"/>
        <v>80</v>
      </c>
      <c r="J335">
        <f t="shared" si="47"/>
        <v>185.99859499145148</v>
      </c>
      <c r="K335" t="e">
        <f t="shared" si="50"/>
        <v>#REF!</v>
      </c>
      <c r="L335" t="e">
        <f t="shared" si="51"/>
        <v>#REF!</v>
      </c>
    </row>
    <row r="336" spans="1:12" x14ac:dyDescent="0.25">
      <c r="A336" s="1">
        <f t="shared" si="52"/>
        <v>6.68</v>
      </c>
      <c r="B336" s="5">
        <f t="shared" si="46"/>
        <v>64.100768587114757</v>
      </c>
      <c r="C336" s="4">
        <v>334</v>
      </c>
      <c r="E336" s="3">
        <f t="shared" si="45"/>
        <v>0.02</v>
      </c>
      <c r="F336" t="e">
        <f t="shared" si="48"/>
        <v>#REF!</v>
      </c>
      <c r="G336" s="12" t="e">
        <f t="shared" si="49"/>
        <v>#REF!</v>
      </c>
      <c r="H336">
        <f t="shared" si="53"/>
        <v>80</v>
      </c>
      <c r="J336">
        <f t="shared" si="47"/>
        <v>188.02892118886996</v>
      </c>
      <c r="K336" t="e">
        <f t="shared" si="50"/>
        <v>#REF!</v>
      </c>
      <c r="L336" t="e">
        <f t="shared" si="51"/>
        <v>#REF!</v>
      </c>
    </row>
    <row r="337" spans="1:12" x14ac:dyDescent="0.25">
      <c r="A337" s="1">
        <f t="shared" si="52"/>
        <v>6.7</v>
      </c>
      <c r="B337" s="5">
        <f t="shared" si="46"/>
        <v>64.790394656739878</v>
      </c>
      <c r="C337" s="4">
        <v>335</v>
      </c>
      <c r="E337" s="3">
        <f t="shared" si="45"/>
        <v>0.02</v>
      </c>
      <c r="F337" t="e">
        <f t="shared" si="48"/>
        <v>#REF!</v>
      </c>
      <c r="G337" s="12" t="e">
        <f t="shared" si="49"/>
        <v>#REF!</v>
      </c>
      <c r="H337">
        <f t="shared" si="53"/>
        <v>80</v>
      </c>
      <c r="J337">
        <f t="shared" si="47"/>
        <v>190.05182432643696</v>
      </c>
      <c r="K337" t="e">
        <f t="shared" si="50"/>
        <v>#REF!</v>
      </c>
      <c r="L337" t="e">
        <f t="shared" si="51"/>
        <v>#REF!</v>
      </c>
    </row>
    <row r="338" spans="1:12" x14ac:dyDescent="0.25">
      <c r="A338" s="1">
        <f t="shared" si="52"/>
        <v>6.72</v>
      </c>
      <c r="B338" s="5">
        <f t="shared" si="46"/>
        <v>65.47746291252281</v>
      </c>
      <c r="C338" s="4">
        <v>336</v>
      </c>
      <c r="E338" s="3">
        <f t="shared" si="45"/>
        <v>0.02</v>
      </c>
      <c r="F338" t="e">
        <f t="shared" si="48"/>
        <v>#REF!</v>
      </c>
      <c r="G338" s="12" t="e">
        <f t="shared" si="49"/>
        <v>#REF!</v>
      </c>
      <c r="H338">
        <f t="shared" si="53"/>
        <v>80</v>
      </c>
      <c r="J338">
        <f t="shared" si="47"/>
        <v>192.06722454340024</v>
      </c>
      <c r="K338" t="e">
        <f t="shared" si="50"/>
        <v>#REF!</v>
      </c>
      <c r="L338" t="e">
        <f t="shared" si="51"/>
        <v>#REF!</v>
      </c>
    </row>
    <row r="339" spans="1:12" x14ac:dyDescent="0.25">
      <c r="A339" s="1">
        <f t="shared" si="52"/>
        <v>6.74</v>
      </c>
      <c r="B339" s="5">
        <f t="shared" si="46"/>
        <v>66.16194623018545</v>
      </c>
      <c r="C339" s="4">
        <v>337</v>
      </c>
      <c r="E339" s="3">
        <f t="shared" si="45"/>
        <v>0.02</v>
      </c>
      <c r="F339" t="e">
        <f t="shared" si="48"/>
        <v>#REF!</v>
      </c>
      <c r="G339" s="12" t="e">
        <f t="shared" si="49"/>
        <v>#REF!</v>
      </c>
      <c r="H339">
        <f t="shared" si="53"/>
        <v>80</v>
      </c>
      <c r="J339">
        <f t="shared" si="47"/>
        <v>194.07504227521062</v>
      </c>
      <c r="K339" t="e">
        <f t="shared" si="50"/>
        <v>#REF!</v>
      </c>
      <c r="L339" t="e">
        <f t="shared" si="51"/>
        <v>#REF!</v>
      </c>
    </row>
    <row r="340" spans="1:12" x14ac:dyDescent="0.25">
      <c r="A340" s="1">
        <f t="shared" si="52"/>
        <v>6.76</v>
      </c>
      <c r="B340" s="5">
        <f t="shared" si="46"/>
        <v>66.843817587498251</v>
      </c>
      <c r="C340" s="4">
        <v>338</v>
      </c>
      <c r="E340" s="3">
        <f t="shared" si="45"/>
        <v>0.02</v>
      </c>
      <c r="F340" t="e">
        <f t="shared" si="48"/>
        <v>#REF!</v>
      </c>
      <c r="G340" s="12" t="e">
        <f t="shared" si="49"/>
        <v>#REF!</v>
      </c>
      <c r="H340">
        <f t="shared" si="53"/>
        <v>80</v>
      </c>
      <c r="J340">
        <f t="shared" si="47"/>
        <v>196.07519825666154</v>
      </c>
      <c r="K340" t="e">
        <f t="shared" si="50"/>
        <v>#REF!</v>
      </c>
      <c r="L340" t="e">
        <f t="shared" si="51"/>
        <v>#REF!</v>
      </c>
    </row>
    <row r="341" spans="1:12" x14ac:dyDescent="0.25">
      <c r="A341" s="1">
        <f t="shared" si="52"/>
        <v>6.78</v>
      </c>
      <c r="B341" s="5">
        <f t="shared" si="46"/>
        <v>67.523050065347604</v>
      </c>
      <c r="C341" s="4">
        <v>339</v>
      </c>
      <c r="E341" s="3">
        <f t="shared" si="45"/>
        <v>0.02</v>
      </c>
      <c r="F341" t="e">
        <f t="shared" si="48"/>
        <v>#REF!</v>
      </c>
      <c r="G341" s="12" t="e">
        <f t="shared" si="49"/>
        <v>#REF!</v>
      </c>
      <c r="H341">
        <f t="shared" si="53"/>
        <v>80</v>
      </c>
      <c r="J341">
        <f t="shared" si="47"/>
        <v>198.06761352501965</v>
      </c>
      <c r="K341" t="e">
        <f t="shared" si="50"/>
        <v>#REF!</v>
      </c>
      <c r="L341" t="e">
        <f t="shared" si="51"/>
        <v>#REF!</v>
      </c>
    </row>
    <row r="342" spans="1:12" x14ac:dyDescent="0.25">
      <c r="A342" s="1">
        <f t="shared" si="52"/>
        <v>6.8</v>
      </c>
      <c r="B342" s="5">
        <f t="shared" si="46"/>
        <v>68.199616848798414</v>
      </c>
      <c r="C342" s="4">
        <v>340</v>
      </c>
      <c r="E342" s="3">
        <f t="shared" si="45"/>
        <v>0.02</v>
      </c>
      <c r="F342" t="e">
        <f t="shared" si="48"/>
        <v>#REF!</v>
      </c>
      <c r="G342" s="12" t="e">
        <f t="shared" si="49"/>
        <v>#REF!</v>
      </c>
      <c r="H342">
        <f t="shared" si="53"/>
        <v>80</v>
      </c>
      <c r="J342">
        <f t="shared" si="47"/>
        <v>200.05220942314202</v>
      </c>
      <c r="K342" t="e">
        <f t="shared" si="50"/>
        <v>#REF!</v>
      </c>
      <c r="L342" t="e">
        <f t="shared" si="51"/>
        <v>#REF!</v>
      </c>
    </row>
    <row r="343" spans="1:12" x14ac:dyDescent="0.25">
      <c r="A343" s="1">
        <f t="shared" si="52"/>
        <v>6.82</v>
      </c>
      <c r="B343" s="5">
        <f t="shared" si="46"/>
        <v>68.873491228152488</v>
      </c>
      <c r="C343" s="4">
        <v>341</v>
      </c>
      <c r="E343" s="3">
        <f t="shared" si="45"/>
        <v>0.02</v>
      </c>
      <c r="F343" t="e">
        <f t="shared" si="48"/>
        <v>#REF!</v>
      </c>
      <c r="G343" s="12" t="e">
        <f t="shared" si="49"/>
        <v>#REF!</v>
      </c>
      <c r="H343">
        <f t="shared" si="53"/>
        <v>80</v>
      </c>
      <c r="J343">
        <f t="shared" si="47"/>
        <v>202.02890760258063</v>
      </c>
      <c r="K343" t="e">
        <f t="shared" si="50"/>
        <v>#REF!</v>
      </c>
      <c r="L343" t="e">
        <f t="shared" si="51"/>
        <v>#REF!</v>
      </c>
    </row>
    <row r="344" spans="1:12" x14ac:dyDescent="0.25">
      <c r="A344" s="1">
        <f t="shared" si="52"/>
        <v>6.84</v>
      </c>
      <c r="B344" s="5">
        <f t="shared" si="46"/>
        <v>69.544646600003162</v>
      </c>
      <c r="C344" s="4">
        <v>342</v>
      </c>
      <c r="E344" s="3">
        <f t="shared" si="45"/>
        <v>0.02</v>
      </c>
      <c r="F344" t="e">
        <f t="shared" si="48"/>
        <v>#REF!</v>
      </c>
      <c r="G344" s="12" t="e">
        <f t="shared" si="49"/>
        <v>#REF!</v>
      </c>
      <c r="H344">
        <f t="shared" si="53"/>
        <v>80</v>
      </c>
      <c r="J344">
        <f t="shared" si="47"/>
        <v>203.99763002667595</v>
      </c>
      <c r="K344" t="e">
        <f t="shared" si="50"/>
        <v>#REF!</v>
      </c>
      <c r="L344" t="e">
        <f t="shared" si="51"/>
        <v>#REF!</v>
      </c>
    </row>
    <row r="345" spans="1:12" x14ac:dyDescent="0.25">
      <c r="A345" s="1">
        <f t="shared" si="52"/>
        <v>6.86</v>
      </c>
      <c r="B345" s="5">
        <f t="shared" si="46"/>
        <v>70.213056468285586</v>
      </c>
      <c r="C345" s="4">
        <v>343</v>
      </c>
      <c r="E345" s="3">
        <f t="shared" si="45"/>
        <v>0.02</v>
      </c>
      <c r="F345" t="e">
        <f t="shared" si="48"/>
        <v>#REF!</v>
      </c>
      <c r="G345" s="12" t="e">
        <f t="shared" si="49"/>
        <v>#REF!</v>
      </c>
      <c r="H345">
        <f t="shared" si="53"/>
        <v>80</v>
      </c>
      <c r="J345">
        <f t="shared" si="47"/>
        <v>205.95829897363771</v>
      </c>
      <c r="K345" t="e">
        <f t="shared" si="50"/>
        <v>#REF!</v>
      </c>
      <c r="L345" t="e">
        <f t="shared" si="51"/>
        <v>#REF!</v>
      </c>
    </row>
    <row r="346" spans="1:12" x14ac:dyDescent="0.25">
      <c r="A346" s="1">
        <f t="shared" si="52"/>
        <v>6.88</v>
      </c>
      <c r="B346" s="5">
        <f t="shared" si="46"/>
        <v>70.878694445322594</v>
      </c>
      <c r="C346" s="4">
        <v>344</v>
      </c>
      <c r="E346" s="3">
        <f t="shared" si="45"/>
        <v>0.02</v>
      </c>
      <c r="F346" t="e">
        <f t="shared" si="48"/>
        <v>#REF!</v>
      </c>
      <c r="G346" s="12" t="e">
        <f t="shared" si="49"/>
        <v>#REF!</v>
      </c>
      <c r="H346">
        <f t="shared" si="53"/>
        <v>80</v>
      </c>
      <c r="J346">
        <f t="shared" si="47"/>
        <v>207.91083703961294</v>
      </c>
      <c r="K346" t="e">
        <f t="shared" si="50"/>
        <v>#REF!</v>
      </c>
      <c r="L346" t="e">
        <f t="shared" si="51"/>
        <v>#REF!</v>
      </c>
    </row>
    <row r="347" spans="1:12" x14ac:dyDescent="0.25">
      <c r="A347" s="1">
        <f t="shared" si="52"/>
        <v>6.9</v>
      </c>
      <c r="B347" s="5">
        <f t="shared" si="46"/>
        <v>71.541534252866782</v>
      </c>
      <c r="C347" s="4">
        <v>345</v>
      </c>
      <c r="E347" s="3">
        <f t="shared" si="45"/>
        <v>0.02</v>
      </c>
      <c r="F347" t="e">
        <f t="shared" si="48"/>
        <v>#REF!</v>
      </c>
      <c r="G347" s="12" t="e">
        <f t="shared" si="49"/>
        <v>#REF!</v>
      </c>
      <c r="H347">
        <f t="shared" si="53"/>
        <v>80</v>
      </c>
      <c r="J347">
        <f t="shared" si="47"/>
        <v>209.85516714174256</v>
      </c>
      <c r="K347" t="e">
        <f t="shared" si="50"/>
        <v>#REF!</v>
      </c>
      <c r="L347" t="e">
        <f t="shared" si="51"/>
        <v>#REF!</v>
      </c>
    </row>
    <row r="348" spans="1:12" x14ac:dyDescent="0.25">
      <c r="A348" s="1">
        <f t="shared" si="52"/>
        <v>6.92</v>
      </c>
      <c r="B348" s="5">
        <f t="shared" si="46"/>
        <v>72.201549723137333</v>
      </c>
      <c r="C348" s="4">
        <v>346</v>
      </c>
      <c r="E348" s="3">
        <f t="shared" si="45"/>
        <v>0.02</v>
      </c>
      <c r="F348" t="e">
        <f t="shared" si="48"/>
        <v>#REF!</v>
      </c>
      <c r="G348" s="12" t="e">
        <f t="shared" si="49"/>
        <v>#REF!</v>
      </c>
      <c r="H348">
        <f t="shared" si="53"/>
        <v>80</v>
      </c>
      <c r="J348">
        <f t="shared" si="47"/>
        <v>211.79121252120282</v>
      </c>
      <c r="K348" t="e">
        <f t="shared" si="50"/>
        <v>#REF!</v>
      </c>
      <c r="L348" t="e">
        <f t="shared" si="51"/>
        <v>#REF!</v>
      </c>
    </row>
    <row r="349" spans="1:12" x14ac:dyDescent="0.25">
      <c r="A349" s="1">
        <f t="shared" si="52"/>
        <v>6.94</v>
      </c>
      <c r="B349" s="5">
        <f t="shared" si="46"/>
        <v>72.858714799853658</v>
      </c>
      <c r="C349" s="4">
        <v>347</v>
      </c>
      <c r="E349" s="3">
        <f t="shared" si="45"/>
        <v>0.02</v>
      </c>
      <c r="F349" t="e">
        <f t="shared" si="48"/>
        <v>#REF!</v>
      </c>
      <c r="G349" s="12" t="e">
        <f t="shared" si="49"/>
        <v>#REF!</v>
      </c>
      <c r="H349">
        <f t="shared" si="53"/>
        <v>80</v>
      </c>
      <c r="J349">
        <f t="shared" si="47"/>
        <v>213.71889674623739</v>
      </c>
      <c r="K349" t="e">
        <f t="shared" si="50"/>
        <v>#REF!</v>
      </c>
      <c r="L349" t="e">
        <f t="shared" si="51"/>
        <v>#REF!</v>
      </c>
    </row>
    <row r="350" spans="1:12" x14ac:dyDescent="0.25">
      <c r="A350" s="1">
        <f t="shared" si="52"/>
        <v>6.96</v>
      </c>
      <c r="B350" s="5">
        <f t="shared" si="46"/>
        <v>73.51300353926375</v>
      </c>
      <c r="C350" s="4">
        <v>348</v>
      </c>
      <c r="E350" s="3">
        <f t="shared" si="45"/>
        <v>0.02</v>
      </c>
      <c r="F350" t="e">
        <f t="shared" si="48"/>
        <v>#REF!</v>
      </c>
      <c r="G350" s="12" t="e">
        <f t="shared" si="49"/>
        <v>#REF!</v>
      </c>
      <c r="H350">
        <f t="shared" si="53"/>
        <v>80</v>
      </c>
      <c r="J350">
        <f t="shared" si="47"/>
        <v>215.63814371517367</v>
      </c>
      <c r="K350" t="e">
        <f t="shared" si="50"/>
        <v>#REF!</v>
      </c>
      <c r="L350" t="e">
        <f t="shared" si="51"/>
        <v>#REF!</v>
      </c>
    </row>
    <row r="351" spans="1:12" x14ac:dyDescent="0.25">
      <c r="A351" s="1">
        <f t="shared" si="52"/>
        <v>6.98</v>
      </c>
      <c r="B351" s="5">
        <f t="shared" si="46"/>
        <v>74.164390111168586</v>
      </c>
      <c r="C351" s="4">
        <v>349</v>
      </c>
      <c r="E351" s="3">
        <f t="shared" si="45"/>
        <v>0.02</v>
      </c>
      <c r="F351" t="e">
        <f t="shared" si="48"/>
        <v>#REF!</v>
      </c>
      <c r="G351" s="12" t="e">
        <f t="shared" si="49"/>
        <v>#REF!</v>
      </c>
      <c r="H351">
        <f t="shared" si="53"/>
        <v>80</v>
      </c>
      <c r="J351">
        <f t="shared" si="47"/>
        <v>217.54887765942783</v>
      </c>
      <c r="K351" t="e">
        <f t="shared" si="50"/>
        <v>#REF!</v>
      </c>
      <c r="L351" t="e">
        <f t="shared" si="51"/>
        <v>#REF!</v>
      </c>
    </row>
    <row r="352" spans="1:12" x14ac:dyDescent="0.25">
      <c r="A352" s="1">
        <f t="shared" si="52"/>
        <v>7</v>
      </c>
      <c r="B352" s="5">
        <f t="shared" si="46"/>
        <v>74.812848799941605</v>
      </c>
      <c r="C352" s="4">
        <v>350</v>
      </c>
      <c r="E352" s="3">
        <f t="shared" si="45"/>
        <v>0.02</v>
      </c>
      <c r="F352" t="e">
        <f t="shared" si="48"/>
        <v>#REF!</v>
      </c>
      <c r="G352" s="12" t="e">
        <f t="shared" si="49"/>
        <v>#REF!</v>
      </c>
      <c r="H352">
        <f t="shared" si="53"/>
        <v>80</v>
      </c>
      <c r="J352">
        <f t="shared" si="47"/>
        <v>219.45102314649537</v>
      </c>
      <c r="K352" t="e">
        <f t="shared" si="50"/>
        <v>#REF!</v>
      </c>
      <c r="L352" t="e">
        <f t="shared" si="51"/>
        <v>#REF!</v>
      </c>
    </row>
    <row r="353" spans="1:12" x14ac:dyDescent="0.25">
      <c r="A353" s="1">
        <f t="shared" si="52"/>
        <v>7.0200000000000005</v>
      </c>
      <c r="B353" s="5">
        <f t="shared" si="46"/>
        <v>75.458354005544166</v>
      </c>
      <c r="C353" s="4">
        <v>351</v>
      </c>
      <c r="E353" s="3">
        <f t="shared" si="45"/>
        <v>0.02</v>
      </c>
      <c r="F353" t="e">
        <f t="shared" si="48"/>
        <v>#REF!</v>
      </c>
      <c r="G353" s="12" t="e">
        <f t="shared" si="49"/>
        <v>#REF!</v>
      </c>
      <c r="H353">
        <f t="shared" si="53"/>
        <v>80</v>
      </c>
      <c r="J353">
        <f t="shared" si="47"/>
        <v>221.34450508292954</v>
      </c>
      <c r="K353" t="e">
        <f t="shared" si="50"/>
        <v>#REF!</v>
      </c>
      <c r="L353" t="e">
        <f t="shared" si="51"/>
        <v>#REF!</v>
      </c>
    </row>
    <row r="354" spans="1:12" x14ac:dyDescent="0.25">
      <c r="A354" s="1">
        <f t="shared" si="52"/>
        <v>7.04</v>
      </c>
      <c r="B354" s="5">
        <f t="shared" si="46"/>
        <v>76.100880244535901</v>
      </c>
      <c r="C354" s="4">
        <v>352</v>
      </c>
      <c r="E354" s="3">
        <f t="shared" si="45"/>
        <v>0.02</v>
      </c>
      <c r="F354" t="e">
        <f t="shared" si="48"/>
        <v>#REF!</v>
      </c>
      <c r="G354" s="12" t="e">
        <f t="shared" si="49"/>
        <v>#REF!</v>
      </c>
      <c r="H354">
        <f t="shared" si="53"/>
        <v>80</v>
      </c>
      <c r="J354">
        <f t="shared" si="47"/>
        <v>223.2292487173053</v>
      </c>
      <c r="K354" t="e">
        <f t="shared" si="50"/>
        <v>#REF!</v>
      </c>
      <c r="L354" t="e">
        <f t="shared" si="51"/>
        <v>#REF!</v>
      </c>
    </row>
    <row r="355" spans="1:12" x14ac:dyDescent="0.25">
      <c r="A355" s="1">
        <f t="shared" si="52"/>
        <v>7.0600000000000005</v>
      </c>
      <c r="B355" s="5">
        <f t="shared" si="46"/>
        <v>76.740402151081199</v>
      </c>
      <c r="C355" s="4">
        <v>353</v>
      </c>
      <c r="E355" s="3">
        <f t="shared" si="45"/>
        <v>0.02</v>
      </c>
      <c r="F355" t="e">
        <f t="shared" si="48"/>
        <v>#REF!</v>
      </c>
      <c r="G355" s="12" t="e">
        <f t="shared" si="49"/>
        <v>#REF!</v>
      </c>
      <c r="H355">
        <f t="shared" si="53"/>
        <v>80</v>
      </c>
      <c r="J355">
        <f t="shared" si="47"/>
        <v>225.10517964317151</v>
      </c>
      <c r="K355" t="e">
        <f t="shared" si="50"/>
        <v>#REF!</v>
      </c>
      <c r="L355" t="e">
        <f t="shared" si="51"/>
        <v>#REF!</v>
      </c>
    </row>
    <row r="356" spans="1:12" x14ac:dyDescent="0.25">
      <c r="A356" s="1">
        <f t="shared" si="52"/>
        <v>7.08</v>
      </c>
      <c r="B356" s="5">
        <f t="shared" si="46"/>
        <v>77.376894477950145</v>
      </c>
      <c r="C356" s="4">
        <v>354</v>
      </c>
      <c r="E356" s="3">
        <f t="shared" si="45"/>
        <v>0.02</v>
      </c>
      <c r="F356" t="e">
        <f t="shared" si="48"/>
        <v>#REF!</v>
      </c>
      <c r="G356" s="12" t="e">
        <f t="shared" si="49"/>
        <v>#REF!</v>
      </c>
      <c r="H356">
        <f t="shared" si="53"/>
        <v>80</v>
      </c>
      <c r="J356">
        <f t="shared" si="47"/>
        <v>226.97222380198707</v>
      </c>
      <c r="K356" t="e">
        <f t="shared" si="50"/>
        <v>#REF!</v>
      </c>
      <c r="L356" t="e">
        <f t="shared" si="51"/>
        <v>#REF!</v>
      </c>
    </row>
    <row r="357" spans="1:12" x14ac:dyDescent="0.25">
      <c r="A357" s="1">
        <f t="shared" si="52"/>
        <v>7.1000000000000005</v>
      </c>
      <c r="B357" s="5">
        <f t="shared" si="46"/>
        <v>78.010332097515644</v>
      </c>
      <c r="C357" s="4">
        <v>355</v>
      </c>
      <c r="E357" s="3">
        <f t="shared" si="45"/>
        <v>0.02</v>
      </c>
      <c r="F357" t="e">
        <f t="shared" si="48"/>
        <v>#REF!</v>
      </c>
      <c r="G357" s="12" t="e">
        <f t="shared" si="49"/>
        <v>#REF!</v>
      </c>
      <c r="H357">
        <f t="shared" si="53"/>
        <v>80</v>
      </c>
      <c r="J357">
        <f t="shared" si="47"/>
        <v>228.83030748604585</v>
      </c>
      <c r="K357" t="e">
        <f t="shared" si="50"/>
        <v>#REF!</v>
      </c>
      <c r="L357" t="e">
        <f t="shared" si="51"/>
        <v>#REF!</v>
      </c>
    </row>
    <row r="358" spans="1:12" x14ac:dyDescent="0.25">
      <c r="A358" s="1">
        <f t="shared" si="52"/>
        <v>7.12</v>
      </c>
      <c r="B358" s="5">
        <f t="shared" si="46"/>
        <v>78.640690002744975</v>
      </c>
      <c r="C358" s="4">
        <v>356</v>
      </c>
      <c r="E358" s="3">
        <f t="shared" si="45"/>
        <v>0.02</v>
      </c>
      <c r="F358" t="e">
        <f t="shared" si="48"/>
        <v>#REF!</v>
      </c>
      <c r="G358" s="12" t="e">
        <f t="shared" si="49"/>
        <v>#REF!</v>
      </c>
      <c r="H358">
        <f t="shared" si="53"/>
        <v>80</v>
      </c>
      <c r="J358">
        <f t="shared" si="47"/>
        <v>230.67935734138527</v>
      </c>
      <c r="K358" t="e">
        <f t="shared" si="50"/>
        <v>#REF!</v>
      </c>
      <c r="L358" t="e">
        <f t="shared" si="51"/>
        <v>#REF!</v>
      </c>
    </row>
    <row r="359" spans="1:12" x14ac:dyDescent="0.25">
      <c r="A359" s="1">
        <f t="shared" si="52"/>
        <v>7.1400000000000006</v>
      </c>
      <c r="B359" s="5">
        <f t="shared" si="46"/>
        <v>79.267943308187384</v>
      </c>
      <c r="C359" s="4">
        <v>357</v>
      </c>
      <c r="E359" s="3">
        <f t="shared" si="45"/>
        <v>0.02</v>
      </c>
      <c r="F359" t="e">
        <f t="shared" si="48"/>
        <v>#REF!</v>
      </c>
      <c r="G359" s="12" t="e">
        <f t="shared" si="49"/>
        <v>#REF!</v>
      </c>
      <c r="H359">
        <f t="shared" si="53"/>
        <v>80</v>
      </c>
      <c r="J359">
        <f t="shared" si="47"/>
        <v>232.519300370683</v>
      </c>
      <c r="K359" t="e">
        <f t="shared" si="50"/>
        <v>#REF!</v>
      </c>
      <c r="L359" t="e">
        <f t="shared" si="51"/>
        <v>#REF!</v>
      </c>
    </row>
    <row r="360" spans="1:12" x14ac:dyDescent="0.25">
      <c r="A360" s="1">
        <f t="shared" si="52"/>
        <v>7.16</v>
      </c>
      <c r="B360" s="5">
        <f t="shared" si="46"/>
        <v>79.892067250956501</v>
      </c>
      <c r="C360" s="4">
        <v>358</v>
      </c>
      <c r="E360" s="3">
        <f t="shared" si="45"/>
        <v>0.02</v>
      </c>
      <c r="F360" t="e">
        <f t="shared" si="48"/>
        <v>#REF!</v>
      </c>
      <c r="G360" s="12" t="e">
        <f t="shared" si="49"/>
        <v>#REF!</v>
      </c>
      <c r="H360">
        <f t="shared" si="53"/>
        <v>80</v>
      </c>
      <c r="J360">
        <f t="shared" si="47"/>
        <v>234.35006393613904</v>
      </c>
      <c r="K360" t="e">
        <f t="shared" si="50"/>
        <v>#REF!</v>
      </c>
      <c r="L360" t="e">
        <f t="shared" si="51"/>
        <v>#REF!</v>
      </c>
    </row>
    <row r="361" spans="1:12" x14ac:dyDescent="0.25">
      <c r="A361" s="1">
        <f t="shared" si="52"/>
        <v>7.18</v>
      </c>
      <c r="B361" s="5">
        <f t="shared" si="46"/>
        <v>80.513037191707667</v>
      </c>
      <c r="C361" s="4">
        <v>359</v>
      </c>
      <c r="E361" s="3">
        <f t="shared" si="45"/>
        <v>0.02</v>
      </c>
      <c r="F361" t="e">
        <f t="shared" si="48"/>
        <v>#REF!</v>
      </c>
      <c r="G361" s="12" t="e">
        <f t="shared" si="49"/>
        <v>#REF!</v>
      </c>
      <c r="H361">
        <f t="shared" si="53"/>
        <v>80</v>
      </c>
      <c r="J361">
        <f t="shared" si="47"/>
        <v>236.17157576234251</v>
      </c>
      <c r="K361" t="e">
        <f t="shared" si="50"/>
        <v>#REF!</v>
      </c>
      <c r="L361" t="e">
        <f t="shared" si="51"/>
        <v>#REF!</v>
      </c>
    </row>
    <row r="362" spans="1:12" x14ac:dyDescent="0.25">
      <c r="A362" s="1">
        <f t="shared" si="52"/>
        <v>7.2</v>
      </c>
      <c r="B362" s="5">
        <f t="shared" si="46"/>
        <v>81.130828615610923</v>
      </c>
      <c r="C362" s="4">
        <v>360</v>
      </c>
      <c r="E362" s="3">
        <f t="shared" si="45"/>
        <v>0.02</v>
      </c>
      <c r="F362" t="e">
        <f t="shared" si="48"/>
        <v>#REF!</v>
      </c>
      <c r="G362" s="12" t="e">
        <f t="shared" si="49"/>
        <v>#REF!</v>
      </c>
      <c r="H362">
        <f t="shared" si="53"/>
        <v>80</v>
      </c>
      <c r="J362">
        <f t="shared" si="47"/>
        <v>237.98376393912537</v>
      </c>
      <c r="K362" t="e">
        <f t="shared" si="50"/>
        <v>#REF!</v>
      </c>
      <c r="L362" t="e">
        <f t="shared" si="51"/>
        <v>#REF!</v>
      </c>
    </row>
    <row r="363" spans="1:12" x14ac:dyDescent="0.25">
      <c r="A363" s="1">
        <f t="shared" si="52"/>
        <v>7.22</v>
      </c>
      <c r="B363" s="5">
        <f t="shared" si="46"/>
        <v>81.745417133318639</v>
      </c>
      <c r="C363" s="4">
        <v>361</v>
      </c>
      <c r="E363" s="3">
        <f t="shared" si="45"/>
        <v>0.02</v>
      </c>
      <c r="F363" t="e">
        <f t="shared" si="48"/>
        <v>#REF!</v>
      </c>
      <c r="G363" s="12" t="e">
        <f t="shared" si="49"/>
        <v>#REF!</v>
      </c>
      <c r="H363">
        <f t="shared" si="53"/>
        <v>80</v>
      </c>
      <c r="J363">
        <f t="shared" si="47"/>
        <v>239.78655692440134</v>
      </c>
      <c r="K363" t="e">
        <f t="shared" si="50"/>
        <v>#REF!</v>
      </c>
      <c r="L363" t="e">
        <f t="shared" si="51"/>
        <v>#REF!</v>
      </c>
    </row>
    <row r="364" spans="1:12" x14ac:dyDescent="0.25">
      <c r="A364" s="1">
        <f t="shared" si="52"/>
        <v>7.24</v>
      </c>
      <c r="B364" s="5">
        <f t="shared" si="46"/>
        <v>82.356778481928473</v>
      </c>
      <c r="C364" s="4">
        <v>362</v>
      </c>
      <c r="E364" s="3">
        <f t="shared" si="45"/>
        <v>0.02</v>
      </c>
      <c r="F364" t="e">
        <f t="shared" si="48"/>
        <v>#REF!</v>
      </c>
      <c r="G364" s="12" t="e">
        <f t="shared" si="49"/>
        <v>#REF!</v>
      </c>
      <c r="H364">
        <f t="shared" si="53"/>
        <v>80</v>
      </c>
      <c r="J364">
        <f t="shared" si="47"/>
        <v>241.57988354699017</v>
      </c>
      <c r="K364" t="e">
        <f t="shared" si="50"/>
        <v>#REF!</v>
      </c>
      <c r="L364" t="e">
        <f t="shared" si="51"/>
        <v>#REF!</v>
      </c>
    </row>
    <row r="365" spans="1:12" x14ac:dyDescent="0.25">
      <c r="A365" s="1">
        <f t="shared" si="52"/>
        <v>7.26</v>
      </c>
      <c r="B365" s="5">
        <f t="shared" si="46"/>
        <v>82.964888525941291</v>
      </c>
      <c r="C365" s="4">
        <v>363</v>
      </c>
      <c r="E365" s="3">
        <f t="shared" si="45"/>
        <v>0.02</v>
      </c>
      <c r="F365" t="e">
        <f t="shared" si="48"/>
        <v>#REF!</v>
      </c>
      <c r="G365" s="12" t="e">
        <f t="shared" si="49"/>
        <v>#REF!</v>
      </c>
      <c r="H365">
        <f t="shared" si="53"/>
        <v>80</v>
      </c>
      <c r="J365">
        <f t="shared" si="47"/>
        <v>243.36367300942777</v>
      </c>
      <c r="K365" t="e">
        <f t="shared" si="50"/>
        <v>#REF!</v>
      </c>
      <c r="L365" t="e">
        <f t="shared" si="51"/>
        <v>#REF!</v>
      </c>
    </row>
    <row r="366" spans="1:12" x14ac:dyDescent="0.25">
      <c r="A366" s="1">
        <f t="shared" si="52"/>
        <v>7.28</v>
      </c>
      <c r="B366" s="5">
        <f t="shared" si="46"/>
        <v>83.56972325821377</v>
      </c>
      <c r="C366" s="4">
        <v>364</v>
      </c>
      <c r="E366" s="3">
        <f t="shared" si="45"/>
        <v>0.02</v>
      </c>
      <c r="F366" t="e">
        <f t="shared" si="48"/>
        <v>#REF!</v>
      </c>
      <c r="G366" s="12" t="e">
        <f t="shared" si="49"/>
        <v>#REF!</v>
      </c>
      <c r="H366">
        <f t="shared" si="53"/>
        <v>80</v>
      </c>
      <c r="J366">
        <f t="shared" si="47"/>
        <v>245.13785489076039</v>
      </c>
      <c r="K366" t="e">
        <f t="shared" si="50"/>
        <v>#REF!</v>
      </c>
      <c r="L366" t="e">
        <f t="shared" si="51"/>
        <v>#REF!</v>
      </c>
    </row>
    <row r="367" spans="1:12" x14ac:dyDescent="0.25">
      <c r="A367" s="1">
        <f t="shared" si="52"/>
        <v>7.3</v>
      </c>
      <c r="B367" s="5">
        <f t="shared" si="46"/>
        <v>84.171258800906216</v>
      </c>
      <c r="C367" s="4">
        <v>365</v>
      </c>
      <c r="E367" s="3">
        <f t="shared" si="45"/>
        <v>0.02</v>
      </c>
      <c r="F367" t="e">
        <f t="shared" si="48"/>
        <v>#REF!</v>
      </c>
      <c r="G367" s="12" t="e">
        <f t="shared" si="49"/>
        <v>#REF!</v>
      </c>
      <c r="H367">
        <f t="shared" si="53"/>
        <v>80</v>
      </c>
      <c r="J367">
        <f t="shared" si="47"/>
        <v>246.90235914932489</v>
      </c>
      <c r="K367" t="e">
        <f t="shared" si="50"/>
        <v>#REF!</v>
      </c>
      <c r="L367" t="e">
        <f t="shared" si="51"/>
        <v>#REF!</v>
      </c>
    </row>
    <row r="368" spans="1:12" x14ac:dyDescent="0.25">
      <c r="A368" s="1">
        <f t="shared" si="52"/>
        <v>7.32</v>
      </c>
      <c r="B368" s="5">
        <f t="shared" si="46"/>
        <v>84.769471406425538</v>
      </c>
      <c r="C368" s="4">
        <v>366</v>
      </c>
      <c r="E368" s="3">
        <f t="shared" si="45"/>
        <v>0.02</v>
      </c>
      <c r="F368" t="e">
        <f t="shared" si="48"/>
        <v>#REF!</v>
      </c>
      <c r="G368" s="12" t="e">
        <f t="shared" si="49"/>
        <v>#REF!</v>
      </c>
      <c r="H368">
        <f t="shared" si="53"/>
        <v>80</v>
      </c>
      <c r="J368">
        <f t="shared" si="47"/>
        <v>248.6571161255149</v>
      </c>
      <c r="K368" t="e">
        <f t="shared" si="50"/>
        <v>#REF!</v>
      </c>
      <c r="L368" t="e">
        <f t="shared" si="51"/>
        <v>#REF!</v>
      </c>
    </row>
    <row r="369" spans="1:12" x14ac:dyDescent="0.25">
      <c r="A369" s="1">
        <f t="shared" si="52"/>
        <v>7.34</v>
      </c>
      <c r="B369" s="5">
        <f t="shared" si="46"/>
        <v>85.364337458362314</v>
      </c>
      <c r="C369" s="4">
        <v>367</v>
      </c>
      <c r="E369" s="3">
        <f t="shared" si="45"/>
        <v>0.02</v>
      </c>
      <c r="F369" t="e">
        <f t="shared" si="48"/>
        <v>#REF!</v>
      </c>
      <c r="G369" s="12" t="e">
        <f t="shared" si="49"/>
        <v>#REF!</v>
      </c>
      <c r="H369">
        <f t="shared" si="53"/>
        <v>80</v>
      </c>
      <c r="J369">
        <f t="shared" si="47"/>
        <v>250.40205654452944</v>
      </c>
      <c r="K369" t="e">
        <f t="shared" si="50"/>
        <v>#REF!</v>
      </c>
      <c r="L369" t="e">
        <f t="shared" si="51"/>
        <v>#REF!</v>
      </c>
    </row>
    <row r="370" spans="1:12" x14ac:dyDescent="0.25">
      <c r="A370" s="1">
        <f t="shared" si="52"/>
        <v>7.36</v>
      </c>
      <c r="B370" s="5">
        <f t="shared" si="46"/>
        <v>85.955833472423393</v>
      </c>
      <c r="C370" s="4">
        <v>368</v>
      </c>
      <c r="E370" s="3">
        <f t="shared" si="45"/>
        <v>0.02</v>
      </c>
      <c r="F370" t="e">
        <f t="shared" si="48"/>
        <v>#REF!</v>
      </c>
      <c r="G370" s="12" t="e">
        <f t="shared" si="49"/>
        <v>#REF!</v>
      </c>
      <c r="H370">
        <f t="shared" si="53"/>
        <v>80</v>
      </c>
      <c r="J370">
        <f t="shared" si="47"/>
        <v>252.1371115191086</v>
      </c>
      <c r="K370" t="e">
        <f t="shared" si="50"/>
        <v>#REF!</v>
      </c>
      <c r="L370" t="e">
        <f t="shared" si="51"/>
        <v>#REF!</v>
      </c>
    </row>
    <row r="371" spans="1:12" x14ac:dyDescent="0.25">
      <c r="A371" s="1">
        <f t="shared" si="52"/>
        <v>7.38</v>
      </c>
      <c r="B371" s="5">
        <f t="shared" si="46"/>
        <v>86.543936097358937</v>
      </c>
      <c r="C371" s="4">
        <v>369</v>
      </c>
      <c r="E371" s="3">
        <f t="shared" si="45"/>
        <v>0.02</v>
      </c>
      <c r="F371" t="e">
        <f t="shared" si="48"/>
        <v>#REF!</v>
      </c>
      <c r="G371" s="12" t="e">
        <f t="shared" si="49"/>
        <v>#REF!</v>
      </c>
      <c r="H371">
        <f t="shared" si="53"/>
        <v>80</v>
      </c>
      <c r="J371">
        <f t="shared" si="47"/>
        <v>253.86221255225286</v>
      </c>
      <c r="K371" t="e">
        <f t="shared" si="50"/>
        <v>#REF!</v>
      </c>
      <c r="L371" t="e">
        <f t="shared" si="51"/>
        <v>#REF!</v>
      </c>
    </row>
    <row r="372" spans="1:12" x14ac:dyDescent="0.25">
      <c r="A372" s="1">
        <f t="shared" si="52"/>
        <v>7.4</v>
      </c>
      <c r="B372" s="5">
        <f t="shared" si="46"/>
        <v>87.128622115884298</v>
      </c>
      <c r="C372" s="4">
        <v>370</v>
      </c>
      <c r="E372" s="3">
        <f t="shared" si="45"/>
        <v>0.02</v>
      </c>
      <c r="F372" t="e">
        <f t="shared" si="48"/>
        <v>#REF!</v>
      </c>
      <c r="G372" s="12" t="e">
        <f t="shared" si="49"/>
        <v>#REF!</v>
      </c>
      <c r="H372">
        <f t="shared" si="53"/>
        <v>80</v>
      </c>
      <c r="J372">
        <f t="shared" si="47"/>
        <v>255.57729153992727</v>
      </c>
      <c r="K372" t="e">
        <f t="shared" si="50"/>
        <v>#REF!</v>
      </c>
      <c r="L372" t="e">
        <f t="shared" si="51"/>
        <v>#REF!</v>
      </c>
    </row>
    <row r="373" spans="1:12" x14ac:dyDescent="0.25">
      <c r="A373" s="1">
        <f t="shared" si="52"/>
        <v>7.42</v>
      </c>
      <c r="B373" s="5">
        <f t="shared" si="46"/>
        <v>87.709868445596598</v>
      </c>
      <c r="C373" s="4">
        <v>371</v>
      </c>
      <c r="E373" s="3">
        <f t="shared" si="45"/>
        <v>0.02</v>
      </c>
      <c r="F373" t="e">
        <f t="shared" si="48"/>
        <v>#REF!</v>
      </c>
      <c r="G373" s="12" t="e">
        <f t="shared" si="49"/>
        <v>#REF!</v>
      </c>
      <c r="H373">
        <f t="shared" si="53"/>
        <v>80</v>
      </c>
      <c r="J373">
        <f t="shared" si="47"/>
        <v>257.28228077375002</v>
      </c>
      <c r="K373" t="e">
        <f t="shared" si="50"/>
        <v>#REF!</v>
      </c>
      <c r="L373" t="e">
        <f t="shared" si="51"/>
        <v>#REF!</v>
      </c>
    </row>
    <row r="374" spans="1:12" x14ac:dyDescent="0.25">
      <c r="A374" s="1">
        <f t="shared" si="52"/>
        <v>7.44</v>
      </c>
      <c r="B374" s="5">
        <f t="shared" si="46"/>
        <v>88.287652139886106</v>
      </c>
      <c r="C374" s="4">
        <v>372</v>
      </c>
      <c r="E374" s="3">
        <f t="shared" si="45"/>
        <v>0.02</v>
      </c>
      <c r="F374" t="e">
        <f t="shared" si="48"/>
        <v>#REF!</v>
      </c>
      <c r="G374" s="12" t="e">
        <f t="shared" si="49"/>
        <v>#REF!</v>
      </c>
      <c r="H374">
        <f t="shared" si="53"/>
        <v>80</v>
      </c>
      <c r="J374">
        <f t="shared" si="47"/>
        <v>258.97711294366587</v>
      </c>
      <c r="K374" t="e">
        <f t="shared" si="50"/>
        <v>#REF!</v>
      </c>
      <c r="L374" t="e">
        <f t="shared" si="51"/>
        <v>#REF!</v>
      </c>
    </row>
    <row r="375" spans="1:12" x14ac:dyDescent="0.25">
      <c r="A375" s="1">
        <f t="shared" si="52"/>
        <v>7.46</v>
      </c>
      <c r="B375" s="5">
        <f t="shared" si="46"/>
        <v>88.861950388841692</v>
      </c>
      <c r="C375" s="4">
        <v>373</v>
      </c>
      <c r="E375" s="3">
        <f t="shared" si="45"/>
        <v>0.02</v>
      </c>
      <c r="F375" t="e">
        <f t="shared" si="48"/>
        <v>#REF!</v>
      </c>
      <c r="G375" s="12" t="e">
        <f t="shared" si="49"/>
        <v>#REF!</v>
      </c>
      <c r="H375">
        <f t="shared" si="53"/>
        <v>80</v>
      </c>
      <c r="J375">
        <f t="shared" si="47"/>
        <v>260.66172114060231</v>
      </c>
      <c r="K375" t="e">
        <f t="shared" si="50"/>
        <v>#REF!</v>
      </c>
      <c r="L375" t="e">
        <f t="shared" si="51"/>
        <v>#REF!</v>
      </c>
    </row>
    <row r="376" spans="1:12" x14ac:dyDescent="0.25">
      <c r="A376" s="1">
        <f t="shared" si="52"/>
        <v>7.48</v>
      </c>
      <c r="B376" s="5">
        <f t="shared" si="46"/>
        <v>89.432740520152066</v>
      </c>
      <c r="C376" s="4">
        <v>374</v>
      </c>
      <c r="E376" s="3">
        <f t="shared" si="45"/>
        <v>0.02</v>
      </c>
      <c r="F376" t="e">
        <f t="shared" si="48"/>
        <v>#REF!</v>
      </c>
      <c r="G376" s="12" t="e">
        <f t="shared" si="49"/>
        <v>#REF!</v>
      </c>
      <c r="H376">
        <f t="shared" si="53"/>
        <v>80</v>
      </c>
      <c r="J376">
        <f t="shared" si="47"/>
        <v>262.3360388591127</v>
      </c>
      <c r="K376" t="e">
        <f t="shared" si="50"/>
        <v>#REF!</v>
      </c>
      <c r="L376" t="e">
        <f t="shared" si="51"/>
        <v>#REF!</v>
      </c>
    </row>
    <row r="377" spans="1:12" x14ac:dyDescent="0.25">
      <c r="A377" s="1">
        <f t="shared" si="52"/>
        <v>7.5</v>
      </c>
      <c r="B377" s="5">
        <f t="shared" si="46"/>
        <v>90</v>
      </c>
      <c r="C377" s="4">
        <v>375</v>
      </c>
      <c r="E377" s="3">
        <f t="shared" si="45"/>
        <v>0.02</v>
      </c>
      <c r="F377" t="e">
        <f t="shared" si="48"/>
        <v>#REF!</v>
      </c>
      <c r="G377" s="12" t="e">
        <f t="shared" si="49"/>
        <v>#REF!</v>
      </c>
      <c r="H377">
        <f t="shared" si="53"/>
        <v>80</v>
      </c>
      <c r="J377">
        <f t="shared" si="47"/>
        <v>264</v>
      </c>
      <c r="K377" t="e">
        <f t="shared" si="50"/>
        <v>#REF!</v>
      </c>
      <c r="L377" t="e">
        <f t="shared" si="51"/>
        <v>#REF!</v>
      </c>
    </row>
    <row r="378" spans="1:12" x14ac:dyDescent="0.25">
      <c r="A378" s="1">
        <f t="shared" si="52"/>
        <v>7.5200000000000005</v>
      </c>
      <c r="B378" s="5">
        <f t="shared" si="46"/>
        <v>90.563706433952646</v>
      </c>
      <c r="C378" s="4">
        <v>376</v>
      </c>
      <c r="E378" s="3">
        <f t="shared" si="45"/>
        <v>0.02</v>
      </c>
      <c r="F378" t="e">
        <f t="shared" si="48"/>
        <v>#REF!</v>
      </c>
      <c r="G378" s="12" t="e">
        <f t="shared" si="49"/>
        <v>#REF!</v>
      </c>
      <c r="H378">
        <f t="shared" si="53"/>
        <v>80</v>
      </c>
      <c r="J378">
        <f t="shared" si="47"/>
        <v>265.65353887292775</v>
      </c>
      <c r="K378" t="e">
        <f t="shared" si="50"/>
        <v>#REF!</v>
      </c>
      <c r="L378" t="e">
        <f t="shared" si="51"/>
        <v>#REF!</v>
      </c>
    </row>
    <row r="379" spans="1:12" x14ac:dyDescent="0.25">
      <c r="A379" s="1">
        <f t="shared" si="52"/>
        <v>7.54</v>
      </c>
      <c r="B379" s="5">
        <f t="shared" si="46"/>
        <v>91.1238375678452</v>
      </c>
      <c r="C379" s="4">
        <v>377</v>
      </c>
      <c r="E379" s="3">
        <f t="shared" si="45"/>
        <v>0.02</v>
      </c>
      <c r="F379" t="e">
        <f t="shared" si="48"/>
        <v>#REF!</v>
      </c>
      <c r="G379" s="12" t="e">
        <f t="shared" si="49"/>
        <v>#REF!</v>
      </c>
      <c r="H379">
        <f t="shared" si="53"/>
        <v>80</v>
      </c>
      <c r="J379">
        <f t="shared" si="47"/>
        <v>267.29659019901254</v>
      </c>
      <c r="K379" t="e">
        <f t="shared" si="50"/>
        <v>#REF!</v>
      </c>
      <c r="L379" t="e">
        <f t="shared" si="51"/>
        <v>#REF!</v>
      </c>
    </row>
    <row r="380" spans="1:12" x14ac:dyDescent="0.25">
      <c r="A380" s="1">
        <f t="shared" si="52"/>
        <v>7.5600000000000005</v>
      </c>
      <c r="B380" s="5">
        <f t="shared" si="46"/>
        <v>91.680371288659558</v>
      </c>
      <c r="C380" s="4">
        <v>378</v>
      </c>
      <c r="E380" s="3">
        <f t="shared" si="45"/>
        <v>0.02</v>
      </c>
      <c r="F380" t="e">
        <f t="shared" si="48"/>
        <v>#REF!</v>
      </c>
      <c r="G380" s="12" t="e">
        <f t="shared" si="49"/>
        <v>#REF!</v>
      </c>
      <c r="H380">
        <f t="shared" si="53"/>
        <v>80</v>
      </c>
      <c r="J380">
        <f t="shared" si="47"/>
        <v>268.92908911340135</v>
      </c>
      <c r="K380" t="e">
        <f t="shared" si="50"/>
        <v>#REF!</v>
      </c>
      <c r="L380" t="e">
        <f t="shared" si="51"/>
        <v>#REF!</v>
      </c>
    </row>
    <row r="381" spans="1:12" x14ac:dyDescent="0.25">
      <c r="A381" s="1">
        <f t="shared" si="52"/>
        <v>7.58</v>
      </c>
      <c r="B381" s="5">
        <f t="shared" si="46"/>
        <v>92.233285625397386</v>
      </c>
      <c r="C381" s="4">
        <v>379</v>
      </c>
      <c r="E381" s="3">
        <f t="shared" si="45"/>
        <v>0.02</v>
      </c>
      <c r="F381" t="e">
        <f t="shared" si="48"/>
        <v>#REF!</v>
      </c>
      <c r="G381" s="12" t="e">
        <f t="shared" si="49"/>
        <v>#REF!</v>
      </c>
      <c r="H381">
        <f t="shared" si="53"/>
        <v>80</v>
      </c>
      <c r="J381">
        <f t="shared" si="47"/>
        <v>270.5509711678323</v>
      </c>
      <c r="K381" t="e">
        <f t="shared" si="50"/>
        <v>#REF!</v>
      </c>
      <c r="L381" t="e">
        <f t="shared" si="51"/>
        <v>#REF!</v>
      </c>
    </row>
    <row r="382" spans="1:12" x14ac:dyDescent="0.25">
      <c r="A382" s="1">
        <f t="shared" si="52"/>
        <v>7.6000000000000005</v>
      </c>
      <c r="B382" s="5">
        <f t="shared" si="46"/>
        <v>92.78255874994737</v>
      </c>
      <c r="C382" s="4">
        <v>380</v>
      </c>
      <c r="E382" s="3">
        <f t="shared" si="45"/>
        <v>0.02</v>
      </c>
      <c r="F382" t="e">
        <f t="shared" si="48"/>
        <v>#REF!</v>
      </c>
      <c r="G382" s="12" t="e">
        <f t="shared" si="49"/>
        <v>#REF!</v>
      </c>
      <c r="H382">
        <f t="shared" si="53"/>
        <v>80</v>
      </c>
      <c r="J382">
        <f t="shared" si="47"/>
        <v>272.16217233317894</v>
      </c>
      <c r="K382" t="e">
        <f t="shared" si="50"/>
        <v>#REF!</v>
      </c>
      <c r="L382" t="e">
        <f t="shared" si="51"/>
        <v>#REF!</v>
      </c>
    </row>
    <row r="383" spans="1:12" x14ac:dyDescent="0.25">
      <c r="A383" s="1">
        <f t="shared" si="52"/>
        <v>7.62</v>
      </c>
      <c r="B383" s="5">
        <f t="shared" si="46"/>
        <v>93.328168977947115</v>
      </c>
      <c r="C383" s="4">
        <v>381</v>
      </c>
      <c r="E383" s="3">
        <f t="shared" si="45"/>
        <v>0.02</v>
      </c>
      <c r="F383" t="e">
        <f t="shared" si="48"/>
        <v>#REF!</v>
      </c>
      <c r="G383" s="12" t="e">
        <f t="shared" si="49"/>
        <v>#REF!</v>
      </c>
      <c r="H383">
        <f t="shared" si="53"/>
        <v>80</v>
      </c>
      <c r="J383">
        <f t="shared" si="47"/>
        <v>273.76262900197821</v>
      </c>
      <c r="K383" t="e">
        <f t="shared" si="50"/>
        <v>#REF!</v>
      </c>
      <c r="L383" t="e">
        <f t="shared" si="51"/>
        <v>#REF!</v>
      </c>
    </row>
    <row r="384" spans="1:12" x14ac:dyDescent="0.25">
      <c r="A384" s="1">
        <f t="shared" si="52"/>
        <v>7.6400000000000006</v>
      </c>
      <c r="B384" s="5">
        <f t="shared" si="46"/>
        <v>93.870094769639095</v>
      </c>
      <c r="C384" s="4">
        <v>382</v>
      </c>
      <c r="E384" s="3">
        <f t="shared" si="45"/>
        <v>0.02</v>
      </c>
      <c r="F384" t="e">
        <f t="shared" si="48"/>
        <v>#REF!</v>
      </c>
      <c r="G384" s="12" t="e">
        <f t="shared" si="49"/>
        <v>#REF!</v>
      </c>
      <c r="H384">
        <f t="shared" si="53"/>
        <v>80</v>
      </c>
      <c r="J384">
        <f t="shared" si="47"/>
        <v>275.35227799094133</v>
      </c>
      <c r="K384" t="e">
        <f t="shared" si="50"/>
        <v>#REF!</v>
      </c>
      <c r="L384" t="e">
        <f t="shared" si="51"/>
        <v>#REF!</v>
      </c>
    </row>
    <row r="385" spans="1:12" x14ac:dyDescent="0.25">
      <c r="A385" s="1">
        <f t="shared" si="52"/>
        <v>7.66</v>
      </c>
      <c r="B385" s="5">
        <f t="shared" si="46"/>
        <v>94.408314730720818</v>
      </c>
      <c r="C385" s="4">
        <v>383</v>
      </c>
      <c r="E385" s="3">
        <f t="shared" ref="E385:E448" si="54">IF(fac=50,1/50,IF(fac=60,1/60))</f>
        <v>0.02</v>
      </c>
      <c r="F385" t="e">
        <f t="shared" si="48"/>
        <v>#REF!</v>
      </c>
      <c r="G385" s="12" t="e">
        <f t="shared" si="49"/>
        <v>#REF!</v>
      </c>
      <c r="H385">
        <f t="shared" si="53"/>
        <v>80</v>
      </c>
      <c r="J385">
        <f t="shared" si="47"/>
        <v>276.93105654344777</v>
      </c>
      <c r="K385" t="e">
        <f t="shared" si="50"/>
        <v>#REF!</v>
      </c>
      <c r="L385" t="e">
        <f t="shared" si="51"/>
        <v>#REF!</v>
      </c>
    </row>
    <row r="386" spans="1:12" x14ac:dyDescent="0.25">
      <c r="A386" s="1">
        <f t="shared" si="52"/>
        <v>7.68</v>
      </c>
      <c r="B386" s="5">
        <f t="shared" ref="B386:B449" si="55">IF(fac=50,Vacmin*SQRT(2)*ABS(COS(A386*PI()/5/2)),IF(fac=60,Vacmin*SQRT(2)*ABS(COS(A386*PI()*240/1000/2))))</f>
        <v>94.942807613189956</v>
      </c>
      <c r="C386" s="4">
        <v>384</v>
      </c>
      <c r="E386" s="3">
        <f t="shared" si="54"/>
        <v>0.02</v>
      </c>
      <c r="F386" t="e">
        <f t="shared" si="48"/>
        <v>#REF!</v>
      </c>
      <c r="G386" s="12" t="e">
        <f t="shared" si="49"/>
        <v>#REF!</v>
      </c>
      <c r="H386">
        <f t="shared" si="53"/>
        <v>80</v>
      </c>
      <c r="J386">
        <f t="shared" ref="J386:J449" si="56">IF(fac=50,Vacmax*SQRT(2)*ABS(COS(A386*PI()/5/2)),IF(fac=60,Vacmax*SQRT(2)*ABS(COS(A386*PI()*240/1000/2))))</f>
        <v>278.49890233202387</v>
      </c>
      <c r="K386" t="e">
        <f t="shared" si="50"/>
        <v>#REF!</v>
      </c>
      <c r="L386" t="e">
        <f t="shared" si="51"/>
        <v>#REF!</v>
      </c>
    </row>
    <row r="387" spans="1:12" x14ac:dyDescent="0.25">
      <c r="A387" s="1">
        <f t="shared" si="52"/>
        <v>7.7</v>
      </c>
      <c r="B387" s="5">
        <f t="shared" si="55"/>
        <v>95.473552316182648</v>
      </c>
      <c r="C387" s="4">
        <v>385</v>
      </c>
      <c r="E387" s="3">
        <f t="shared" si="54"/>
        <v>0.02</v>
      </c>
      <c r="F387" t="e">
        <f t="shared" ref="F387:F450" si="57">SQRT(ABS(F386*F386-2*Vout*Iout*E387*100*1000000/1000/1000/Cin/H387))</f>
        <v>#REF!</v>
      </c>
      <c r="G387" s="12" t="e">
        <f t="shared" ref="G387:G450" si="58">MAX(B387,F387)</f>
        <v>#REF!</v>
      </c>
      <c r="H387">
        <f t="shared" si="53"/>
        <v>80</v>
      </c>
      <c r="J387">
        <f t="shared" si="56"/>
        <v>280.05575346080246</v>
      </c>
      <c r="K387" t="e">
        <f t="shared" ref="K387:K450" si="59">SQRT(ABS(K386*K386-2*Vout*Iout*E387*100*1000000/1000/1000/Cin/H387))</f>
        <v>#REF!</v>
      </c>
      <c r="L387" t="e">
        <f t="shared" ref="L387:L450" si="60">MAX(J387,K387)</f>
        <v>#REF!</v>
      </c>
    </row>
    <row r="388" spans="1:12" x14ac:dyDescent="0.25">
      <c r="A388" s="1">
        <f t="shared" ref="A388:A451" si="61">C388*E388</f>
        <v>7.72</v>
      </c>
      <c r="B388" s="5">
        <f t="shared" si="55"/>
        <v>96.000527886806765</v>
      </c>
      <c r="C388" s="4">
        <v>386</v>
      </c>
      <c r="E388" s="3">
        <f t="shared" si="54"/>
        <v>0.02</v>
      </c>
      <c r="F388" t="e">
        <f t="shared" si="57"/>
        <v>#REF!</v>
      </c>
      <c r="G388" s="12" t="e">
        <f t="shared" si="58"/>
        <v>#REF!</v>
      </c>
      <c r="H388">
        <f t="shared" ref="H388:H451" si="62">H387</f>
        <v>80</v>
      </c>
      <c r="J388">
        <f t="shared" si="56"/>
        <v>281.6015484679665</v>
      </c>
      <c r="K388" t="e">
        <f t="shared" si="59"/>
        <v>#REF!</v>
      </c>
      <c r="L388" t="e">
        <f t="shared" si="60"/>
        <v>#REF!</v>
      </c>
    </row>
    <row r="389" spans="1:12" x14ac:dyDescent="0.25">
      <c r="A389" s="1">
        <f t="shared" si="61"/>
        <v>7.74</v>
      </c>
      <c r="B389" s="5">
        <f t="shared" si="55"/>
        <v>96.52371352096921</v>
      </c>
      <c r="C389" s="4">
        <v>387</v>
      </c>
      <c r="E389" s="3">
        <f t="shared" si="54"/>
        <v>0.02</v>
      </c>
      <c r="F389" t="e">
        <f t="shared" si="57"/>
        <v>#REF!</v>
      </c>
      <c r="G389" s="12" t="e">
        <f t="shared" si="58"/>
        <v>#REF!</v>
      </c>
      <c r="H389">
        <f t="shared" si="62"/>
        <v>80</v>
      </c>
      <c r="J389">
        <f t="shared" si="56"/>
        <v>283.13622632817635</v>
      </c>
      <c r="K389" t="e">
        <f t="shared" si="59"/>
        <v>#REF!</v>
      </c>
      <c r="L389" t="e">
        <f t="shared" si="60"/>
        <v>#REF!</v>
      </c>
    </row>
    <row r="390" spans="1:12" x14ac:dyDescent="0.25">
      <c r="A390" s="1">
        <f t="shared" si="61"/>
        <v>7.76</v>
      </c>
      <c r="B390" s="5">
        <f t="shared" si="55"/>
        <v>97.043088564196893</v>
      </c>
      <c r="C390" s="4">
        <v>388</v>
      </c>
      <c r="E390" s="3">
        <f t="shared" si="54"/>
        <v>0.02</v>
      </c>
      <c r="F390" t="e">
        <f t="shared" si="57"/>
        <v>#REF!</v>
      </c>
      <c r="G390" s="12" t="e">
        <f t="shared" si="58"/>
        <v>#REF!</v>
      </c>
      <c r="H390">
        <f t="shared" si="62"/>
        <v>80</v>
      </c>
      <c r="J390">
        <f t="shared" si="56"/>
        <v>284.65972645497754</v>
      </c>
      <c r="K390" t="e">
        <f t="shared" si="59"/>
        <v>#REF!</v>
      </c>
      <c r="L390" t="e">
        <f t="shared" si="60"/>
        <v>#REF!</v>
      </c>
    </row>
    <row r="391" spans="1:12" x14ac:dyDescent="0.25">
      <c r="A391" s="1">
        <f t="shared" si="61"/>
        <v>7.78</v>
      </c>
      <c r="B391" s="5">
        <f t="shared" si="55"/>
        <v>97.558632512452391</v>
      </c>
      <c r="C391" s="4">
        <v>389</v>
      </c>
      <c r="E391" s="3">
        <f t="shared" si="54"/>
        <v>0.02</v>
      </c>
      <c r="F391" t="e">
        <f t="shared" si="57"/>
        <v>#REF!</v>
      </c>
      <c r="G391" s="12" t="e">
        <f t="shared" si="58"/>
        <v>#REF!</v>
      </c>
      <c r="H391">
        <f t="shared" si="62"/>
        <v>80</v>
      </c>
      <c r="J391">
        <f t="shared" si="56"/>
        <v>286.17198870319368</v>
      </c>
      <c r="K391" t="e">
        <f t="shared" si="59"/>
        <v>#REF!</v>
      </c>
      <c r="L391" t="e">
        <f t="shared" si="60"/>
        <v>#REF!</v>
      </c>
    </row>
    <row r="392" spans="1:12" x14ac:dyDescent="0.25">
      <c r="A392" s="1">
        <f t="shared" si="61"/>
        <v>7.8</v>
      </c>
      <c r="B392" s="5">
        <f t="shared" si="55"/>
        <v>98.070325012943485</v>
      </c>
      <c r="C392" s="4">
        <v>390</v>
      </c>
      <c r="E392" s="3">
        <f t="shared" si="54"/>
        <v>0.02</v>
      </c>
      <c r="F392" t="e">
        <f t="shared" si="57"/>
        <v>#REF!</v>
      </c>
      <c r="G392" s="12" t="e">
        <f t="shared" si="58"/>
        <v>#REF!</v>
      </c>
      <c r="H392">
        <f t="shared" si="62"/>
        <v>80</v>
      </c>
      <c r="J392">
        <f t="shared" si="56"/>
        <v>287.67295337130088</v>
      </c>
      <c r="K392" t="e">
        <f t="shared" si="59"/>
        <v>#REF!</v>
      </c>
      <c r="L392" t="e">
        <f t="shared" si="60"/>
        <v>#REF!</v>
      </c>
    </row>
    <row r="393" spans="1:12" x14ac:dyDescent="0.25">
      <c r="A393" s="1">
        <f t="shared" si="61"/>
        <v>7.82</v>
      </c>
      <c r="B393" s="5">
        <f t="shared" si="55"/>
        <v>98.578145864926341</v>
      </c>
      <c r="C393" s="4">
        <v>391</v>
      </c>
      <c r="E393" s="3">
        <f t="shared" si="54"/>
        <v>0.02</v>
      </c>
      <c r="F393" t="e">
        <f t="shared" si="57"/>
        <v>#REF!</v>
      </c>
      <c r="G393" s="12" t="e">
        <f t="shared" si="58"/>
        <v>#REF!</v>
      </c>
      <c r="H393">
        <f t="shared" si="62"/>
        <v>80</v>
      </c>
      <c r="J393">
        <f t="shared" si="56"/>
        <v>289.16256120378392</v>
      </c>
      <c r="K393" t="e">
        <f t="shared" si="59"/>
        <v>#REF!</v>
      </c>
      <c r="L393" t="e">
        <f t="shared" si="60"/>
        <v>#REF!</v>
      </c>
    </row>
    <row r="394" spans="1:12" x14ac:dyDescent="0.25">
      <c r="A394" s="1">
        <f t="shared" si="61"/>
        <v>7.84</v>
      </c>
      <c r="B394" s="5">
        <f t="shared" si="55"/>
        <v>99.082075020503282</v>
      </c>
      <c r="C394" s="4">
        <v>392</v>
      </c>
      <c r="E394" s="3">
        <f t="shared" si="54"/>
        <v>0.02</v>
      </c>
      <c r="F394" t="e">
        <f t="shared" si="57"/>
        <v>#REF!</v>
      </c>
      <c r="G394" s="12" t="e">
        <f t="shared" si="58"/>
        <v>#REF!</v>
      </c>
      <c r="H394">
        <f t="shared" si="62"/>
        <v>80</v>
      </c>
      <c r="J394">
        <f t="shared" si="56"/>
        <v>290.6407533934763</v>
      </c>
      <c r="K394" t="e">
        <f t="shared" si="59"/>
        <v>#REF!</v>
      </c>
      <c r="L394" t="e">
        <f t="shared" si="60"/>
        <v>#REF!</v>
      </c>
    </row>
    <row r="395" spans="1:12" x14ac:dyDescent="0.25">
      <c r="A395" s="1">
        <f t="shared" si="61"/>
        <v>7.86</v>
      </c>
      <c r="B395" s="5">
        <f t="shared" si="55"/>
        <v>99.582092585414117</v>
      </c>
      <c r="C395" s="4">
        <v>393</v>
      </c>
      <c r="E395" s="3">
        <f t="shared" si="54"/>
        <v>0.02</v>
      </c>
      <c r="F395" t="e">
        <f t="shared" si="57"/>
        <v>#REF!</v>
      </c>
      <c r="G395" s="12" t="e">
        <f t="shared" si="58"/>
        <v>#REF!</v>
      </c>
      <c r="H395">
        <f t="shared" si="62"/>
        <v>80</v>
      </c>
      <c r="J395">
        <f t="shared" si="56"/>
        <v>292.10747158388136</v>
      </c>
      <c r="K395" t="e">
        <f t="shared" si="59"/>
        <v>#REF!</v>
      </c>
      <c r="L395" t="e">
        <f t="shared" si="60"/>
        <v>#REF!</v>
      </c>
    </row>
    <row r="396" spans="1:12" x14ac:dyDescent="0.25">
      <c r="A396" s="1">
        <f t="shared" si="61"/>
        <v>7.88</v>
      </c>
      <c r="B396" s="5">
        <f t="shared" si="55"/>
        <v>100.07817881982147</v>
      </c>
      <c r="C396" s="4">
        <v>394</v>
      </c>
      <c r="E396" s="3">
        <f t="shared" si="54"/>
        <v>0.02</v>
      </c>
      <c r="F396" t="e">
        <f t="shared" si="57"/>
        <v>#REF!</v>
      </c>
      <c r="G396" s="12" t="e">
        <f t="shared" si="58"/>
        <v>#REF!</v>
      </c>
      <c r="H396">
        <f t="shared" si="62"/>
        <v>80</v>
      </c>
      <c r="J396">
        <f t="shared" si="56"/>
        <v>293.56265787147629</v>
      </c>
      <c r="K396" t="e">
        <f t="shared" si="59"/>
        <v>#REF!</v>
      </c>
      <c r="L396" t="e">
        <f t="shared" si="60"/>
        <v>#REF!</v>
      </c>
    </row>
    <row r="397" spans="1:12" x14ac:dyDescent="0.25">
      <c r="A397" s="1">
        <f t="shared" si="61"/>
        <v>7.9</v>
      </c>
      <c r="B397" s="5">
        <f t="shared" si="55"/>
        <v>100.5703141390904</v>
      </c>
      <c r="C397" s="4">
        <v>395</v>
      </c>
      <c r="E397" s="3">
        <f t="shared" si="54"/>
        <v>0.02</v>
      </c>
      <c r="F397" t="e">
        <f t="shared" si="57"/>
        <v>#REF!</v>
      </c>
      <c r="G397" s="12" t="e">
        <f t="shared" si="58"/>
        <v>#REF!</v>
      </c>
      <c r="H397">
        <f t="shared" si="62"/>
        <v>80</v>
      </c>
      <c r="J397">
        <f t="shared" si="56"/>
        <v>295.00625480799852</v>
      </c>
      <c r="K397" t="e">
        <f t="shared" si="59"/>
        <v>#REF!</v>
      </c>
      <c r="L397" t="e">
        <f t="shared" si="60"/>
        <v>#REF!</v>
      </c>
    </row>
    <row r="398" spans="1:12" x14ac:dyDescent="0.25">
      <c r="A398" s="1">
        <f t="shared" si="61"/>
        <v>7.92</v>
      </c>
      <c r="B398" s="5">
        <f t="shared" si="55"/>
        <v>101.05847911456102</v>
      </c>
      <c r="C398" s="4">
        <v>396</v>
      </c>
      <c r="E398" s="3">
        <f t="shared" si="54"/>
        <v>0.02</v>
      </c>
      <c r="F398" t="e">
        <f t="shared" si="57"/>
        <v>#REF!</v>
      </c>
      <c r="G398" s="12" t="e">
        <f t="shared" si="58"/>
        <v>#REF!</v>
      </c>
      <c r="H398">
        <f t="shared" si="62"/>
        <v>80</v>
      </c>
      <c r="J398">
        <f t="shared" si="56"/>
        <v>296.43820540271236</v>
      </c>
      <c r="K398" t="e">
        <f t="shared" si="59"/>
        <v>#REF!</v>
      </c>
      <c r="L398" t="e">
        <f t="shared" si="60"/>
        <v>#REF!</v>
      </c>
    </row>
    <row r="399" spans="1:12" x14ac:dyDescent="0.25">
      <c r="A399" s="1">
        <f t="shared" si="61"/>
        <v>7.94</v>
      </c>
      <c r="B399" s="5">
        <f t="shared" si="55"/>
        <v>101.54265447431605</v>
      </c>
      <c r="C399" s="4">
        <v>397</v>
      </c>
      <c r="E399" s="3">
        <f t="shared" si="54"/>
        <v>0.02</v>
      </c>
      <c r="F399" t="e">
        <f t="shared" si="57"/>
        <v>#REF!</v>
      </c>
      <c r="G399" s="12" t="e">
        <f t="shared" si="58"/>
        <v>#REF!</v>
      </c>
      <c r="H399">
        <f t="shared" si="62"/>
        <v>80</v>
      </c>
      <c r="J399">
        <f t="shared" si="56"/>
        <v>297.8584531246604</v>
      </c>
      <c r="K399" t="e">
        <f t="shared" si="59"/>
        <v>#REF!</v>
      </c>
      <c r="L399" t="e">
        <f t="shared" si="60"/>
        <v>#REF!</v>
      </c>
    </row>
    <row r="400" spans="1:12" x14ac:dyDescent="0.25">
      <c r="A400" s="1">
        <f t="shared" si="61"/>
        <v>7.96</v>
      </c>
      <c r="B400" s="5">
        <f t="shared" si="55"/>
        <v>102.02282110394127</v>
      </c>
      <c r="C400" s="4">
        <v>398</v>
      </c>
      <c r="E400" s="3">
        <f t="shared" si="54"/>
        <v>0.02</v>
      </c>
      <c r="F400" t="e">
        <f t="shared" si="57"/>
        <v>#REF!</v>
      </c>
      <c r="G400" s="12" t="e">
        <f t="shared" si="58"/>
        <v>#REF!</v>
      </c>
      <c r="H400">
        <f t="shared" si="62"/>
        <v>80</v>
      </c>
      <c r="J400">
        <f t="shared" si="56"/>
        <v>299.2669419048944</v>
      </c>
      <c r="K400" t="e">
        <f t="shared" si="59"/>
        <v>#REF!</v>
      </c>
      <c r="L400" t="e">
        <f t="shared" si="60"/>
        <v>#REF!</v>
      </c>
    </row>
    <row r="401" spans="1:12" x14ac:dyDescent="0.25">
      <c r="A401" s="1">
        <f t="shared" si="61"/>
        <v>7.98</v>
      </c>
      <c r="B401" s="5">
        <f t="shared" si="55"/>
        <v>102.49896004728039</v>
      </c>
      <c r="C401" s="4">
        <v>399</v>
      </c>
      <c r="E401" s="3">
        <f t="shared" si="54"/>
        <v>0.02</v>
      </c>
      <c r="F401" t="e">
        <f t="shared" si="57"/>
        <v>#REF!</v>
      </c>
      <c r="G401" s="12" t="e">
        <f t="shared" si="58"/>
        <v>#REF!</v>
      </c>
      <c r="H401">
        <f t="shared" si="62"/>
        <v>80</v>
      </c>
      <c r="J401">
        <f t="shared" si="56"/>
        <v>300.66361613868912</v>
      </c>
      <c r="K401" t="e">
        <f t="shared" si="59"/>
        <v>#REF!</v>
      </c>
      <c r="L401" t="e">
        <f t="shared" si="60"/>
        <v>#REF!</v>
      </c>
    </row>
    <row r="402" spans="1:12" x14ac:dyDescent="0.25">
      <c r="A402" s="1">
        <f t="shared" si="61"/>
        <v>8</v>
      </c>
      <c r="B402" s="5">
        <f t="shared" si="55"/>
        <v>102.97105250718316</v>
      </c>
      <c r="C402" s="4">
        <v>400</v>
      </c>
      <c r="E402" s="3">
        <f t="shared" si="54"/>
        <v>0.02</v>
      </c>
      <c r="F402" t="e">
        <f t="shared" si="57"/>
        <v>#REF!</v>
      </c>
      <c r="G402" s="12" t="e">
        <f t="shared" si="58"/>
        <v>#REF!</v>
      </c>
      <c r="H402">
        <f t="shared" si="62"/>
        <v>80</v>
      </c>
      <c r="J402">
        <f t="shared" si="56"/>
        <v>302.04842068773729</v>
      </c>
      <c r="K402" t="e">
        <f t="shared" si="59"/>
        <v>#REF!</v>
      </c>
      <c r="L402" t="e">
        <f t="shared" si="60"/>
        <v>#REF!</v>
      </c>
    </row>
    <row r="403" spans="1:12" x14ac:dyDescent="0.25">
      <c r="A403" s="1">
        <f t="shared" si="61"/>
        <v>8.02</v>
      </c>
      <c r="B403" s="5">
        <f t="shared" si="55"/>
        <v>103.43907984624765</v>
      </c>
      <c r="C403" s="4">
        <v>401</v>
      </c>
      <c r="E403" s="3">
        <f t="shared" si="54"/>
        <v>0.02</v>
      </c>
      <c r="F403" t="e">
        <f t="shared" si="57"/>
        <v>#REF!</v>
      </c>
      <c r="G403" s="12" t="e">
        <f t="shared" si="58"/>
        <v>#REF!</v>
      </c>
      <c r="H403">
        <f t="shared" si="62"/>
        <v>80</v>
      </c>
      <c r="J403">
        <f t="shared" si="56"/>
        <v>303.42130088232642</v>
      </c>
      <c r="K403" t="e">
        <f t="shared" si="59"/>
        <v>#REF!</v>
      </c>
      <c r="L403" t="e">
        <f t="shared" si="60"/>
        <v>#REF!</v>
      </c>
    </row>
    <row r="404" spans="1:12" x14ac:dyDescent="0.25">
      <c r="A404" s="1">
        <f t="shared" si="61"/>
        <v>8.0400000000000009</v>
      </c>
      <c r="B404" s="5">
        <f t="shared" si="55"/>
        <v>103.90302358755588</v>
      </c>
      <c r="C404" s="4">
        <v>402</v>
      </c>
      <c r="E404" s="3">
        <f t="shared" si="54"/>
        <v>0.02</v>
      </c>
      <c r="F404" t="e">
        <f t="shared" si="57"/>
        <v>#REF!</v>
      </c>
      <c r="G404" s="12" t="e">
        <f t="shared" si="58"/>
        <v>#REF!</v>
      </c>
      <c r="H404">
        <f t="shared" si="62"/>
        <v>80</v>
      </c>
      <c r="J404">
        <f t="shared" si="56"/>
        <v>304.78220252349723</v>
      </c>
      <c r="K404" t="e">
        <f t="shared" si="59"/>
        <v>#REF!</v>
      </c>
      <c r="L404" t="e">
        <f t="shared" si="60"/>
        <v>#REF!</v>
      </c>
    </row>
    <row r="405" spans="1:12" x14ac:dyDescent="0.25">
      <c r="A405" s="1">
        <f t="shared" si="61"/>
        <v>8.06</v>
      </c>
      <c r="B405" s="5">
        <f t="shared" si="55"/>
        <v>104.36286541540333</v>
      </c>
      <c r="C405" s="4">
        <v>403</v>
      </c>
      <c r="E405" s="3">
        <f t="shared" si="54"/>
        <v>0.02</v>
      </c>
      <c r="F405" t="e">
        <f t="shared" si="57"/>
        <v>#REF!</v>
      </c>
      <c r="G405" s="12" t="e">
        <f t="shared" si="58"/>
        <v>#REF!</v>
      </c>
      <c r="H405">
        <f t="shared" si="62"/>
        <v>80</v>
      </c>
      <c r="J405">
        <f t="shared" si="56"/>
        <v>306.13107188518313</v>
      </c>
      <c r="K405" t="e">
        <f t="shared" si="59"/>
        <v>#REF!</v>
      </c>
      <c r="L405" t="e">
        <f t="shared" si="60"/>
        <v>#REF!</v>
      </c>
    </row>
    <row r="406" spans="1:12" x14ac:dyDescent="0.25">
      <c r="A406" s="1">
        <f t="shared" si="61"/>
        <v>8.08</v>
      </c>
      <c r="B406" s="5">
        <f t="shared" si="55"/>
        <v>104.81858717602201</v>
      </c>
      <c r="C406" s="4">
        <v>404</v>
      </c>
      <c r="E406" s="3">
        <f t="shared" si="54"/>
        <v>0.02</v>
      </c>
      <c r="F406" t="e">
        <f t="shared" si="57"/>
        <v>#REF!</v>
      </c>
      <c r="G406" s="12" t="e">
        <f t="shared" si="58"/>
        <v>#REF!</v>
      </c>
      <c r="H406">
        <f t="shared" si="62"/>
        <v>80</v>
      </c>
      <c r="J406">
        <f t="shared" si="56"/>
        <v>307.4678557163312</v>
      </c>
      <c r="K406" t="e">
        <f t="shared" si="59"/>
        <v>#REF!</v>
      </c>
      <c r="L406" t="e">
        <f t="shared" si="60"/>
        <v>#REF!</v>
      </c>
    </row>
    <row r="407" spans="1:12" x14ac:dyDescent="0.25">
      <c r="A407" s="1">
        <f t="shared" si="61"/>
        <v>8.1</v>
      </c>
      <c r="B407" s="5">
        <f t="shared" si="55"/>
        <v>105.27017087829719</v>
      </c>
      <c r="C407" s="4">
        <v>405</v>
      </c>
      <c r="E407" s="3">
        <f t="shared" si="54"/>
        <v>0.02</v>
      </c>
      <c r="F407" t="e">
        <f t="shared" si="57"/>
        <v>#REF!</v>
      </c>
      <c r="G407" s="12" t="e">
        <f t="shared" si="58"/>
        <v>#REF!</v>
      </c>
      <c r="H407">
        <f t="shared" si="62"/>
        <v>80</v>
      </c>
      <c r="J407">
        <f t="shared" si="56"/>
        <v>308.79250124300506</v>
      </c>
      <c r="K407" t="e">
        <f t="shared" si="59"/>
        <v>#REF!</v>
      </c>
      <c r="L407" t="e">
        <f t="shared" si="60"/>
        <v>#REF!</v>
      </c>
    </row>
    <row r="408" spans="1:12" x14ac:dyDescent="0.25">
      <c r="A408" s="1">
        <f t="shared" si="61"/>
        <v>8.120000000000001</v>
      </c>
      <c r="B408" s="5">
        <f t="shared" si="55"/>
        <v>105.71759869447752</v>
      </c>
      <c r="C408" s="4">
        <v>406</v>
      </c>
      <c r="E408" s="3">
        <f t="shared" si="54"/>
        <v>0.02</v>
      </c>
      <c r="F408" t="e">
        <f t="shared" si="57"/>
        <v>#REF!</v>
      </c>
      <c r="G408" s="12" t="e">
        <f t="shared" si="58"/>
        <v>#REF!</v>
      </c>
      <c r="H408">
        <f t="shared" si="62"/>
        <v>80</v>
      </c>
      <c r="J408">
        <f t="shared" si="56"/>
        <v>310.10495617046735</v>
      </c>
      <c r="K408" t="e">
        <f t="shared" si="59"/>
        <v>#REF!</v>
      </c>
      <c r="L408" t="e">
        <f t="shared" si="60"/>
        <v>#REF!</v>
      </c>
    </row>
    <row r="409" spans="1:12" x14ac:dyDescent="0.25">
      <c r="A409" s="1">
        <f t="shared" si="61"/>
        <v>8.14</v>
      </c>
      <c r="B409" s="5">
        <f t="shared" si="55"/>
        <v>106.16085296087884</v>
      </c>
      <c r="C409" s="4">
        <v>407</v>
      </c>
      <c r="E409" s="3">
        <f t="shared" si="54"/>
        <v>0.02</v>
      </c>
      <c r="F409" t="e">
        <f t="shared" si="57"/>
        <v>#REF!</v>
      </c>
      <c r="G409" s="12" t="e">
        <f t="shared" si="58"/>
        <v>#REF!</v>
      </c>
      <c r="H409">
        <f t="shared" si="62"/>
        <v>80</v>
      </c>
      <c r="J409">
        <f t="shared" si="56"/>
        <v>311.40516868524463</v>
      </c>
      <c r="K409" t="e">
        <f t="shared" si="59"/>
        <v>#REF!</v>
      </c>
      <c r="L409" t="e">
        <f t="shared" si="60"/>
        <v>#REF!</v>
      </c>
    </row>
    <row r="410" spans="1:12" x14ac:dyDescent="0.25">
      <c r="A410" s="1">
        <f t="shared" si="61"/>
        <v>8.16</v>
      </c>
      <c r="B410" s="5">
        <f t="shared" si="55"/>
        <v>106.59991617858181</v>
      </c>
      <c r="C410" s="4">
        <v>408</v>
      </c>
      <c r="E410" s="3">
        <f t="shared" si="54"/>
        <v>0.02</v>
      </c>
      <c r="F410" t="e">
        <f t="shared" si="57"/>
        <v>#REF!</v>
      </c>
      <c r="G410" s="12" t="e">
        <f t="shared" si="58"/>
        <v>#REF!</v>
      </c>
      <c r="H410">
        <f t="shared" si="62"/>
        <v>80</v>
      </c>
      <c r="J410">
        <f t="shared" si="56"/>
        <v>312.69308745717331</v>
      </c>
      <c r="K410" t="e">
        <f t="shared" si="59"/>
        <v>#REF!</v>
      </c>
      <c r="L410" t="e">
        <f t="shared" si="60"/>
        <v>#REF!</v>
      </c>
    </row>
    <row r="411" spans="1:12" x14ac:dyDescent="0.25">
      <c r="A411" s="1">
        <f t="shared" si="61"/>
        <v>8.18</v>
      </c>
      <c r="B411" s="5">
        <f t="shared" si="55"/>
        <v>107.03477101412233</v>
      </c>
      <c r="C411" s="4">
        <v>409</v>
      </c>
      <c r="E411" s="3">
        <f t="shared" si="54"/>
        <v>0.02</v>
      </c>
      <c r="F411" t="e">
        <f t="shared" si="57"/>
        <v>#REF!</v>
      </c>
      <c r="G411" s="12" t="e">
        <f t="shared" si="58"/>
        <v>#REF!</v>
      </c>
      <c r="H411">
        <f t="shared" si="62"/>
        <v>80</v>
      </c>
      <c r="J411">
        <f t="shared" si="56"/>
        <v>313.96866164142551</v>
      </c>
      <c r="K411" t="e">
        <f t="shared" si="59"/>
        <v>#REF!</v>
      </c>
      <c r="L411" t="e">
        <f t="shared" si="60"/>
        <v>#REF!</v>
      </c>
    </row>
    <row r="412" spans="1:12" x14ac:dyDescent="0.25">
      <c r="A412" s="1">
        <f t="shared" si="61"/>
        <v>8.1999999999999993</v>
      </c>
      <c r="B412" s="5">
        <f t="shared" si="55"/>
        <v>107.46540030017607</v>
      </c>
      <c r="C412" s="4">
        <v>410</v>
      </c>
      <c r="E412" s="3">
        <f t="shared" si="54"/>
        <v>0.02</v>
      </c>
      <c r="F412" t="e">
        <f t="shared" si="57"/>
        <v>#REF!</v>
      </c>
      <c r="G412" s="12" t="e">
        <f t="shared" si="58"/>
        <v>#REF!</v>
      </c>
      <c r="H412">
        <f t="shared" si="62"/>
        <v>80</v>
      </c>
      <c r="J412">
        <f t="shared" si="56"/>
        <v>315.23184088051647</v>
      </c>
      <c r="K412" t="e">
        <f t="shared" si="59"/>
        <v>#REF!</v>
      </c>
      <c r="L412" t="e">
        <f t="shared" si="60"/>
        <v>#REF!</v>
      </c>
    </row>
    <row r="413" spans="1:12" x14ac:dyDescent="0.25">
      <c r="A413" s="1">
        <f t="shared" si="61"/>
        <v>8.2200000000000006</v>
      </c>
      <c r="B413" s="5">
        <f t="shared" si="55"/>
        <v>107.89178703623625</v>
      </c>
      <c r="C413" s="4">
        <v>411</v>
      </c>
      <c r="E413" s="3">
        <f t="shared" si="54"/>
        <v>0.02</v>
      </c>
      <c r="F413" t="e">
        <f t="shared" si="57"/>
        <v>#REF!</v>
      </c>
      <c r="G413" s="12" t="e">
        <f t="shared" si="58"/>
        <v>#REF!</v>
      </c>
      <c r="H413">
        <f t="shared" si="62"/>
        <v>80</v>
      </c>
      <c r="J413">
        <f t="shared" si="56"/>
        <v>316.48257530629303</v>
      </c>
      <c r="K413" t="e">
        <f t="shared" si="59"/>
        <v>#REF!</v>
      </c>
      <c r="L413" t="e">
        <f t="shared" si="60"/>
        <v>#REF!</v>
      </c>
    </row>
    <row r="414" spans="1:12" x14ac:dyDescent="0.25">
      <c r="A414" s="1">
        <f t="shared" si="61"/>
        <v>8.24</v>
      </c>
      <c r="B414" s="5">
        <f t="shared" si="55"/>
        <v>108.31391438928453</v>
      </c>
      <c r="C414" s="4">
        <v>412</v>
      </c>
      <c r="E414" s="3">
        <f t="shared" si="54"/>
        <v>0.02</v>
      </c>
      <c r="F414" t="e">
        <f t="shared" si="57"/>
        <v>#REF!</v>
      </c>
      <c r="G414" s="12" t="e">
        <f t="shared" si="58"/>
        <v>#REF!</v>
      </c>
      <c r="H414">
        <f t="shared" si="62"/>
        <v>80</v>
      </c>
      <c r="J414">
        <f t="shared" si="56"/>
        <v>317.72081554190129</v>
      </c>
      <c r="K414" t="e">
        <f t="shared" si="59"/>
        <v>#REF!</v>
      </c>
      <c r="L414" t="e">
        <f t="shared" si="60"/>
        <v>#REF!</v>
      </c>
    </row>
    <row r="415" spans="1:12" x14ac:dyDescent="0.25">
      <c r="A415" s="1">
        <f t="shared" si="61"/>
        <v>8.26</v>
      </c>
      <c r="B415" s="5">
        <f t="shared" si="55"/>
        <v>108.73176569445586</v>
      </c>
      <c r="C415" s="4">
        <v>413</v>
      </c>
      <c r="E415" s="3">
        <f t="shared" si="54"/>
        <v>0.02</v>
      </c>
      <c r="F415" t="e">
        <f t="shared" si="57"/>
        <v>#REF!</v>
      </c>
      <c r="G415" s="12" t="e">
        <f t="shared" si="58"/>
        <v>#REF!</v>
      </c>
      <c r="H415">
        <f t="shared" si="62"/>
        <v>80</v>
      </c>
      <c r="J415">
        <f t="shared" si="56"/>
        <v>318.9465127037372</v>
      </c>
      <c r="K415" t="e">
        <f t="shared" si="59"/>
        <v>#REF!</v>
      </c>
      <c r="L415" t="e">
        <f t="shared" si="60"/>
        <v>#REF!</v>
      </c>
    </row>
    <row r="416" spans="1:12" x14ac:dyDescent="0.25">
      <c r="A416" s="1">
        <f t="shared" si="61"/>
        <v>8.2799999999999994</v>
      </c>
      <c r="B416" s="5">
        <f t="shared" si="55"/>
        <v>109.14532445569618</v>
      </c>
      <c r="C416" s="4">
        <v>414</v>
      </c>
      <c r="E416" s="3">
        <f t="shared" si="54"/>
        <v>0.02</v>
      </c>
      <c r="F416" t="e">
        <f t="shared" si="57"/>
        <v>#REF!</v>
      </c>
      <c r="G416" s="12" t="e">
        <f t="shared" si="58"/>
        <v>#REF!</v>
      </c>
      <c r="H416">
        <f t="shared" si="62"/>
        <v>80</v>
      </c>
      <c r="J416">
        <f t="shared" si="56"/>
        <v>320.15961840337542</v>
      </c>
      <c r="K416" t="e">
        <f t="shared" si="59"/>
        <v>#REF!</v>
      </c>
      <c r="L416" t="e">
        <f t="shared" si="60"/>
        <v>#REF!</v>
      </c>
    </row>
    <row r="417" spans="1:12" x14ac:dyDescent="0.25">
      <c r="A417" s="1">
        <f t="shared" si="61"/>
        <v>8.3000000000000007</v>
      </c>
      <c r="B417" s="5">
        <f t="shared" si="55"/>
        <v>109.55457434641374</v>
      </c>
      <c r="C417" s="4">
        <v>415</v>
      </c>
      <c r="E417" s="3">
        <f t="shared" si="54"/>
        <v>0.02</v>
      </c>
      <c r="F417" t="e">
        <f t="shared" si="57"/>
        <v>#REF!</v>
      </c>
      <c r="G417" s="12" t="e">
        <f t="shared" si="58"/>
        <v>#REF!</v>
      </c>
      <c r="H417">
        <f t="shared" si="62"/>
        <v>80</v>
      </c>
      <c r="J417">
        <f t="shared" si="56"/>
        <v>321.36008474948034</v>
      </c>
      <c r="K417" t="e">
        <f t="shared" si="59"/>
        <v>#REF!</v>
      </c>
      <c r="L417" t="e">
        <f t="shared" si="60"/>
        <v>#REF!</v>
      </c>
    </row>
    <row r="418" spans="1:12" x14ac:dyDescent="0.25">
      <c r="A418" s="1">
        <f t="shared" si="61"/>
        <v>8.32</v>
      </c>
      <c r="B418" s="5">
        <f t="shared" si="55"/>
        <v>109.95949921012355</v>
      </c>
      <c r="C418" s="4">
        <v>416</v>
      </c>
      <c r="E418" s="3">
        <f t="shared" si="54"/>
        <v>0.02</v>
      </c>
      <c r="F418" t="e">
        <f t="shared" si="57"/>
        <v>#REF!</v>
      </c>
      <c r="G418" s="12" t="e">
        <f t="shared" si="58"/>
        <v>#REF!</v>
      </c>
      <c r="H418">
        <f t="shared" si="62"/>
        <v>80</v>
      </c>
      <c r="J418">
        <f t="shared" si="56"/>
        <v>322.54786434969571</v>
      </c>
      <c r="K418" t="e">
        <f t="shared" si="59"/>
        <v>#REF!</v>
      </c>
      <c r="L418" t="e">
        <f t="shared" si="60"/>
        <v>#REF!</v>
      </c>
    </row>
    <row r="419" spans="1:12" x14ac:dyDescent="0.25">
      <c r="A419" s="1">
        <f t="shared" si="61"/>
        <v>8.34</v>
      </c>
      <c r="B419" s="5">
        <f t="shared" si="55"/>
        <v>110.36008306108538</v>
      </c>
      <c r="C419" s="4">
        <v>417</v>
      </c>
      <c r="E419" s="3">
        <f t="shared" si="54"/>
        <v>0.02</v>
      </c>
      <c r="F419" t="e">
        <f t="shared" si="57"/>
        <v>#REF!</v>
      </c>
      <c r="G419" s="12" t="e">
        <f t="shared" si="58"/>
        <v>#REF!</v>
      </c>
      <c r="H419">
        <f t="shared" si="62"/>
        <v>80</v>
      </c>
      <c r="J419">
        <f t="shared" si="56"/>
        <v>323.72291031251712</v>
      </c>
      <c r="K419" t="e">
        <f t="shared" si="59"/>
        <v>#REF!</v>
      </c>
      <c r="L419" t="e">
        <f t="shared" si="60"/>
        <v>#REF!</v>
      </c>
    </row>
    <row r="420" spans="1:12" x14ac:dyDescent="0.25">
      <c r="A420" s="1">
        <f t="shared" si="61"/>
        <v>8.36</v>
      </c>
      <c r="B420" s="5">
        <f t="shared" si="55"/>
        <v>110.75631008493465</v>
      </c>
      <c r="C420" s="4">
        <v>418</v>
      </c>
      <c r="E420" s="3">
        <f t="shared" si="54"/>
        <v>0.02</v>
      </c>
      <c r="F420" t="e">
        <f t="shared" si="57"/>
        <v>#REF!</v>
      </c>
      <c r="G420" s="12" t="e">
        <f t="shared" si="58"/>
        <v>#REF!</v>
      </c>
      <c r="H420">
        <f t="shared" si="62"/>
        <v>80</v>
      </c>
      <c r="J420">
        <f t="shared" si="56"/>
        <v>324.88517624914164</v>
      </c>
      <c r="K420" t="e">
        <f t="shared" si="59"/>
        <v>#REF!</v>
      </c>
      <c r="L420" t="e">
        <f t="shared" si="60"/>
        <v>#REF!</v>
      </c>
    </row>
    <row r="421" spans="1:12" x14ac:dyDescent="0.25">
      <c r="A421" s="1">
        <f t="shared" si="61"/>
        <v>8.3800000000000008</v>
      </c>
      <c r="B421" s="5">
        <f t="shared" si="55"/>
        <v>111.14816463930703</v>
      </c>
      <c r="C421" s="4">
        <v>419</v>
      </c>
      <c r="E421" s="3">
        <f t="shared" si="54"/>
        <v>0.02</v>
      </c>
      <c r="F421" t="e">
        <f t="shared" si="57"/>
        <v>#REF!</v>
      </c>
      <c r="G421" s="12" t="e">
        <f t="shared" si="58"/>
        <v>#REF!</v>
      </c>
      <c r="H421">
        <f t="shared" si="62"/>
        <v>80</v>
      </c>
      <c r="J421">
        <f t="shared" si="56"/>
        <v>326.03461627530061</v>
      </c>
      <c r="K421" t="e">
        <f t="shared" si="59"/>
        <v>#REF!</v>
      </c>
      <c r="L421" t="e">
        <f t="shared" si="60"/>
        <v>#REF!</v>
      </c>
    </row>
    <row r="422" spans="1:12" x14ac:dyDescent="0.25">
      <c r="A422" s="1">
        <f t="shared" si="61"/>
        <v>8.4</v>
      </c>
      <c r="B422" s="5">
        <f t="shared" si="55"/>
        <v>111.53563125445551</v>
      </c>
      <c r="C422" s="4">
        <v>420</v>
      </c>
      <c r="E422" s="3">
        <f t="shared" si="54"/>
        <v>0.02</v>
      </c>
      <c r="F422" t="e">
        <f t="shared" si="57"/>
        <v>#REF!</v>
      </c>
      <c r="G422" s="12" t="e">
        <f t="shared" si="58"/>
        <v>#REF!</v>
      </c>
      <c r="H422">
        <f t="shared" si="62"/>
        <v>80</v>
      </c>
      <c r="J422">
        <f t="shared" si="56"/>
        <v>327.17118501306948</v>
      </c>
      <c r="K422" t="e">
        <f t="shared" si="59"/>
        <v>#REF!</v>
      </c>
      <c r="L422" t="e">
        <f t="shared" si="60"/>
        <v>#REF!</v>
      </c>
    </row>
    <row r="423" spans="1:12" x14ac:dyDescent="0.25">
      <c r="A423" s="1">
        <f t="shared" si="61"/>
        <v>8.42</v>
      </c>
      <c r="B423" s="5">
        <f t="shared" si="55"/>
        <v>111.91869463386166</v>
      </c>
      <c r="C423" s="4">
        <v>421</v>
      </c>
      <c r="E423" s="3">
        <f t="shared" si="54"/>
        <v>0.02</v>
      </c>
      <c r="F423" t="e">
        <f t="shared" si="57"/>
        <v>#REF!</v>
      </c>
      <c r="G423" s="12" t="e">
        <f t="shared" si="58"/>
        <v>#REF!</v>
      </c>
      <c r="H423">
        <f t="shared" si="62"/>
        <v>80</v>
      </c>
      <c r="J423">
        <f t="shared" si="56"/>
        <v>328.29483759266088</v>
      </c>
      <c r="K423" t="e">
        <f t="shared" si="59"/>
        <v>#REF!</v>
      </c>
      <c r="L423" t="e">
        <f t="shared" si="60"/>
        <v>#REF!</v>
      </c>
    </row>
    <row r="424" spans="1:12" x14ac:dyDescent="0.25">
      <c r="A424" s="1">
        <f t="shared" si="61"/>
        <v>8.44</v>
      </c>
      <c r="B424" s="5">
        <f t="shared" si="55"/>
        <v>112.29733965483921</v>
      </c>
      <c r="C424" s="4">
        <v>422</v>
      </c>
      <c r="E424" s="3">
        <f t="shared" si="54"/>
        <v>0.02</v>
      </c>
      <c r="F424" t="e">
        <f t="shared" si="57"/>
        <v>#REF!</v>
      </c>
      <c r="G424" s="12" t="e">
        <f t="shared" si="58"/>
        <v>#REF!</v>
      </c>
      <c r="H424">
        <f t="shared" si="62"/>
        <v>80</v>
      </c>
      <c r="J424">
        <f t="shared" si="56"/>
        <v>329.40552965419499</v>
      </c>
      <c r="K424" t="e">
        <f t="shared" si="59"/>
        <v>#REF!</v>
      </c>
      <c r="L424" t="e">
        <f t="shared" si="60"/>
        <v>#REF!</v>
      </c>
    </row>
    <row r="425" spans="1:12" x14ac:dyDescent="0.25">
      <c r="A425" s="1">
        <f t="shared" si="61"/>
        <v>8.4600000000000009</v>
      </c>
      <c r="B425" s="5">
        <f t="shared" si="55"/>
        <v>112.67155136913104</v>
      </c>
      <c r="C425" s="4">
        <v>423</v>
      </c>
      <c r="E425" s="3">
        <f t="shared" si="54"/>
        <v>0.02</v>
      </c>
      <c r="F425" t="e">
        <f t="shared" si="57"/>
        <v>#REF!</v>
      </c>
      <c r="G425" s="12" t="e">
        <f t="shared" si="58"/>
        <v>#REF!</v>
      </c>
      <c r="H425">
        <f t="shared" si="62"/>
        <v>80</v>
      </c>
      <c r="J425">
        <f t="shared" si="56"/>
        <v>330.50321734945101</v>
      </c>
      <c r="K425" t="e">
        <f t="shared" si="59"/>
        <v>#REF!</v>
      </c>
      <c r="L425" t="e">
        <f t="shared" si="60"/>
        <v>#REF!</v>
      </c>
    </row>
    <row r="426" spans="1:12" x14ac:dyDescent="0.25">
      <c r="A426" s="1">
        <f t="shared" si="61"/>
        <v>8.48</v>
      </c>
      <c r="B426" s="5">
        <f t="shared" si="55"/>
        <v>113.04131500349938</v>
      </c>
      <c r="C426" s="4">
        <v>424</v>
      </c>
      <c r="E426" s="3">
        <f t="shared" si="54"/>
        <v>0.02</v>
      </c>
      <c r="F426" t="e">
        <f t="shared" si="57"/>
        <v>#REF!</v>
      </c>
      <c r="G426" s="12" t="e">
        <f t="shared" si="58"/>
        <v>#REF!</v>
      </c>
      <c r="H426">
        <f t="shared" si="62"/>
        <v>80</v>
      </c>
      <c r="J426">
        <f t="shared" si="56"/>
        <v>331.58785734359816</v>
      </c>
      <c r="K426" t="e">
        <f t="shared" si="59"/>
        <v>#REF!</v>
      </c>
      <c r="L426" t="e">
        <f t="shared" si="60"/>
        <v>#REF!</v>
      </c>
    </row>
    <row r="427" spans="1:12" x14ac:dyDescent="0.25">
      <c r="A427" s="1">
        <f t="shared" si="61"/>
        <v>8.5</v>
      </c>
      <c r="B427" s="5">
        <f t="shared" si="55"/>
        <v>113.40661596030908</v>
      </c>
      <c r="C427" s="4">
        <v>425</v>
      </c>
      <c r="E427" s="3">
        <f t="shared" si="54"/>
        <v>0.02</v>
      </c>
      <c r="F427" t="e">
        <f t="shared" si="57"/>
        <v>#REF!</v>
      </c>
      <c r="G427" s="12" t="e">
        <f t="shared" si="58"/>
        <v>#REF!</v>
      </c>
      <c r="H427">
        <f t="shared" si="62"/>
        <v>80</v>
      </c>
      <c r="J427">
        <f t="shared" si="56"/>
        <v>332.65940681690665</v>
      </c>
      <c r="K427" t="e">
        <f t="shared" si="59"/>
        <v>#REF!</v>
      </c>
      <c r="L427" t="e">
        <f t="shared" si="60"/>
        <v>#REF!</v>
      </c>
    </row>
    <row r="428" spans="1:12" x14ac:dyDescent="0.25">
      <c r="A428" s="1">
        <f t="shared" si="61"/>
        <v>8.52</v>
      </c>
      <c r="B428" s="5">
        <f t="shared" si="55"/>
        <v>113.76743981810392</v>
      </c>
      <c r="C428" s="4">
        <v>426</v>
      </c>
      <c r="E428" s="3">
        <f t="shared" si="54"/>
        <v>0.02</v>
      </c>
      <c r="F428" t="e">
        <f t="shared" si="57"/>
        <v>#REF!</v>
      </c>
      <c r="G428" s="12" t="e">
        <f t="shared" si="58"/>
        <v>#REF!</v>
      </c>
      <c r="H428">
        <f t="shared" si="62"/>
        <v>80</v>
      </c>
      <c r="J428">
        <f t="shared" si="56"/>
        <v>333.71782346643818</v>
      </c>
      <c r="K428" t="e">
        <f t="shared" si="59"/>
        <v>#REF!</v>
      </c>
      <c r="L428" t="e">
        <f t="shared" si="60"/>
        <v>#REF!</v>
      </c>
    </row>
    <row r="429" spans="1:12" x14ac:dyDescent="0.25">
      <c r="A429" s="1">
        <f t="shared" si="61"/>
        <v>8.5400000000000009</v>
      </c>
      <c r="B429" s="5">
        <f t="shared" si="55"/>
        <v>114.12377233217588</v>
      </c>
      <c r="C429" s="4">
        <v>427</v>
      </c>
      <c r="E429" s="3">
        <f t="shared" si="54"/>
        <v>0.02</v>
      </c>
      <c r="F429" t="e">
        <f t="shared" si="57"/>
        <v>#REF!</v>
      </c>
      <c r="G429" s="12" t="e">
        <f t="shared" si="58"/>
        <v>#REF!</v>
      </c>
      <c r="H429">
        <f t="shared" si="62"/>
        <v>80</v>
      </c>
      <c r="J429">
        <f t="shared" si="56"/>
        <v>334.76306550771591</v>
      </c>
      <c r="K429" t="e">
        <f t="shared" si="59"/>
        <v>#REF!</v>
      </c>
      <c r="L429" t="e">
        <f t="shared" si="60"/>
        <v>#REF!</v>
      </c>
    </row>
    <row r="430" spans="1:12" x14ac:dyDescent="0.25">
      <c r="A430" s="1">
        <f t="shared" si="61"/>
        <v>8.56</v>
      </c>
      <c r="B430" s="5">
        <f t="shared" si="55"/>
        <v>114.47559943512726</v>
      </c>
      <c r="C430" s="4">
        <v>428</v>
      </c>
      <c r="E430" s="3">
        <f t="shared" si="54"/>
        <v>0.02</v>
      </c>
      <c r="F430" t="e">
        <f t="shared" si="57"/>
        <v>#REF!</v>
      </c>
      <c r="G430" s="12" t="e">
        <f t="shared" si="58"/>
        <v>#REF!</v>
      </c>
      <c r="H430">
        <f t="shared" si="62"/>
        <v>80</v>
      </c>
      <c r="J430">
        <f t="shared" si="56"/>
        <v>335.79509167637332</v>
      </c>
      <c r="K430" t="e">
        <f t="shared" si="59"/>
        <v>#REF!</v>
      </c>
      <c r="L430" t="e">
        <f t="shared" si="60"/>
        <v>#REF!</v>
      </c>
    </row>
    <row r="431" spans="1:12" x14ac:dyDescent="0.25">
      <c r="A431" s="1">
        <f t="shared" si="61"/>
        <v>8.58</v>
      </c>
      <c r="B431" s="5">
        <f t="shared" si="55"/>
        <v>114.82290723742661</v>
      </c>
      <c r="C431" s="4">
        <v>429</v>
      </c>
      <c r="E431" s="3">
        <f t="shared" si="54"/>
        <v>0.02</v>
      </c>
      <c r="F431" t="e">
        <f t="shared" si="57"/>
        <v>#REF!</v>
      </c>
      <c r="G431" s="12" t="e">
        <f t="shared" si="58"/>
        <v>#REF!</v>
      </c>
      <c r="H431">
        <f t="shared" si="62"/>
        <v>80</v>
      </c>
      <c r="J431">
        <f t="shared" si="56"/>
        <v>336.81386122978472</v>
      </c>
      <c r="K431" t="e">
        <f t="shared" si="59"/>
        <v>#REF!</v>
      </c>
      <c r="L431" t="e">
        <f t="shared" si="60"/>
        <v>#REF!</v>
      </c>
    </row>
    <row r="432" spans="1:12" x14ac:dyDescent="0.25">
      <c r="A432" s="1">
        <f t="shared" si="61"/>
        <v>8.6</v>
      </c>
      <c r="B432" s="5">
        <f t="shared" si="55"/>
        <v>115.16568202795649</v>
      </c>
      <c r="C432" s="4">
        <v>430</v>
      </c>
      <c r="E432" s="3">
        <f t="shared" si="54"/>
        <v>0.02</v>
      </c>
      <c r="F432" t="e">
        <f t="shared" si="57"/>
        <v>#REF!</v>
      </c>
      <c r="G432" s="12" t="e">
        <f t="shared" si="58"/>
        <v>#REF!</v>
      </c>
      <c r="H432">
        <f t="shared" si="62"/>
        <v>80</v>
      </c>
      <c r="J432">
        <f t="shared" si="56"/>
        <v>337.81933394867241</v>
      </c>
      <c r="K432" t="e">
        <f t="shared" si="59"/>
        <v>#REF!</v>
      </c>
      <c r="L432" t="e">
        <f t="shared" si="60"/>
        <v>#REF!</v>
      </c>
    </row>
    <row r="433" spans="1:12" x14ac:dyDescent="0.25">
      <c r="A433" s="1">
        <f t="shared" si="61"/>
        <v>8.620000000000001</v>
      </c>
      <c r="B433" s="5">
        <f t="shared" si="55"/>
        <v>115.50391027455521</v>
      </c>
      <c r="C433" s="4">
        <v>431</v>
      </c>
      <c r="E433" s="3">
        <f t="shared" si="54"/>
        <v>0.02</v>
      </c>
      <c r="F433" t="e">
        <f t="shared" si="57"/>
        <v>#REF!</v>
      </c>
      <c r="G433" s="12" t="e">
        <f t="shared" si="58"/>
        <v>#REF!</v>
      </c>
      <c r="H433">
        <f t="shared" si="62"/>
        <v>80</v>
      </c>
      <c r="J433">
        <f t="shared" si="56"/>
        <v>338.81147013869531</v>
      </c>
      <c r="K433" t="e">
        <f t="shared" si="59"/>
        <v>#REF!</v>
      </c>
      <c r="L433" t="e">
        <f t="shared" si="60"/>
        <v>#REF!</v>
      </c>
    </row>
    <row r="434" spans="1:12" x14ac:dyDescent="0.25">
      <c r="A434" s="1">
        <f t="shared" si="61"/>
        <v>8.64</v>
      </c>
      <c r="B434" s="5">
        <f t="shared" si="55"/>
        <v>115.83757862455063</v>
      </c>
      <c r="C434" s="4">
        <v>432</v>
      </c>
      <c r="E434" s="3">
        <f t="shared" si="54"/>
        <v>0.02</v>
      </c>
      <c r="F434" t="e">
        <f t="shared" si="57"/>
        <v>#REF!</v>
      </c>
      <c r="G434" s="12" t="e">
        <f t="shared" si="58"/>
        <v>#REF!</v>
      </c>
      <c r="H434">
        <f t="shared" si="62"/>
        <v>80</v>
      </c>
      <c r="J434">
        <f t="shared" si="56"/>
        <v>339.79023063201521</v>
      </c>
      <c r="K434" t="e">
        <f t="shared" si="59"/>
        <v>#REF!</v>
      </c>
      <c r="L434" t="e">
        <f t="shared" si="60"/>
        <v>#REF!</v>
      </c>
    </row>
    <row r="435" spans="1:12" x14ac:dyDescent="0.25">
      <c r="A435" s="1">
        <f t="shared" si="61"/>
        <v>8.66</v>
      </c>
      <c r="B435" s="5">
        <f t="shared" si="55"/>
        <v>116.16667390528765</v>
      </c>
      <c r="C435" s="4">
        <v>433</v>
      </c>
      <c r="E435" s="3">
        <f t="shared" si="54"/>
        <v>0.02</v>
      </c>
      <c r="F435" t="e">
        <f t="shared" si="57"/>
        <v>#REF!</v>
      </c>
      <c r="G435" s="12" t="e">
        <f t="shared" si="58"/>
        <v>#REF!</v>
      </c>
      <c r="H435">
        <f t="shared" si="62"/>
        <v>80</v>
      </c>
      <c r="J435">
        <f t="shared" si="56"/>
        <v>340.75557678884377</v>
      </c>
      <c r="K435" t="e">
        <f t="shared" si="59"/>
        <v>#REF!</v>
      </c>
      <c r="L435" t="e">
        <f t="shared" si="60"/>
        <v>#REF!</v>
      </c>
    </row>
    <row r="436" spans="1:12" x14ac:dyDescent="0.25">
      <c r="A436" s="1">
        <f t="shared" si="61"/>
        <v>8.68</v>
      </c>
      <c r="B436" s="5">
        <f t="shared" si="55"/>
        <v>116.4911831246481</v>
      </c>
      <c r="C436" s="4">
        <v>434</v>
      </c>
      <c r="E436" s="3">
        <f t="shared" si="54"/>
        <v>0.02</v>
      </c>
      <c r="F436" t="e">
        <f t="shared" si="57"/>
        <v>#REF!</v>
      </c>
      <c r="G436" s="12" t="e">
        <f t="shared" si="58"/>
        <v>#REF!</v>
      </c>
      <c r="H436">
        <f t="shared" si="62"/>
        <v>80</v>
      </c>
      <c r="J436">
        <f t="shared" si="56"/>
        <v>341.70747049896772</v>
      </c>
      <c r="K436" t="e">
        <f t="shared" si="59"/>
        <v>#REF!</v>
      </c>
      <c r="L436" t="e">
        <f t="shared" si="60"/>
        <v>#REF!</v>
      </c>
    </row>
    <row r="437" spans="1:12" x14ac:dyDescent="0.25">
      <c r="A437" s="1">
        <f t="shared" si="61"/>
        <v>8.7000000000000011</v>
      </c>
      <c r="B437" s="5">
        <f t="shared" si="55"/>
        <v>116.81109347156365</v>
      </c>
      <c r="C437" s="4">
        <v>435</v>
      </c>
      <c r="E437" s="3">
        <f t="shared" si="54"/>
        <v>0.02</v>
      </c>
      <c r="F437" t="e">
        <f t="shared" si="57"/>
        <v>#REF!</v>
      </c>
      <c r="G437" s="12" t="e">
        <f t="shared" si="58"/>
        <v>#REF!</v>
      </c>
      <c r="H437">
        <f t="shared" si="62"/>
        <v>80</v>
      </c>
      <c r="J437">
        <f t="shared" si="56"/>
        <v>342.64587418325334</v>
      </c>
      <c r="K437" t="e">
        <f t="shared" si="59"/>
        <v>#REF!</v>
      </c>
      <c r="L437" t="e">
        <f t="shared" si="60"/>
        <v>#REF!</v>
      </c>
    </row>
    <row r="438" spans="1:12" x14ac:dyDescent="0.25">
      <c r="A438" s="1">
        <f t="shared" si="61"/>
        <v>8.7200000000000006</v>
      </c>
      <c r="B438" s="5">
        <f t="shared" si="55"/>
        <v>117.12639231652157</v>
      </c>
      <c r="C438" s="4">
        <v>436</v>
      </c>
      <c r="E438" s="3">
        <f t="shared" si="54"/>
        <v>0.02</v>
      </c>
      <c r="F438" t="e">
        <f t="shared" si="57"/>
        <v>#REF!</v>
      </c>
      <c r="G438" s="12" t="e">
        <f t="shared" si="58"/>
        <v>#REF!</v>
      </c>
      <c r="H438">
        <f t="shared" si="62"/>
        <v>80</v>
      </c>
      <c r="J438">
        <f t="shared" si="56"/>
        <v>343.57075079512992</v>
      </c>
      <c r="K438" t="e">
        <f t="shared" si="59"/>
        <v>#REF!</v>
      </c>
      <c r="L438" t="e">
        <f t="shared" si="60"/>
        <v>#REF!</v>
      </c>
    </row>
    <row r="439" spans="1:12" x14ac:dyDescent="0.25">
      <c r="A439" s="1">
        <f t="shared" si="61"/>
        <v>8.74</v>
      </c>
      <c r="B439" s="5">
        <f t="shared" si="55"/>
        <v>117.43706721206334</v>
      </c>
      <c r="C439" s="4">
        <v>437</v>
      </c>
      <c r="E439" s="3">
        <f t="shared" si="54"/>
        <v>0.02</v>
      </c>
      <c r="F439" t="e">
        <f t="shared" si="57"/>
        <v>#REF!</v>
      </c>
      <c r="G439" s="12" t="e">
        <f t="shared" si="58"/>
        <v>#REF!</v>
      </c>
      <c r="H439">
        <f t="shared" si="62"/>
        <v>80</v>
      </c>
      <c r="J439">
        <f t="shared" si="56"/>
        <v>344.48206382205245</v>
      </c>
      <c r="K439" t="e">
        <f t="shared" si="59"/>
        <v>#REF!</v>
      </c>
      <c r="L439" t="e">
        <f t="shared" si="60"/>
        <v>#REF!</v>
      </c>
    </row>
    <row r="440" spans="1:12" x14ac:dyDescent="0.25">
      <c r="A440" s="1">
        <f t="shared" si="61"/>
        <v>8.76</v>
      </c>
      <c r="B440" s="5">
        <f t="shared" si="55"/>
        <v>117.74310589327604</v>
      </c>
      <c r="C440" s="4">
        <v>438</v>
      </c>
      <c r="E440" s="3">
        <f t="shared" si="54"/>
        <v>0.02</v>
      </c>
      <c r="F440" t="e">
        <f t="shared" si="57"/>
        <v>#REF!</v>
      </c>
      <c r="G440" s="12" t="e">
        <f t="shared" si="58"/>
        <v>#REF!</v>
      </c>
      <c r="H440">
        <f t="shared" si="62"/>
        <v>80</v>
      </c>
      <c r="J440">
        <f t="shared" si="56"/>
        <v>345.37977728694307</v>
      </c>
      <c r="K440" t="e">
        <f t="shared" si="59"/>
        <v>#REF!</v>
      </c>
      <c r="L440" t="e">
        <f t="shared" si="60"/>
        <v>#REF!</v>
      </c>
    </row>
    <row r="441" spans="1:12" x14ac:dyDescent="0.25">
      <c r="A441" s="1">
        <f t="shared" si="61"/>
        <v>8.7799999999999994</v>
      </c>
      <c r="B441" s="5">
        <f t="shared" si="55"/>
        <v>118.04449627827654</v>
      </c>
      <c r="C441" s="4">
        <v>439</v>
      </c>
      <c r="E441" s="3">
        <f t="shared" si="54"/>
        <v>0.02</v>
      </c>
      <c r="F441" t="e">
        <f t="shared" si="57"/>
        <v>#REF!</v>
      </c>
      <c r="G441" s="12" t="e">
        <f t="shared" si="58"/>
        <v>#REF!</v>
      </c>
      <c r="H441">
        <f t="shared" si="62"/>
        <v>80</v>
      </c>
      <c r="J441">
        <f t="shared" si="56"/>
        <v>346.2638557496112</v>
      </c>
      <c r="K441" t="e">
        <f t="shared" si="59"/>
        <v>#REF!</v>
      </c>
      <c r="L441" t="e">
        <f t="shared" si="60"/>
        <v>#REF!</v>
      </c>
    </row>
    <row r="442" spans="1:12" x14ac:dyDescent="0.25">
      <c r="A442" s="1">
        <f t="shared" si="61"/>
        <v>8.8000000000000007</v>
      </c>
      <c r="B442" s="5">
        <f t="shared" si="55"/>
        <v>118.34122646868857</v>
      </c>
      <c r="C442" s="4">
        <v>440</v>
      </c>
      <c r="E442" s="3">
        <f t="shared" si="54"/>
        <v>0.02</v>
      </c>
      <c r="F442" t="e">
        <f t="shared" si="57"/>
        <v>#REF!</v>
      </c>
      <c r="G442" s="12" t="e">
        <f t="shared" si="58"/>
        <v>#REF!</v>
      </c>
      <c r="H442">
        <f t="shared" si="62"/>
        <v>80</v>
      </c>
      <c r="J442">
        <f t="shared" si="56"/>
        <v>347.13426430815315</v>
      </c>
      <c r="K442" t="e">
        <f t="shared" si="59"/>
        <v>#REF!</v>
      </c>
      <c r="L442" t="e">
        <f t="shared" si="60"/>
        <v>#REF!</v>
      </c>
    </row>
    <row r="443" spans="1:12" x14ac:dyDescent="0.25">
      <c r="A443" s="1">
        <f t="shared" si="61"/>
        <v>8.82</v>
      </c>
      <c r="B443" s="5">
        <f t="shared" si="55"/>
        <v>118.63328475011222</v>
      </c>
      <c r="C443" s="4">
        <v>441</v>
      </c>
      <c r="E443" s="3">
        <f t="shared" si="54"/>
        <v>0.02</v>
      </c>
      <c r="F443" t="e">
        <f t="shared" si="57"/>
        <v>#REF!</v>
      </c>
      <c r="G443" s="12" t="e">
        <f t="shared" si="58"/>
        <v>#REF!</v>
      </c>
      <c r="H443">
        <f t="shared" si="62"/>
        <v>80</v>
      </c>
      <c r="J443">
        <f t="shared" si="56"/>
        <v>347.99096860032915</v>
      </c>
      <c r="K443" t="e">
        <f t="shared" si="59"/>
        <v>#REF!</v>
      </c>
      <c r="L443" t="e">
        <f t="shared" si="60"/>
        <v>#REF!</v>
      </c>
    </row>
    <row r="444" spans="1:12" x14ac:dyDescent="0.25">
      <c r="A444" s="1">
        <f t="shared" si="61"/>
        <v>8.84</v>
      </c>
      <c r="B444" s="5">
        <f t="shared" si="55"/>
        <v>118.92065959258667</v>
      </c>
      <c r="C444" s="4">
        <v>442</v>
      </c>
      <c r="E444" s="3">
        <f t="shared" si="54"/>
        <v>0.02</v>
      </c>
      <c r="F444" t="e">
        <f t="shared" si="57"/>
        <v>#REF!</v>
      </c>
      <c r="G444" s="12" t="e">
        <f t="shared" si="58"/>
        <v>#REF!</v>
      </c>
      <c r="H444">
        <f t="shared" si="62"/>
        <v>80</v>
      </c>
      <c r="J444">
        <f t="shared" si="56"/>
        <v>348.83393480492089</v>
      </c>
      <c r="K444" t="e">
        <f t="shared" si="59"/>
        <v>#REF!</v>
      </c>
      <c r="L444" t="e">
        <f t="shared" si="60"/>
        <v>#REF!</v>
      </c>
    </row>
    <row r="445" spans="1:12" x14ac:dyDescent="0.25">
      <c r="A445" s="1">
        <f t="shared" si="61"/>
        <v>8.86</v>
      </c>
      <c r="B445" s="5">
        <f t="shared" si="55"/>
        <v>119.20333965104518</v>
      </c>
      <c r="C445" s="4">
        <v>443</v>
      </c>
      <c r="E445" s="3">
        <f t="shared" si="54"/>
        <v>0.02</v>
      </c>
      <c r="F445" t="e">
        <f t="shared" si="57"/>
        <v>#REF!</v>
      </c>
      <c r="G445" s="12" t="e">
        <f t="shared" si="58"/>
        <v>#REF!</v>
      </c>
      <c r="H445">
        <f t="shared" si="62"/>
        <v>80</v>
      </c>
      <c r="J445">
        <f t="shared" si="56"/>
        <v>349.66312964306587</v>
      </c>
      <c r="K445" t="e">
        <f t="shared" si="59"/>
        <v>#REF!</v>
      </c>
      <c r="L445" t="e">
        <f t="shared" si="60"/>
        <v>#REF!</v>
      </c>
    </row>
    <row r="446" spans="1:12" x14ac:dyDescent="0.25">
      <c r="A446" s="1">
        <f t="shared" si="61"/>
        <v>8.8800000000000008</v>
      </c>
      <c r="B446" s="5">
        <f t="shared" si="55"/>
        <v>119.48131376576309</v>
      </c>
      <c r="C446" s="4">
        <v>444</v>
      </c>
      <c r="E446" s="3">
        <f t="shared" si="54"/>
        <v>0.02</v>
      </c>
      <c r="F446" t="e">
        <f t="shared" si="57"/>
        <v>#REF!</v>
      </c>
      <c r="G446" s="12" t="e">
        <f t="shared" si="58"/>
        <v>#REF!</v>
      </c>
      <c r="H446">
        <f t="shared" si="62"/>
        <v>80</v>
      </c>
      <c r="J446">
        <f t="shared" si="56"/>
        <v>350.47852037957171</v>
      </c>
      <c r="K446" t="e">
        <f t="shared" si="59"/>
        <v>#REF!</v>
      </c>
      <c r="L446" t="e">
        <f t="shared" si="60"/>
        <v>#REF!</v>
      </c>
    </row>
    <row r="447" spans="1:12" x14ac:dyDescent="0.25">
      <c r="A447" s="1">
        <f t="shared" si="61"/>
        <v>8.9</v>
      </c>
      <c r="B447" s="5">
        <f t="shared" si="55"/>
        <v>119.7545709627983</v>
      </c>
      <c r="C447" s="4">
        <v>445</v>
      </c>
      <c r="E447" s="3">
        <f t="shared" si="54"/>
        <v>0.02</v>
      </c>
      <c r="F447" t="e">
        <f t="shared" si="57"/>
        <v>#REF!</v>
      </c>
      <c r="G447" s="12" t="e">
        <f t="shared" si="58"/>
        <v>#REF!</v>
      </c>
      <c r="H447">
        <f t="shared" si="62"/>
        <v>80</v>
      </c>
      <c r="J447">
        <f t="shared" si="56"/>
        <v>351.28007482420833</v>
      </c>
      <c r="K447" t="e">
        <f t="shared" si="59"/>
        <v>#REF!</v>
      </c>
      <c r="L447" t="e">
        <f t="shared" si="60"/>
        <v>#REF!</v>
      </c>
    </row>
    <row r="448" spans="1:12" x14ac:dyDescent="0.25">
      <c r="A448" s="1">
        <f t="shared" si="61"/>
        <v>8.92</v>
      </c>
      <c r="B448" s="5">
        <f t="shared" si="55"/>
        <v>120.02310045442458</v>
      </c>
      <c r="C448" s="4">
        <v>446</v>
      </c>
      <c r="E448" s="3">
        <f t="shared" si="54"/>
        <v>0.02</v>
      </c>
      <c r="F448" t="e">
        <f t="shared" si="57"/>
        <v>#REF!</v>
      </c>
      <c r="G448" s="12" t="e">
        <f t="shared" si="58"/>
        <v>#REF!</v>
      </c>
      <c r="H448">
        <f t="shared" si="62"/>
        <v>80</v>
      </c>
      <c r="J448">
        <f t="shared" si="56"/>
        <v>352.06776133297876</v>
      </c>
      <c r="K448" t="e">
        <f t="shared" si="59"/>
        <v>#REF!</v>
      </c>
      <c r="L448" t="e">
        <f t="shared" si="60"/>
        <v>#REF!</v>
      </c>
    </row>
    <row r="449" spans="1:12" x14ac:dyDescent="0.25">
      <c r="A449" s="1">
        <f t="shared" si="61"/>
        <v>8.94</v>
      </c>
      <c r="B449" s="5">
        <f t="shared" si="55"/>
        <v>120.28689163955734</v>
      </c>
      <c r="C449" s="4">
        <v>447</v>
      </c>
      <c r="E449" s="3">
        <f t="shared" ref="E449:E512" si="63">IF(fac=50,1/50,IF(fac=60,1/60))</f>
        <v>0.02</v>
      </c>
      <c r="F449" t="e">
        <f t="shared" si="57"/>
        <v>#REF!</v>
      </c>
      <c r="G449" s="12" t="e">
        <f t="shared" si="58"/>
        <v>#REF!</v>
      </c>
      <c r="H449">
        <f t="shared" si="62"/>
        <v>80</v>
      </c>
      <c r="J449">
        <f t="shared" si="56"/>
        <v>352.84154880936819</v>
      </c>
      <c r="K449" t="e">
        <f t="shared" si="59"/>
        <v>#REF!</v>
      </c>
      <c r="L449" t="e">
        <f t="shared" si="60"/>
        <v>#REF!</v>
      </c>
    </row>
    <row r="450" spans="1:12" x14ac:dyDescent="0.25">
      <c r="A450" s="1">
        <f t="shared" si="61"/>
        <v>8.9600000000000009</v>
      </c>
      <c r="B450" s="5">
        <f t="shared" ref="B450:B513" si="64">IF(fac=50,Vacmin*SQRT(2)*ABS(COS(A450*PI()/5/2)),IF(fac=60,Vacmin*SQRT(2)*ABS(COS(A450*PI()*240/1000/2))))</f>
        <v>120.54593410417237</v>
      </c>
      <c r="C450" s="4">
        <v>448</v>
      </c>
      <c r="E450" s="3">
        <f t="shared" si="63"/>
        <v>0.02</v>
      </c>
      <c r="F450" t="e">
        <f t="shared" si="57"/>
        <v>#REF!</v>
      </c>
      <c r="G450" s="12" t="e">
        <f t="shared" si="58"/>
        <v>#REF!</v>
      </c>
      <c r="H450">
        <f t="shared" si="62"/>
        <v>80</v>
      </c>
      <c r="J450">
        <f t="shared" ref="J450:J513" si="65">IF(fac=50,Vacmax*SQRT(2)*ABS(COS(A450*PI()/5/2)),IF(fac=60,Vacmax*SQRT(2)*ABS(COS(A450*PI()*240/1000/2))))</f>
        <v>353.60140670557229</v>
      </c>
      <c r="K450" t="e">
        <f t="shared" si="59"/>
        <v>#REF!</v>
      </c>
      <c r="L450" t="e">
        <f t="shared" si="60"/>
        <v>#REF!</v>
      </c>
    </row>
    <row r="451" spans="1:12" x14ac:dyDescent="0.25">
      <c r="A451" s="1">
        <f t="shared" si="61"/>
        <v>8.98</v>
      </c>
      <c r="B451" s="5">
        <f t="shared" si="64"/>
        <v>120.80021762171664</v>
      </c>
      <c r="C451" s="4">
        <v>449</v>
      </c>
      <c r="E451" s="3">
        <f t="shared" si="63"/>
        <v>0.02</v>
      </c>
      <c r="F451" t="e">
        <f t="shared" ref="F451:F501" si="66">SQRT(ABS(F450*F450-2*Vout*Iout*E451*100*1000000/1000/1000/Cin/H451))</f>
        <v>#REF!</v>
      </c>
      <c r="G451" s="12" t="e">
        <f t="shared" ref="G451:G514" si="67">MAX(B451,F451)</f>
        <v>#REF!</v>
      </c>
      <c r="H451">
        <f t="shared" si="62"/>
        <v>80</v>
      </c>
      <c r="J451">
        <f t="shared" si="65"/>
        <v>354.34730502370212</v>
      </c>
      <c r="K451" t="e">
        <f t="shared" ref="K451:K514" si="68">SQRT(ABS(K450*K450-2*Vout*Iout*E451*100*1000000/1000/1000/Cin/H451))</f>
        <v>#REF!</v>
      </c>
      <c r="L451" t="e">
        <f t="shared" ref="L451:L514" si="69">MAX(J451,K451)</f>
        <v>#REF!</v>
      </c>
    </row>
    <row r="452" spans="1:12" x14ac:dyDescent="0.25">
      <c r="A452" s="1">
        <f t="shared" ref="A452:A515" si="70">C452*E452</f>
        <v>9</v>
      </c>
      <c r="B452" s="5">
        <f t="shared" si="64"/>
        <v>121.04973215351232</v>
      </c>
      <c r="C452" s="4">
        <v>450</v>
      </c>
      <c r="E452" s="3">
        <f t="shared" si="63"/>
        <v>0.02</v>
      </c>
      <c r="F452" t="e">
        <f t="shared" si="66"/>
        <v>#REF!</v>
      </c>
      <c r="G452" s="12" t="e">
        <f t="shared" si="67"/>
        <v>#REF!</v>
      </c>
      <c r="H452">
        <f t="shared" ref="H452:H515" si="71">H451</f>
        <v>80</v>
      </c>
      <c r="J452">
        <f t="shared" si="65"/>
        <v>355.07921431696946</v>
      </c>
      <c r="K452" t="e">
        <f t="shared" si="68"/>
        <v>#REF!</v>
      </c>
      <c r="L452" t="e">
        <f t="shared" si="69"/>
        <v>#REF!</v>
      </c>
    </row>
    <row r="453" spans="1:12" x14ac:dyDescent="0.25">
      <c r="A453" s="1">
        <f t="shared" si="70"/>
        <v>9.02</v>
      </c>
      <c r="B453" s="5">
        <f t="shared" si="64"/>
        <v>121.29446784915291</v>
      </c>
      <c r="C453" s="4">
        <v>451</v>
      </c>
      <c r="E453" s="3">
        <f t="shared" si="63"/>
        <v>0.02</v>
      </c>
      <c r="F453" t="e">
        <f t="shared" si="66"/>
        <v>#REF!</v>
      </c>
      <c r="G453" s="12" t="e">
        <f t="shared" si="67"/>
        <v>#REF!</v>
      </c>
      <c r="H453">
        <f t="shared" si="71"/>
        <v>80</v>
      </c>
      <c r="J453">
        <f t="shared" si="65"/>
        <v>355.79710569084853</v>
      </c>
      <c r="K453" t="e">
        <f t="shared" si="68"/>
        <v>#REF!</v>
      </c>
      <c r="L453" t="e">
        <f t="shared" si="69"/>
        <v>#REF!</v>
      </c>
    </row>
    <row r="454" spans="1:12" x14ac:dyDescent="0.25">
      <c r="A454" s="1">
        <f t="shared" si="70"/>
        <v>9.0400000000000009</v>
      </c>
      <c r="B454" s="5">
        <f t="shared" si="64"/>
        <v>121.53441504689222</v>
      </c>
      <c r="C454" s="4">
        <v>452</v>
      </c>
      <c r="E454" s="3">
        <f t="shared" si="63"/>
        <v>0.02</v>
      </c>
      <c r="F454" t="e">
        <f t="shared" si="66"/>
        <v>#REF!</v>
      </c>
      <c r="G454" s="12" t="e">
        <f t="shared" si="67"/>
        <v>#REF!</v>
      </c>
      <c r="H454">
        <f t="shared" si="71"/>
        <v>80</v>
      </c>
      <c r="J454">
        <f t="shared" si="65"/>
        <v>356.50095080421715</v>
      </c>
      <c r="K454" t="e">
        <f t="shared" si="68"/>
        <v>#REF!</v>
      </c>
      <c r="L454" t="e">
        <f t="shared" si="69"/>
        <v>#REF!</v>
      </c>
    </row>
    <row r="455" spans="1:12" x14ac:dyDescent="0.25">
      <c r="A455" s="1">
        <f t="shared" si="70"/>
        <v>9.06</v>
      </c>
      <c r="B455" s="5">
        <f t="shared" si="64"/>
        <v>121.76956427402574</v>
      </c>
      <c r="C455" s="4">
        <v>453</v>
      </c>
      <c r="E455" s="3">
        <f t="shared" si="63"/>
        <v>0.02</v>
      </c>
      <c r="F455" t="e">
        <f t="shared" si="66"/>
        <v>#REF!</v>
      </c>
      <c r="G455" s="12" t="e">
        <f t="shared" si="67"/>
        <v>#REF!</v>
      </c>
      <c r="H455">
        <f t="shared" si="71"/>
        <v>80</v>
      </c>
      <c r="J455">
        <f t="shared" si="65"/>
        <v>357.1907218704755</v>
      </c>
      <c r="K455" t="e">
        <f t="shared" si="68"/>
        <v>#REF!</v>
      </c>
      <c r="L455" t="e">
        <f t="shared" si="69"/>
        <v>#REF!</v>
      </c>
    </row>
    <row r="456" spans="1:12" x14ac:dyDescent="0.25">
      <c r="A456" s="1">
        <f t="shared" si="70"/>
        <v>9.08</v>
      </c>
      <c r="B456" s="5">
        <f t="shared" si="64"/>
        <v>121.99990624726458</v>
      </c>
      <c r="C456" s="4">
        <v>454</v>
      </c>
      <c r="E456" s="3">
        <f t="shared" si="63"/>
        <v>0.02</v>
      </c>
      <c r="F456" t="e">
        <f t="shared" si="66"/>
        <v>#REF!</v>
      </c>
      <c r="G456" s="12" t="e">
        <f t="shared" si="67"/>
        <v>#REF!</v>
      </c>
      <c r="H456">
        <f t="shared" si="71"/>
        <v>80</v>
      </c>
      <c r="J456">
        <f t="shared" si="65"/>
        <v>357.86639165864278</v>
      </c>
      <c r="K456" t="e">
        <f t="shared" si="68"/>
        <v>#REF!</v>
      </c>
      <c r="L456" t="e">
        <f t="shared" si="69"/>
        <v>#REF!</v>
      </c>
    </row>
    <row r="457" spans="1:12" x14ac:dyDescent="0.25">
      <c r="A457" s="1">
        <f t="shared" si="70"/>
        <v>9.1</v>
      </c>
      <c r="B457" s="5">
        <f t="shared" si="64"/>
        <v>122.22543187310208</v>
      </c>
      <c r="C457" s="4">
        <v>455</v>
      </c>
      <c r="E457" s="3">
        <f t="shared" si="63"/>
        <v>0.02</v>
      </c>
      <c r="F457" t="e">
        <f t="shared" si="66"/>
        <v>#REF!</v>
      </c>
      <c r="G457" s="12" t="e">
        <f t="shared" si="67"/>
        <v>#REF!</v>
      </c>
      <c r="H457">
        <f t="shared" si="71"/>
        <v>80</v>
      </c>
      <c r="J457">
        <f t="shared" si="65"/>
        <v>358.52793349443277</v>
      </c>
      <c r="K457" t="e">
        <f t="shared" si="68"/>
        <v>#REF!</v>
      </c>
      <c r="L457" t="e">
        <f t="shared" si="69"/>
        <v>#REF!</v>
      </c>
    </row>
    <row r="458" spans="1:12" x14ac:dyDescent="0.25">
      <c r="A458" s="1">
        <f t="shared" si="70"/>
        <v>9.120000000000001</v>
      </c>
      <c r="B458" s="5">
        <f t="shared" si="64"/>
        <v>122.44613224817273</v>
      </c>
      <c r="C458" s="4">
        <v>456</v>
      </c>
      <c r="E458" s="3">
        <f t="shared" si="63"/>
        <v>0.02</v>
      </c>
      <c r="F458" t="e">
        <f t="shared" si="66"/>
        <v>#REF!</v>
      </c>
      <c r="G458" s="12" t="e">
        <f t="shared" si="67"/>
        <v>#REF!</v>
      </c>
      <c r="H458">
        <f t="shared" si="71"/>
        <v>80</v>
      </c>
      <c r="J458">
        <f t="shared" si="65"/>
        <v>359.17532126130669</v>
      </c>
      <c r="K458" t="e">
        <f t="shared" si="68"/>
        <v>#REF!</v>
      </c>
      <c r="L458" t="e">
        <f t="shared" si="69"/>
        <v>#REF!</v>
      </c>
    </row>
    <row r="459" spans="1:12" x14ac:dyDescent="0.25">
      <c r="A459" s="1">
        <f t="shared" si="70"/>
        <v>9.14</v>
      </c>
      <c r="B459" s="5">
        <f t="shared" si="64"/>
        <v>122.66199865960355</v>
      </c>
      <c r="C459" s="4">
        <v>457</v>
      </c>
      <c r="E459" s="3">
        <f t="shared" si="63"/>
        <v>0.02</v>
      </c>
      <c r="F459" t="e">
        <f t="shared" si="66"/>
        <v>#REF!</v>
      </c>
      <c r="G459" s="12" t="e">
        <f t="shared" si="67"/>
        <v>#REF!</v>
      </c>
      <c r="H459">
        <f t="shared" si="71"/>
        <v>80</v>
      </c>
      <c r="J459">
        <f t="shared" si="65"/>
        <v>359.80852940150373</v>
      </c>
      <c r="K459" t="e">
        <f t="shared" si="68"/>
        <v>#REF!</v>
      </c>
      <c r="L459" t="e">
        <f t="shared" si="69"/>
        <v>#REF!</v>
      </c>
    </row>
    <row r="460" spans="1:12" x14ac:dyDescent="0.25">
      <c r="A460" s="1">
        <f t="shared" si="70"/>
        <v>9.16</v>
      </c>
      <c r="B460" s="5">
        <f t="shared" si="64"/>
        <v>122.87302258535829</v>
      </c>
      <c r="C460" s="4">
        <v>458</v>
      </c>
      <c r="E460" s="3">
        <f t="shared" si="63"/>
        <v>0.02</v>
      </c>
      <c r="F460" t="e">
        <f t="shared" si="66"/>
        <v>#REF!</v>
      </c>
      <c r="G460" s="12" t="e">
        <f t="shared" si="67"/>
        <v>#REF!</v>
      </c>
      <c r="H460">
        <f t="shared" si="71"/>
        <v>80</v>
      </c>
      <c r="J460">
        <f t="shared" si="65"/>
        <v>360.42753291705094</v>
      </c>
      <c r="K460" t="e">
        <f t="shared" si="68"/>
        <v>#REF!</v>
      </c>
      <c r="L460" t="e">
        <f t="shared" si="69"/>
        <v>#REF!</v>
      </c>
    </row>
    <row r="461" spans="1:12" x14ac:dyDescent="0.25">
      <c r="A461" s="1">
        <f t="shared" si="70"/>
        <v>9.18</v>
      </c>
      <c r="B461" s="5">
        <f t="shared" si="64"/>
        <v>123.07919569457366</v>
      </c>
      <c r="C461" s="4">
        <v>459</v>
      </c>
      <c r="E461" s="3">
        <f t="shared" si="63"/>
        <v>0.02</v>
      </c>
      <c r="F461" t="e">
        <f t="shared" si="66"/>
        <v>#REF!</v>
      </c>
      <c r="G461" s="12" t="e">
        <f t="shared" si="67"/>
        <v>#REF!</v>
      </c>
      <c r="H461">
        <f t="shared" si="71"/>
        <v>80</v>
      </c>
      <c r="J461">
        <f t="shared" si="65"/>
        <v>361.03230737074938</v>
      </c>
      <c r="K461" t="e">
        <f t="shared" si="68"/>
        <v>#REF!</v>
      </c>
      <c r="L461" t="e">
        <f t="shared" si="69"/>
        <v>#REF!</v>
      </c>
    </row>
    <row r="462" spans="1:12" x14ac:dyDescent="0.25">
      <c r="A462" s="1">
        <f t="shared" si="70"/>
        <v>9.2000000000000011</v>
      </c>
      <c r="B462" s="5">
        <f t="shared" si="64"/>
        <v>123.28050984788835</v>
      </c>
      <c r="C462" s="4">
        <v>460</v>
      </c>
      <c r="E462" s="3">
        <f t="shared" si="63"/>
        <v>0.02</v>
      </c>
      <c r="F462" t="e">
        <f t="shared" si="66"/>
        <v>#REF!</v>
      </c>
      <c r="G462" s="12" t="e">
        <f t="shared" si="67"/>
        <v>#REF!</v>
      </c>
      <c r="H462">
        <f t="shared" si="71"/>
        <v>80</v>
      </c>
      <c r="J462">
        <f t="shared" si="65"/>
        <v>361.62282888713918</v>
      </c>
      <c r="K462" t="e">
        <f t="shared" si="68"/>
        <v>#REF!</v>
      </c>
      <c r="L462" t="e">
        <f t="shared" si="69"/>
        <v>#REF!</v>
      </c>
    </row>
    <row r="463" spans="1:12" x14ac:dyDescent="0.25">
      <c r="A463" s="1">
        <f t="shared" si="70"/>
        <v>9.2200000000000006</v>
      </c>
      <c r="B463" s="5">
        <f t="shared" si="64"/>
        <v>123.47695709776428</v>
      </c>
      <c r="C463" s="4">
        <v>461</v>
      </c>
      <c r="E463" s="3">
        <f t="shared" si="63"/>
        <v>0.02</v>
      </c>
      <c r="F463" t="e">
        <f t="shared" si="66"/>
        <v>#REF!</v>
      </c>
      <c r="G463" s="12" t="e">
        <f t="shared" si="67"/>
        <v>#REF!</v>
      </c>
      <c r="H463">
        <f t="shared" si="71"/>
        <v>80</v>
      </c>
      <c r="J463">
        <f t="shared" si="65"/>
        <v>362.19907415344187</v>
      </c>
      <c r="K463" t="e">
        <f t="shared" si="68"/>
        <v>#REF!</v>
      </c>
      <c r="L463" t="e">
        <f t="shared" si="69"/>
        <v>#REF!</v>
      </c>
    </row>
    <row r="464" spans="1:12" x14ac:dyDescent="0.25">
      <c r="A464" s="1">
        <f t="shared" si="70"/>
        <v>9.24</v>
      </c>
      <c r="B464" s="5">
        <f t="shared" si="64"/>
        <v>123.66852968880042</v>
      </c>
      <c r="C464" s="4">
        <v>462</v>
      </c>
      <c r="E464" s="3">
        <f t="shared" si="63"/>
        <v>0.02</v>
      </c>
      <c r="F464" t="e">
        <f t="shared" si="66"/>
        <v>#REF!</v>
      </c>
      <c r="G464" s="12" t="e">
        <f t="shared" si="67"/>
        <v>#REF!</v>
      </c>
      <c r="H464">
        <f t="shared" si="71"/>
        <v>80</v>
      </c>
      <c r="J464">
        <f t="shared" si="65"/>
        <v>362.7610204204812</v>
      </c>
      <c r="K464" t="e">
        <f t="shared" si="68"/>
        <v>#REF!</v>
      </c>
      <c r="L464" t="e">
        <f t="shared" si="69"/>
        <v>#REF!</v>
      </c>
    </row>
    <row r="465" spans="1:12" x14ac:dyDescent="0.25">
      <c r="A465" s="1">
        <f t="shared" si="70"/>
        <v>9.26</v>
      </c>
      <c r="B465" s="5">
        <f t="shared" si="64"/>
        <v>123.85522005803888</v>
      </c>
      <c r="C465" s="4">
        <v>463</v>
      </c>
      <c r="E465" s="3">
        <f t="shared" si="63"/>
        <v>0.02</v>
      </c>
      <c r="F465" t="e">
        <f t="shared" si="66"/>
        <v>#REF!</v>
      </c>
      <c r="G465" s="12" t="e">
        <f t="shared" si="67"/>
        <v>#REF!</v>
      </c>
      <c r="H465">
        <f t="shared" si="71"/>
        <v>80</v>
      </c>
      <c r="J465">
        <f t="shared" si="65"/>
        <v>363.30864550358069</v>
      </c>
      <c r="K465" t="e">
        <f t="shared" si="68"/>
        <v>#REF!</v>
      </c>
      <c r="L465" t="e">
        <f t="shared" si="69"/>
        <v>#REF!</v>
      </c>
    </row>
    <row r="466" spans="1:12" x14ac:dyDescent="0.25">
      <c r="A466" s="1">
        <f t="shared" si="70"/>
        <v>9.2799999999999994</v>
      </c>
      <c r="B466" s="5">
        <f t="shared" si="64"/>
        <v>124.03702083526356</v>
      </c>
      <c r="C466" s="4">
        <v>464</v>
      </c>
      <c r="E466" s="3">
        <f t="shared" si="63"/>
        <v>0.02</v>
      </c>
      <c r="F466" t="e">
        <f t="shared" si="66"/>
        <v>#REF!</v>
      </c>
      <c r="G466" s="12" t="e">
        <f t="shared" si="67"/>
        <v>#REF!</v>
      </c>
      <c r="H466">
        <f t="shared" si="71"/>
        <v>80</v>
      </c>
      <c r="J466">
        <f t="shared" si="65"/>
        <v>363.84192778343976</v>
      </c>
      <c r="K466" t="e">
        <f t="shared" si="68"/>
        <v>#REF!</v>
      </c>
      <c r="L466" t="e">
        <f t="shared" si="69"/>
        <v>#REF!</v>
      </c>
    </row>
    <row r="467" spans="1:12" x14ac:dyDescent="0.25">
      <c r="A467" s="1">
        <f t="shared" si="70"/>
        <v>9.3000000000000007</v>
      </c>
      <c r="B467" s="5">
        <f t="shared" si="64"/>
        <v>124.21392484329107</v>
      </c>
      <c r="C467" s="4">
        <v>465</v>
      </c>
      <c r="E467" s="3">
        <f t="shared" si="63"/>
        <v>0.02</v>
      </c>
      <c r="F467" t="e">
        <f t="shared" si="66"/>
        <v>#REF!</v>
      </c>
      <c r="G467" s="12" t="e">
        <f t="shared" si="67"/>
        <v>#REF!</v>
      </c>
      <c r="H467">
        <f t="shared" si="71"/>
        <v>80</v>
      </c>
      <c r="J467">
        <f t="shared" si="65"/>
        <v>364.36084620698711</v>
      </c>
      <c r="K467" t="e">
        <f t="shared" si="68"/>
        <v>#REF!</v>
      </c>
      <c r="L467" t="e">
        <f t="shared" si="69"/>
        <v>#REF!</v>
      </c>
    </row>
    <row r="468" spans="1:12" x14ac:dyDescent="0.25">
      <c r="A468" s="1">
        <f t="shared" si="70"/>
        <v>9.32</v>
      </c>
      <c r="B468" s="5">
        <f t="shared" si="64"/>
        <v>124.38592509825405</v>
      </c>
      <c r="C468" s="4">
        <v>466</v>
      </c>
      <c r="E468" s="3">
        <f t="shared" si="63"/>
        <v>0.02</v>
      </c>
      <c r="F468" t="e">
        <f t="shared" si="66"/>
        <v>#REF!</v>
      </c>
      <c r="G468" s="12" t="e">
        <f t="shared" si="67"/>
        <v>#REF!</v>
      </c>
      <c r="H468">
        <f t="shared" si="71"/>
        <v>80</v>
      </c>
      <c r="J468">
        <f t="shared" si="65"/>
        <v>364.8653802882119</v>
      </c>
      <c r="K468" t="e">
        <f t="shared" si="68"/>
        <v>#REF!</v>
      </c>
      <c r="L468" t="e">
        <f t="shared" si="69"/>
        <v>#REF!</v>
      </c>
    </row>
    <row r="469" spans="1:12" x14ac:dyDescent="0.25">
      <c r="A469" s="1">
        <f t="shared" si="70"/>
        <v>9.34</v>
      </c>
      <c r="B469" s="5">
        <f t="shared" si="64"/>
        <v>124.55301480987697</v>
      </c>
      <c r="C469" s="4">
        <v>467</v>
      </c>
      <c r="E469" s="3">
        <f t="shared" si="63"/>
        <v>0.02</v>
      </c>
      <c r="F469" t="e">
        <f t="shared" si="66"/>
        <v>#REF!</v>
      </c>
      <c r="G469" s="12" t="e">
        <f t="shared" si="67"/>
        <v>#REF!</v>
      </c>
      <c r="H469">
        <f t="shared" si="71"/>
        <v>80</v>
      </c>
      <c r="J469">
        <f t="shared" si="65"/>
        <v>365.35551010897245</v>
      </c>
      <c r="K469" t="e">
        <f t="shared" si="68"/>
        <v>#REF!</v>
      </c>
      <c r="L469" t="e">
        <f t="shared" si="69"/>
        <v>#REF!</v>
      </c>
    </row>
    <row r="470" spans="1:12" x14ac:dyDescent="0.25">
      <c r="A470" s="1">
        <f t="shared" si="70"/>
        <v>9.36</v>
      </c>
      <c r="B470" s="5">
        <f t="shared" si="64"/>
        <v>124.71518738174412</v>
      </c>
      <c r="C470" s="4">
        <v>468</v>
      </c>
      <c r="E470" s="3">
        <f t="shared" si="63"/>
        <v>0.02</v>
      </c>
      <c r="F470" t="e">
        <f t="shared" si="66"/>
        <v>#REF!</v>
      </c>
      <c r="G470" s="12" t="e">
        <f t="shared" si="67"/>
        <v>#REF!</v>
      </c>
      <c r="H470">
        <f t="shared" si="71"/>
        <v>80</v>
      </c>
      <c r="J470">
        <f t="shared" si="65"/>
        <v>365.83121631978275</v>
      </c>
      <c r="K470" t="e">
        <f t="shared" si="68"/>
        <v>#REF!</v>
      </c>
      <c r="L470" t="e">
        <f t="shared" si="69"/>
        <v>#REF!</v>
      </c>
    </row>
    <row r="471" spans="1:12" x14ac:dyDescent="0.25">
      <c r="A471" s="1">
        <f t="shared" si="70"/>
        <v>9.3800000000000008</v>
      </c>
      <c r="B471" s="5">
        <f t="shared" si="64"/>
        <v>124.87243641156007</v>
      </c>
      <c r="C471" s="4">
        <v>469</v>
      </c>
      <c r="E471" s="3">
        <f t="shared" si="63"/>
        <v>0.02</v>
      </c>
      <c r="F471" t="e">
        <f t="shared" si="66"/>
        <v>#REF!</v>
      </c>
      <c r="G471" s="12" t="e">
        <f t="shared" si="67"/>
        <v>#REF!</v>
      </c>
      <c r="H471">
        <f t="shared" si="71"/>
        <v>80</v>
      </c>
      <c r="J471">
        <f t="shared" si="65"/>
        <v>366.29248014057623</v>
      </c>
      <c r="K471" t="e">
        <f t="shared" si="68"/>
        <v>#REF!</v>
      </c>
      <c r="L471" t="e">
        <f t="shared" si="69"/>
        <v>#REF!</v>
      </c>
    </row>
    <row r="472" spans="1:12" x14ac:dyDescent="0.25">
      <c r="A472" s="1">
        <f t="shared" si="70"/>
        <v>9.4</v>
      </c>
      <c r="B472" s="5">
        <f t="shared" si="64"/>
        <v>125.02475569140233</v>
      </c>
      <c r="C472" s="4">
        <v>470</v>
      </c>
      <c r="E472" s="3">
        <f t="shared" si="63"/>
        <v>0.02</v>
      </c>
      <c r="F472" t="e">
        <f t="shared" si="66"/>
        <v>#REF!</v>
      </c>
      <c r="G472" s="12" t="e">
        <f t="shared" si="67"/>
        <v>#REF!</v>
      </c>
      <c r="H472">
        <f t="shared" si="71"/>
        <v>80</v>
      </c>
      <c r="J472">
        <f t="shared" si="65"/>
        <v>366.73928336144684</v>
      </c>
      <c r="K472" t="e">
        <f t="shared" si="68"/>
        <v>#REF!</v>
      </c>
      <c r="L472" t="e">
        <f t="shared" si="69"/>
        <v>#REF!</v>
      </c>
    </row>
    <row r="473" spans="1:12" x14ac:dyDescent="0.25">
      <c r="A473" s="1">
        <f t="shared" si="70"/>
        <v>9.42</v>
      </c>
      <c r="B473" s="5">
        <f t="shared" si="64"/>
        <v>125.17213920796655</v>
      </c>
      <c r="C473" s="4">
        <v>471</v>
      </c>
      <c r="E473" s="3">
        <f t="shared" si="63"/>
        <v>0.02</v>
      </c>
      <c r="F473" t="e">
        <f t="shared" si="66"/>
        <v>#REF!</v>
      </c>
      <c r="G473" s="12" t="e">
        <f t="shared" si="67"/>
        <v>#REF!</v>
      </c>
      <c r="H473">
        <f t="shared" si="71"/>
        <v>80</v>
      </c>
      <c r="J473">
        <f t="shared" si="65"/>
        <v>367.17160834336852</v>
      </c>
      <c r="K473" t="e">
        <f t="shared" si="68"/>
        <v>#REF!</v>
      </c>
      <c r="L473" t="e">
        <f t="shared" si="69"/>
        <v>#REF!</v>
      </c>
    </row>
    <row r="474" spans="1:12" x14ac:dyDescent="0.25">
      <c r="A474" s="1">
        <f t="shared" si="70"/>
        <v>9.44</v>
      </c>
      <c r="B474" s="5">
        <f t="shared" si="64"/>
        <v>125.31458114280389</v>
      </c>
      <c r="C474" s="4">
        <v>472</v>
      </c>
      <c r="E474" s="3">
        <f t="shared" si="63"/>
        <v>0.02</v>
      </c>
      <c r="F474" t="e">
        <f t="shared" si="66"/>
        <v>#REF!</v>
      </c>
      <c r="G474" s="12" t="e">
        <f t="shared" si="67"/>
        <v>#REF!</v>
      </c>
      <c r="H474">
        <f t="shared" si="71"/>
        <v>80</v>
      </c>
      <c r="J474">
        <f t="shared" si="65"/>
        <v>367.58943801889137</v>
      </c>
      <c r="K474" t="e">
        <f t="shared" si="68"/>
        <v>#REF!</v>
      </c>
      <c r="L474" t="e">
        <f t="shared" si="69"/>
        <v>#REF!</v>
      </c>
    </row>
    <row r="475" spans="1:12" x14ac:dyDescent="0.25">
      <c r="A475" s="1">
        <f t="shared" si="70"/>
        <v>9.4600000000000009</v>
      </c>
      <c r="B475" s="5">
        <f t="shared" si="64"/>
        <v>125.45207587255065</v>
      </c>
      <c r="C475" s="4">
        <v>473</v>
      </c>
      <c r="E475" s="3">
        <f t="shared" si="63"/>
        <v>0.02</v>
      </c>
      <c r="F475" t="e">
        <f t="shared" si="66"/>
        <v>#REF!</v>
      </c>
      <c r="G475" s="12" t="e">
        <f t="shared" si="67"/>
        <v>#REF!</v>
      </c>
      <c r="H475">
        <f t="shared" si="71"/>
        <v>80</v>
      </c>
      <c r="J475">
        <f t="shared" si="65"/>
        <v>367.99275589281524</v>
      </c>
      <c r="K475" t="e">
        <f t="shared" si="68"/>
        <v>#REF!</v>
      </c>
      <c r="L475" t="e">
        <f t="shared" si="69"/>
        <v>#REF!</v>
      </c>
    </row>
    <row r="476" spans="1:12" x14ac:dyDescent="0.25">
      <c r="A476" s="1">
        <f t="shared" si="70"/>
        <v>9.48</v>
      </c>
      <c r="B476" s="5">
        <f t="shared" si="64"/>
        <v>125.58461796915032</v>
      </c>
      <c r="C476" s="4">
        <v>474</v>
      </c>
      <c r="E476" s="3">
        <f t="shared" si="63"/>
        <v>0.02</v>
      </c>
      <c r="F476" t="e">
        <f t="shared" si="66"/>
        <v>#REF!</v>
      </c>
      <c r="G476" s="12" t="e">
        <f t="shared" si="67"/>
        <v>#REF!</v>
      </c>
      <c r="H476">
        <f t="shared" si="71"/>
        <v>80</v>
      </c>
      <c r="J476">
        <f t="shared" si="65"/>
        <v>368.38154604284091</v>
      </c>
      <c r="K476" t="e">
        <f t="shared" si="68"/>
        <v>#REF!</v>
      </c>
      <c r="L476" t="e">
        <f t="shared" si="69"/>
        <v>#REF!</v>
      </c>
    </row>
    <row r="477" spans="1:12" x14ac:dyDescent="0.25">
      <c r="A477" s="1">
        <f t="shared" si="70"/>
        <v>9.5</v>
      </c>
      <c r="B477" s="5">
        <f t="shared" si="64"/>
        <v>125.71220220006785</v>
      </c>
      <c r="C477" s="4">
        <v>475</v>
      </c>
      <c r="E477" s="3">
        <f t="shared" si="63"/>
        <v>0.02</v>
      </c>
      <c r="F477" t="e">
        <f t="shared" si="66"/>
        <v>#REF!</v>
      </c>
      <c r="G477" s="12" t="e">
        <f t="shared" si="67"/>
        <v>#REF!</v>
      </c>
      <c r="H477">
        <f t="shared" si="71"/>
        <v>80</v>
      </c>
      <c r="J477">
        <f t="shared" si="65"/>
        <v>368.75579312019903</v>
      </c>
      <c r="K477" t="e">
        <f t="shared" si="68"/>
        <v>#REF!</v>
      </c>
      <c r="L477" t="e">
        <f t="shared" si="69"/>
        <v>#REF!</v>
      </c>
    </row>
    <row r="478" spans="1:12" x14ac:dyDescent="0.25">
      <c r="A478" s="1">
        <f t="shared" si="70"/>
        <v>9.52</v>
      </c>
      <c r="B478" s="5">
        <f t="shared" si="64"/>
        <v>125.8348235284963</v>
      </c>
      <c r="C478" s="4">
        <v>476</v>
      </c>
      <c r="E478" s="3">
        <f t="shared" si="63"/>
        <v>0.02</v>
      </c>
      <c r="F478" t="e">
        <f t="shared" si="66"/>
        <v>#REF!</v>
      </c>
      <c r="G478" s="12" t="e">
        <f t="shared" si="67"/>
        <v>#REF!</v>
      </c>
      <c r="H478">
        <f t="shared" si="71"/>
        <v>80</v>
      </c>
      <c r="J478">
        <f t="shared" si="65"/>
        <v>369.11548235025583</v>
      </c>
      <c r="K478" t="e">
        <f t="shared" si="68"/>
        <v>#REF!</v>
      </c>
      <c r="L478" t="e">
        <f t="shared" si="69"/>
        <v>#REF!</v>
      </c>
    </row>
    <row r="479" spans="1:12" x14ac:dyDescent="0.25">
      <c r="A479" s="1">
        <f t="shared" si="70"/>
        <v>9.5400000000000009</v>
      </c>
      <c r="B479" s="5">
        <f t="shared" si="64"/>
        <v>125.9524771135556</v>
      </c>
      <c r="C479" s="4">
        <v>477</v>
      </c>
      <c r="E479" s="3">
        <f t="shared" si="63"/>
        <v>0.02</v>
      </c>
      <c r="F479" t="e">
        <f t="shared" si="66"/>
        <v>#REF!</v>
      </c>
      <c r="G479" s="12" t="e">
        <f t="shared" si="67"/>
        <v>#REF!</v>
      </c>
      <c r="H479">
        <f t="shared" si="71"/>
        <v>80</v>
      </c>
      <c r="J479">
        <f t="shared" si="65"/>
        <v>369.4605995330964</v>
      </c>
      <c r="K479" t="e">
        <f t="shared" si="68"/>
        <v>#REF!</v>
      </c>
      <c r="L479" t="e">
        <f t="shared" si="69"/>
        <v>#REF!</v>
      </c>
    </row>
    <row r="480" spans="1:12" x14ac:dyDescent="0.25">
      <c r="A480" s="1">
        <f t="shared" si="70"/>
        <v>9.56</v>
      </c>
      <c r="B480" s="5">
        <f t="shared" si="64"/>
        <v>126.06515831048361</v>
      </c>
      <c r="C480" s="4">
        <v>478</v>
      </c>
      <c r="E480" s="3">
        <f t="shared" si="63"/>
        <v>0.02</v>
      </c>
      <c r="F480" t="e">
        <f t="shared" si="66"/>
        <v>#REF!</v>
      </c>
      <c r="G480" s="12" t="e">
        <f t="shared" si="67"/>
        <v>#REF!</v>
      </c>
      <c r="H480">
        <f t="shared" si="71"/>
        <v>80</v>
      </c>
      <c r="J480">
        <f t="shared" si="65"/>
        <v>369.79113104408526</v>
      </c>
      <c r="K480" t="e">
        <f t="shared" si="68"/>
        <v>#REF!</v>
      </c>
      <c r="L480" t="e">
        <f t="shared" si="69"/>
        <v>#REF!</v>
      </c>
    </row>
    <row r="481" spans="1:12" x14ac:dyDescent="0.25">
      <c r="A481" s="1">
        <f t="shared" si="70"/>
        <v>9.58</v>
      </c>
      <c r="B481" s="5">
        <f t="shared" si="64"/>
        <v>126.17286267081967</v>
      </c>
      <c r="C481" s="4">
        <v>479</v>
      </c>
      <c r="E481" s="3">
        <f t="shared" si="63"/>
        <v>0.02</v>
      </c>
      <c r="F481" t="e">
        <f t="shared" si="66"/>
        <v>#REF!</v>
      </c>
      <c r="G481" s="12" t="e">
        <f t="shared" si="67"/>
        <v>#REF!</v>
      </c>
      <c r="H481">
        <f t="shared" si="71"/>
        <v>80</v>
      </c>
      <c r="J481">
        <f t="shared" si="65"/>
        <v>370.10706383440436</v>
      </c>
      <c r="K481" t="e">
        <f t="shared" si="68"/>
        <v>#REF!</v>
      </c>
      <c r="L481" t="e">
        <f t="shared" si="69"/>
        <v>#REF!</v>
      </c>
    </row>
    <row r="482" spans="1:12" x14ac:dyDescent="0.25">
      <c r="A482" s="1">
        <f t="shared" si="70"/>
        <v>9.6</v>
      </c>
      <c r="B482" s="5">
        <f t="shared" si="64"/>
        <v>126.27558594258001</v>
      </c>
      <c r="C482" s="4">
        <v>480</v>
      </c>
      <c r="E482" s="3">
        <f t="shared" si="63"/>
        <v>0.02</v>
      </c>
      <c r="F482" t="e">
        <f t="shared" si="66"/>
        <v>#REF!</v>
      </c>
      <c r="G482" s="12" t="e">
        <f t="shared" si="67"/>
        <v>#REF!</v>
      </c>
      <c r="H482">
        <f t="shared" si="71"/>
        <v>80</v>
      </c>
      <c r="J482">
        <f t="shared" si="65"/>
        <v>370.40838543156804</v>
      </c>
      <c r="K482" t="e">
        <f t="shared" si="68"/>
        <v>#REF!</v>
      </c>
      <c r="L482" t="e">
        <f t="shared" si="69"/>
        <v>#REF!</v>
      </c>
    </row>
    <row r="483" spans="1:12" x14ac:dyDescent="0.25">
      <c r="A483" s="1">
        <f t="shared" si="70"/>
        <v>9.620000000000001</v>
      </c>
      <c r="B483" s="5">
        <f t="shared" si="64"/>
        <v>126.3733240704258</v>
      </c>
      <c r="C483" s="4">
        <v>481</v>
      </c>
      <c r="E483" s="3">
        <f t="shared" si="63"/>
        <v>0.02</v>
      </c>
      <c r="F483" t="e">
        <f t="shared" si="66"/>
        <v>#REF!</v>
      </c>
      <c r="G483" s="12" t="e">
        <f t="shared" si="67"/>
        <v>#REF!</v>
      </c>
      <c r="H483">
        <f t="shared" si="71"/>
        <v>80</v>
      </c>
      <c r="J483">
        <f t="shared" si="65"/>
        <v>370.69508393991566</v>
      </c>
      <c r="K483" t="e">
        <f t="shared" si="68"/>
        <v>#REF!</v>
      </c>
      <c r="L483" t="e">
        <f t="shared" si="69"/>
        <v>#REF!</v>
      </c>
    </row>
    <row r="484" spans="1:12" x14ac:dyDescent="0.25">
      <c r="A484" s="1">
        <f t="shared" si="70"/>
        <v>9.64</v>
      </c>
      <c r="B484" s="5">
        <f t="shared" si="64"/>
        <v>126.46607319582306</v>
      </c>
      <c r="C484" s="4">
        <v>482</v>
      </c>
      <c r="E484" s="3">
        <f t="shared" si="63"/>
        <v>0.02</v>
      </c>
      <c r="F484" t="e">
        <f t="shared" si="66"/>
        <v>#REF!</v>
      </c>
      <c r="G484" s="12" t="e">
        <f t="shared" si="67"/>
        <v>#REF!</v>
      </c>
      <c r="H484">
        <f t="shared" si="71"/>
        <v>80</v>
      </c>
      <c r="J484">
        <f t="shared" si="65"/>
        <v>370.96714804108097</v>
      </c>
      <c r="K484" t="e">
        <f t="shared" si="68"/>
        <v>#REF!</v>
      </c>
      <c r="L484" t="e">
        <f t="shared" si="69"/>
        <v>#REF!</v>
      </c>
    </row>
    <row r="485" spans="1:12" x14ac:dyDescent="0.25">
      <c r="A485" s="1">
        <f t="shared" si="70"/>
        <v>9.66</v>
      </c>
      <c r="B485" s="5">
        <f t="shared" si="64"/>
        <v>126.55382965719517</v>
      </c>
      <c r="C485" s="4">
        <v>483</v>
      </c>
      <c r="E485" s="3">
        <f t="shared" si="63"/>
        <v>0.02</v>
      </c>
      <c r="F485" t="e">
        <f t="shared" si="66"/>
        <v>#REF!</v>
      </c>
      <c r="G485" s="12" t="e">
        <f t="shared" si="67"/>
        <v>#REF!</v>
      </c>
      <c r="H485">
        <f t="shared" si="71"/>
        <v>80</v>
      </c>
      <c r="J485">
        <f t="shared" si="65"/>
        <v>371.2245669944391</v>
      </c>
      <c r="K485" t="e">
        <f t="shared" si="68"/>
        <v>#REF!</v>
      </c>
      <c r="L485" t="e">
        <f t="shared" si="69"/>
        <v>#REF!</v>
      </c>
    </row>
    <row r="486" spans="1:12" x14ac:dyDescent="0.25">
      <c r="A486" s="1">
        <f t="shared" si="70"/>
        <v>9.68</v>
      </c>
      <c r="B486" s="5">
        <f t="shared" si="64"/>
        <v>126.63658999006725</v>
      </c>
      <c r="C486" s="4">
        <v>484</v>
      </c>
      <c r="E486" s="3">
        <f t="shared" si="63"/>
        <v>0.02</v>
      </c>
      <c r="F486" t="e">
        <f t="shared" si="66"/>
        <v>#REF!</v>
      </c>
      <c r="G486" s="12" t="e">
        <f t="shared" si="67"/>
        <v>#REF!</v>
      </c>
      <c r="H486">
        <f t="shared" si="71"/>
        <v>80</v>
      </c>
      <c r="J486">
        <f t="shared" si="65"/>
        <v>371.46733063753061</v>
      </c>
      <c r="K486" t="e">
        <f t="shared" si="68"/>
        <v>#REF!</v>
      </c>
      <c r="L486" t="e">
        <f t="shared" si="69"/>
        <v>#REF!</v>
      </c>
    </row>
    <row r="487" spans="1:12" x14ac:dyDescent="0.25">
      <c r="A487" s="1">
        <f t="shared" si="70"/>
        <v>9.7000000000000011</v>
      </c>
      <c r="B487" s="5">
        <f t="shared" si="64"/>
        <v>126.71435092720311</v>
      </c>
      <c r="C487" s="4">
        <v>485</v>
      </c>
      <c r="E487" s="3">
        <f t="shared" si="63"/>
        <v>0.02</v>
      </c>
      <c r="F487" t="e">
        <f t="shared" si="66"/>
        <v>#REF!</v>
      </c>
      <c r="G487" s="12" t="e">
        <f t="shared" si="67"/>
        <v>#REF!</v>
      </c>
      <c r="H487">
        <f t="shared" si="71"/>
        <v>80</v>
      </c>
      <c r="J487">
        <f t="shared" si="65"/>
        <v>371.69542938646242</v>
      </c>
      <c r="K487" t="e">
        <f t="shared" si="68"/>
        <v>#REF!</v>
      </c>
      <c r="L487" t="e">
        <f t="shared" si="69"/>
        <v>#REF!</v>
      </c>
    </row>
    <row r="488" spans="1:12" x14ac:dyDescent="0.25">
      <c r="A488" s="1">
        <f t="shared" si="70"/>
        <v>9.7200000000000006</v>
      </c>
      <c r="B488" s="5">
        <f t="shared" si="64"/>
        <v>126.78710939873409</v>
      </c>
      <c r="C488" s="4">
        <v>486</v>
      </c>
      <c r="E488" s="3">
        <f t="shared" si="63"/>
        <v>0.02</v>
      </c>
      <c r="F488" t="e">
        <f t="shared" si="66"/>
        <v>#REF!</v>
      </c>
      <c r="G488" s="12" t="e">
        <f t="shared" si="67"/>
        <v>#REF!</v>
      </c>
      <c r="H488">
        <f t="shared" si="71"/>
        <v>80</v>
      </c>
      <c r="J488">
        <f t="shared" si="65"/>
        <v>371.90885423628663</v>
      </c>
      <c r="K488" t="e">
        <f t="shared" si="68"/>
        <v>#REF!</v>
      </c>
      <c r="L488" t="e">
        <f t="shared" si="69"/>
        <v>#REF!</v>
      </c>
    </row>
    <row r="489" spans="1:12" x14ac:dyDescent="0.25">
      <c r="A489" s="1">
        <f t="shared" si="70"/>
        <v>9.74</v>
      </c>
      <c r="B489" s="5">
        <f t="shared" si="64"/>
        <v>126.85486253228029</v>
      </c>
      <c r="C489" s="4">
        <v>487</v>
      </c>
      <c r="E489" s="3">
        <f t="shared" si="63"/>
        <v>0.02</v>
      </c>
      <c r="F489" t="e">
        <f t="shared" si="66"/>
        <v>#REF!</v>
      </c>
      <c r="G489" s="12" t="e">
        <f t="shared" si="67"/>
        <v>#REF!</v>
      </c>
      <c r="H489">
        <f t="shared" si="71"/>
        <v>80</v>
      </c>
      <c r="J489">
        <f t="shared" si="65"/>
        <v>372.10759676135552</v>
      </c>
      <c r="K489" t="e">
        <f t="shared" si="68"/>
        <v>#REF!</v>
      </c>
      <c r="L489" t="e">
        <f t="shared" si="69"/>
        <v>#REF!</v>
      </c>
    </row>
    <row r="490" spans="1:12" x14ac:dyDescent="0.25">
      <c r="A490" s="1">
        <f t="shared" si="70"/>
        <v>9.76</v>
      </c>
      <c r="B490" s="5">
        <f t="shared" si="64"/>
        <v>126.91760765306405</v>
      </c>
      <c r="C490" s="4">
        <v>488</v>
      </c>
      <c r="E490" s="3">
        <f t="shared" si="63"/>
        <v>0.02</v>
      </c>
      <c r="F490" t="e">
        <f t="shared" si="66"/>
        <v>#REF!</v>
      </c>
      <c r="G490" s="12" t="e">
        <f t="shared" si="67"/>
        <v>#REF!</v>
      </c>
      <c r="H490">
        <f t="shared" si="71"/>
        <v>80</v>
      </c>
      <c r="J490">
        <f t="shared" si="65"/>
        <v>372.29164911565454</v>
      </c>
      <c r="K490" t="e">
        <f t="shared" si="68"/>
        <v>#REF!</v>
      </c>
      <c r="L490" t="e">
        <f t="shared" si="69"/>
        <v>#REF!</v>
      </c>
    </row>
    <row r="491" spans="1:12" x14ac:dyDescent="0.25">
      <c r="A491" s="1">
        <f t="shared" si="70"/>
        <v>9.7799999999999994</v>
      </c>
      <c r="B491" s="5">
        <f t="shared" si="64"/>
        <v>126.97534228401543</v>
      </c>
      <c r="C491" s="4">
        <v>489</v>
      </c>
      <c r="E491" s="3">
        <f t="shared" si="63"/>
        <v>0.02</v>
      </c>
      <c r="F491" t="e">
        <f t="shared" si="66"/>
        <v>#REF!</v>
      </c>
      <c r="G491" s="12" t="e">
        <f t="shared" si="67"/>
        <v>#REF!</v>
      </c>
      <c r="H491">
        <f t="shared" si="71"/>
        <v>80</v>
      </c>
      <c r="J491">
        <f t="shared" si="65"/>
        <v>372.46100403311192</v>
      </c>
      <c r="K491" t="e">
        <f t="shared" si="68"/>
        <v>#REF!</v>
      </c>
      <c r="L491" t="e">
        <f t="shared" si="69"/>
        <v>#REF!</v>
      </c>
    </row>
    <row r="492" spans="1:12" x14ac:dyDescent="0.25">
      <c r="A492" s="1">
        <f t="shared" si="70"/>
        <v>9.8000000000000007</v>
      </c>
      <c r="B492" s="5">
        <f t="shared" si="64"/>
        <v>127.02806414587003</v>
      </c>
      <c r="C492" s="4">
        <v>490</v>
      </c>
      <c r="E492" s="3">
        <f t="shared" si="63"/>
        <v>0.02</v>
      </c>
      <c r="F492" t="e">
        <f t="shared" si="66"/>
        <v>#REF!</v>
      </c>
      <c r="G492" s="12" t="e">
        <f t="shared" si="67"/>
        <v>#REF!</v>
      </c>
      <c r="H492">
        <f t="shared" si="71"/>
        <v>80</v>
      </c>
      <c r="J492">
        <f t="shared" si="65"/>
        <v>372.61565482788541</v>
      </c>
      <c r="K492" t="e">
        <f t="shared" si="68"/>
        <v>#REF!</v>
      </c>
      <c r="L492" t="e">
        <f t="shared" si="69"/>
        <v>#REF!</v>
      </c>
    </row>
    <row r="493" spans="1:12" x14ac:dyDescent="0.25">
      <c r="A493" s="1">
        <f t="shared" si="70"/>
        <v>9.82</v>
      </c>
      <c r="B493" s="5">
        <f t="shared" si="64"/>
        <v>127.07577115725904</v>
      </c>
      <c r="C493" s="4">
        <v>491</v>
      </c>
      <c r="E493" s="3">
        <f t="shared" si="63"/>
        <v>0.02</v>
      </c>
      <c r="F493" t="e">
        <f t="shared" si="66"/>
        <v>#REF!</v>
      </c>
      <c r="G493" s="12" t="e">
        <f t="shared" si="67"/>
        <v>#REF!</v>
      </c>
      <c r="H493">
        <f t="shared" si="71"/>
        <v>80</v>
      </c>
      <c r="J493">
        <f t="shared" si="65"/>
        <v>372.75559539462648</v>
      </c>
      <c r="K493" t="e">
        <f t="shared" si="68"/>
        <v>#REF!</v>
      </c>
      <c r="L493" t="e">
        <f t="shared" si="69"/>
        <v>#REF!</v>
      </c>
    </row>
    <row r="494" spans="1:12" x14ac:dyDescent="0.25">
      <c r="A494" s="1">
        <f t="shared" si="70"/>
        <v>9.84</v>
      </c>
      <c r="B494" s="5">
        <f t="shared" si="64"/>
        <v>127.11846143479133</v>
      </c>
      <c r="C494" s="4">
        <v>492</v>
      </c>
      <c r="E494" s="3">
        <f t="shared" si="63"/>
        <v>0.02</v>
      </c>
      <c r="F494" t="e">
        <f t="shared" si="66"/>
        <v>#REF!</v>
      </c>
      <c r="G494" s="12" t="e">
        <f t="shared" si="67"/>
        <v>#REF!</v>
      </c>
      <c r="H494">
        <f t="shared" si="71"/>
        <v>80</v>
      </c>
      <c r="J494">
        <f t="shared" si="65"/>
        <v>372.88082020872122</v>
      </c>
      <c r="K494" t="e">
        <f t="shared" si="68"/>
        <v>#REF!</v>
      </c>
      <c r="L494" t="e">
        <f t="shared" si="69"/>
        <v>#REF!</v>
      </c>
    </row>
    <row r="495" spans="1:12" x14ac:dyDescent="0.25">
      <c r="A495" s="1">
        <f t="shared" si="70"/>
        <v>9.86</v>
      </c>
      <c r="B495" s="5">
        <f t="shared" si="64"/>
        <v>127.15613329312785</v>
      </c>
      <c r="C495" s="4">
        <v>493</v>
      </c>
      <c r="E495" s="3">
        <f t="shared" si="63"/>
        <v>0.02</v>
      </c>
      <c r="F495" t="e">
        <f t="shared" si="66"/>
        <v>#REF!</v>
      </c>
      <c r="G495" s="12" t="e">
        <f t="shared" si="67"/>
        <v>#REF!</v>
      </c>
      <c r="H495">
        <f t="shared" si="71"/>
        <v>80</v>
      </c>
      <c r="J495">
        <f t="shared" si="65"/>
        <v>372.99132432650833</v>
      </c>
      <c r="K495" t="e">
        <f t="shared" si="68"/>
        <v>#REF!</v>
      </c>
      <c r="L495" t="e">
        <f t="shared" si="69"/>
        <v>#REF!</v>
      </c>
    </row>
    <row r="496" spans="1:12" x14ac:dyDescent="0.25">
      <c r="A496" s="1">
        <f t="shared" si="70"/>
        <v>9.8800000000000008</v>
      </c>
      <c r="B496" s="5">
        <f t="shared" si="64"/>
        <v>127.18878524504812</v>
      </c>
      <c r="C496" s="4">
        <v>494</v>
      </c>
      <c r="E496" s="3">
        <f t="shared" si="63"/>
        <v>0.02</v>
      </c>
      <c r="F496" t="e">
        <f t="shared" si="66"/>
        <v>#REF!</v>
      </c>
      <c r="G496" s="12" t="e">
        <f t="shared" si="67"/>
        <v>#REF!</v>
      </c>
      <c r="H496">
        <f t="shared" si="71"/>
        <v>80</v>
      </c>
      <c r="J496">
        <f t="shared" si="65"/>
        <v>373.08710338547451</v>
      </c>
      <c r="K496" t="e">
        <f t="shared" si="68"/>
        <v>#REF!</v>
      </c>
      <c r="L496" t="e">
        <f t="shared" si="69"/>
        <v>#REF!</v>
      </c>
    </row>
    <row r="497" spans="1:12" x14ac:dyDescent="0.25">
      <c r="A497" s="1">
        <f t="shared" si="70"/>
        <v>9.9</v>
      </c>
      <c r="B497" s="5">
        <f t="shared" si="64"/>
        <v>127.21641600150903</v>
      </c>
      <c r="C497" s="4">
        <v>495</v>
      </c>
      <c r="E497" s="3">
        <f t="shared" si="63"/>
        <v>0.02</v>
      </c>
      <c r="F497" t="e">
        <f t="shared" si="66"/>
        <v>#REF!</v>
      </c>
      <c r="G497" s="12" t="e">
        <f t="shared" si="67"/>
        <v>#REF!</v>
      </c>
      <c r="H497">
        <f t="shared" si="71"/>
        <v>80</v>
      </c>
      <c r="J497">
        <f t="shared" si="65"/>
        <v>373.16815360442649</v>
      </c>
      <c r="K497" t="e">
        <f t="shared" si="68"/>
        <v>#REF!</v>
      </c>
      <c r="L497" t="e">
        <f t="shared" si="69"/>
        <v>#REF!</v>
      </c>
    </row>
    <row r="498" spans="1:12" x14ac:dyDescent="0.25">
      <c r="A498" s="1">
        <f t="shared" si="70"/>
        <v>9.92</v>
      </c>
      <c r="B498" s="5">
        <f t="shared" si="64"/>
        <v>127.23902447169556</v>
      </c>
      <c r="C498" s="4">
        <v>496</v>
      </c>
      <c r="E498" s="3">
        <f t="shared" si="63"/>
        <v>0.02</v>
      </c>
      <c r="F498" t="e">
        <f t="shared" si="66"/>
        <v>#REF!</v>
      </c>
      <c r="G498" s="12" t="e">
        <f t="shared" si="67"/>
        <v>#REF!</v>
      </c>
      <c r="H498">
        <f t="shared" si="71"/>
        <v>80</v>
      </c>
      <c r="J498">
        <f t="shared" si="65"/>
        <v>373.23447178364029</v>
      </c>
      <c r="K498" t="e">
        <f t="shared" si="68"/>
        <v>#REF!</v>
      </c>
      <c r="L498" t="e">
        <f t="shared" si="69"/>
        <v>#REF!</v>
      </c>
    </row>
    <row r="499" spans="1:12" x14ac:dyDescent="0.25">
      <c r="A499" s="1">
        <f t="shared" si="70"/>
        <v>9.94</v>
      </c>
      <c r="B499" s="5">
        <f t="shared" si="64"/>
        <v>127.25660976306406</v>
      </c>
      <c r="C499" s="4">
        <v>497</v>
      </c>
      <c r="E499" s="3">
        <f t="shared" si="63"/>
        <v>0.02</v>
      </c>
      <c r="F499" t="e">
        <f t="shared" si="66"/>
        <v>#REF!</v>
      </c>
      <c r="G499" s="12" t="e">
        <f t="shared" si="67"/>
        <v>#REF!</v>
      </c>
      <c r="H499">
        <f t="shared" si="71"/>
        <v>80</v>
      </c>
      <c r="J499">
        <f t="shared" si="65"/>
        <v>373.28605530498794</v>
      </c>
      <c r="K499" t="e">
        <f t="shared" si="68"/>
        <v>#REF!</v>
      </c>
      <c r="L499" t="e">
        <f t="shared" si="69"/>
        <v>#REF!</v>
      </c>
    </row>
    <row r="500" spans="1:12" x14ac:dyDescent="0.25">
      <c r="A500" s="1">
        <f t="shared" si="70"/>
        <v>9.9600000000000009</v>
      </c>
      <c r="B500" s="5">
        <f t="shared" si="64"/>
        <v>127.26917118137735</v>
      </c>
      <c r="C500" s="4">
        <v>498</v>
      </c>
      <c r="E500" s="3">
        <f t="shared" si="63"/>
        <v>0.02</v>
      </c>
      <c r="F500" t="e">
        <f t="shared" si="66"/>
        <v>#REF!</v>
      </c>
      <c r="G500" s="12" t="e">
        <f t="shared" si="67"/>
        <v>#REF!</v>
      </c>
      <c r="H500">
        <f t="shared" si="71"/>
        <v>80</v>
      </c>
      <c r="J500">
        <f t="shared" si="65"/>
        <v>373.32290213204021</v>
      </c>
      <c r="K500" t="e">
        <f t="shared" si="68"/>
        <v>#REF!</v>
      </c>
      <c r="L500" t="e">
        <f t="shared" si="69"/>
        <v>#REF!</v>
      </c>
    </row>
    <row r="501" spans="1:12" x14ac:dyDescent="0.25">
      <c r="A501" s="1">
        <f t="shared" si="70"/>
        <v>9.98</v>
      </c>
      <c r="B501" s="5">
        <f t="shared" si="64"/>
        <v>127.27670823073211</v>
      </c>
      <c r="C501" s="4">
        <v>499</v>
      </c>
      <c r="E501" s="3">
        <f t="shared" si="63"/>
        <v>0.02</v>
      </c>
      <c r="F501" t="e">
        <f t="shared" si="66"/>
        <v>#REF!</v>
      </c>
      <c r="G501" s="12" t="e">
        <f t="shared" si="67"/>
        <v>#REF!</v>
      </c>
      <c r="H501">
        <f t="shared" si="71"/>
        <v>80</v>
      </c>
      <c r="J501">
        <f t="shared" si="65"/>
        <v>373.34501081014753</v>
      </c>
      <c r="K501" t="e">
        <f t="shared" si="68"/>
        <v>#REF!</v>
      </c>
      <c r="L501" t="e">
        <f t="shared" si="69"/>
        <v>#REF!</v>
      </c>
    </row>
    <row r="502" spans="1:12" x14ac:dyDescent="0.25">
      <c r="A502" s="1">
        <f t="shared" si="70"/>
        <v>10</v>
      </c>
      <c r="B502" s="5">
        <f t="shared" si="64"/>
        <v>127.27922061357856</v>
      </c>
      <c r="C502" s="4">
        <v>500</v>
      </c>
      <c r="E502" s="3">
        <f t="shared" si="63"/>
        <v>0.02</v>
      </c>
      <c r="F502">
        <f>F2</f>
        <v>127.27922061357856</v>
      </c>
      <c r="G502" s="12">
        <f t="shared" si="67"/>
        <v>127.27922061357856</v>
      </c>
      <c r="H502">
        <f t="shared" si="71"/>
        <v>80</v>
      </c>
      <c r="J502">
        <f t="shared" si="65"/>
        <v>373.3523804664971</v>
      </c>
      <c r="K502" t="e">
        <f t="shared" si="68"/>
        <v>#REF!</v>
      </c>
      <c r="L502" t="e">
        <f t="shared" si="69"/>
        <v>#REF!</v>
      </c>
    </row>
    <row r="503" spans="1:12" x14ac:dyDescent="0.25">
      <c r="A503" s="1">
        <f t="shared" si="70"/>
        <v>10.02</v>
      </c>
      <c r="B503" s="5">
        <f t="shared" si="64"/>
        <v>127.27670823073211</v>
      </c>
      <c r="C503" s="4">
        <v>501</v>
      </c>
      <c r="E503" s="3">
        <f t="shared" si="63"/>
        <v>0.02</v>
      </c>
      <c r="F503" t="e">
        <f t="shared" ref="F503:F566" si="72">SQRT(ABS(F502*F502-2*Vout*Iout*E502*100*1000000/1000/1000/Cin/H502))</f>
        <v>#REF!</v>
      </c>
      <c r="G503" s="12" t="e">
        <f t="shared" si="67"/>
        <v>#REF!</v>
      </c>
      <c r="H503">
        <f t="shared" si="71"/>
        <v>80</v>
      </c>
      <c r="J503">
        <f t="shared" si="65"/>
        <v>373.34501081014753</v>
      </c>
      <c r="K503" t="e">
        <f t="shared" si="68"/>
        <v>#REF!</v>
      </c>
      <c r="L503" t="e">
        <f t="shared" si="69"/>
        <v>#REF!</v>
      </c>
    </row>
    <row r="504" spans="1:12" x14ac:dyDescent="0.25">
      <c r="A504" s="1">
        <f t="shared" si="70"/>
        <v>10.040000000000001</v>
      </c>
      <c r="B504" s="5">
        <f t="shared" si="64"/>
        <v>127.26917118137735</v>
      </c>
      <c r="C504" s="4">
        <v>502</v>
      </c>
      <c r="E504" s="3">
        <f t="shared" si="63"/>
        <v>0.02</v>
      </c>
      <c r="F504" t="e">
        <f t="shared" si="72"/>
        <v>#REF!</v>
      </c>
      <c r="G504" s="12" t="e">
        <f t="shared" si="67"/>
        <v>#REF!</v>
      </c>
      <c r="H504">
        <f t="shared" si="71"/>
        <v>80</v>
      </c>
      <c r="J504">
        <f t="shared" si="65"/>
        <v>373.32290213204021</v>
      </c>
      <c r="K504" t="e">
        <f t="shared" si="68"/>
        <v>#REF!</v>
      </c>
      <c r="L504" t="e">
        <f t="shared" si="69"/>
        <v>#REF!</v>
      </c>
    </row>
    <row r="505" spans="1:12" x14ac:dyDescent="0.25">
      <c r="A505" s="1">
        <f t="shared" si="70"/>
        <v>10.06</v>
      </c>
      <c r="B505" s="5">
        <f t="shared" si="64"/>
        <v>127.25660976306406</v>
      </c>
      <c r="C505" s="4">
        <v>503</v>
      </c>
      <c r="E505" s="3">
        <f t="shared" si="63"/>
        <v>0.02</v>
      </c>
      <c r="F505" t="e">
        <f t="shared" si="72"/>
        <v>#REF!</v>
      </c>
      <c r="G505" s="12" t="e">
        <f t="shared" si="67"/>
        <v>#REF!</v>
      </c>
      <c r="H505">
        <f t="shared" si="71"/>
        <v>80</v>
      </c>
      <c r="J505">
        <f t="shared" si="65"/>
        <v>373.28605530498794</v>
      </c>
      <c r="K505" t="e">
        <f t="shared" si="68"/>
        <v>#REF!</v>
      </c>
      <c r="L505" t="e">
        <f t="shared" si="69"/>
        <v>#REF!</v>
      </c>
    </row>
    <row r="506" spans="1:12" x14ac:dyDescent="0.25">
      <c r="A506" s="1">
        <f t="shared" si="70"/>
        <v>10.08</v>
      </c>
      <c r="B506" s="5">
        <f t="shared" si="64"/>
        <v>127.23902447169556</v>
      </c>
      <c r="C506" s="4">
        <v>504</v>
      </c>
      <c r="E506" s="3">
        <f t="shared" si="63"/>
        <v>0.02</v>
      </c>
      <c r="F506" t="e">
        <f t="shared" si="72"/>
        <v>#REF!</v>
      </c>
      <c r="G506" s="12" t="e">
        <f t="shared" si="67"/>
        <v>#REF!</v>
      </c>
      <c r="H506">
        <f t="shared" si="71"/>
        <v>80</v>
      </c>
      <c r="J506">
        <f t="shared" si="65"/>
        <v>373.23447178364029</v>
      </c>
      <c r="K506" t="e">
        <f t="shared" si="68"/>
        <v>#REF!</v>
      </c>
      <c r="L506" t="e">
        <f t="shared" si="69"/>
        <v>#REF!</v>
      </c>
    </row>
    <row r="507" spans="1:12" x14ac:dyDescent="0.25">
      <c r="A507" s="1">
        <f t="shared" si="70"/>
        <v>10.1</v>
      </c>
      <c r="B507" s="5">
        <f t="shared" si="64"/>
        <v>127.21641600150903</v>
      </c>
      <c r="C507" s="4">
        <v>505</v>
      </c>
      <c r="E507" s="3">
        <f t="shared" si="63"/>
        <v>0.02</v>
      </c>
      <c r="F507" t="e">
        <f t="shared" si="72"/>
        <v>#REF!</v>
      </c>
      <c r="G507" s="12" t="e">
        <f t="shared" si="67"/>
        <v>#REF!</v>
      </c>
      <c r="H507">
        <f t="shared" si="71"/>
        <v>80</v>
      </c>
      <c r="J507">
        <f t="shared" si="65"/>
        <v>373.16815360442649</v>
      </c>
      <c r="K507" t="e">
        <f t="shared" si="68"/>
        <v>#REF!</v>
      </c>
      <c r="L507" t="e">
        <f t="shared" si="69"/>
        <v>#REF!</v>
      </c>
    </row>
    <row r="508" spans="1:12" x14ac:dyDescent="0.25">
      <c r="A508" s="1">
        <f t="shared" si="70"/>
        <v>10.120000000000001</v>
      </c>
      <c r="B508" s="5">
        <f t="shared" si="64"/>
        <v>127.18878524504812</v>
      </c>
      <c r="C508" s="4">
        <v>506</v>
      </c>
      <c r="E508" s="3">
        <f t="shared" si="63"/>
        <v>0.02</v>
      </c>
      <c r="F508" t="e">
        <f t="shared" si="72"/>
        <v>#REF!</v>
      </c>
      <c r="G508" s="12" t="e">
        <f t="shared" si="67"/>
        <v>#REF!</v>
      </c>
      <c r="H508">
        <f t="shared" si="71"/>
        <v>80</v>
      </c>
      <c r="J508">
        <f t="shared" si="65"/>
        <v>373.08710338547451</v>
      </c>
      <c r="K508" t="e">
        <f t="shared" si="68"/>
        <v>#REF!</v>
      </c>
      <c r="L508" t="e">
        <f t="shared" si="69"/>
        <v>#REF!</v>
      </c>
    </row>
    <row r="509" spans="1:12" x14ac:dyDescent="0.25">
      <c r="A509" s="1">
        <f t="shared" si="70"/>
        <v>10.14</v>
      </c>
      <c r="B509" s="5">
        <f t="shared" si="64"/>
        <v>127.15613329312785</v>
      </c>
      <c r="C509" s="4">
        <v>507</v>
      </c>
      <c r="E509" s="3">
        <f t="shared" si="63"/>
        <v>0.02</v>
      </c>
      <c r="F509" t="e">
        <f t="shared" si="72"/>
        <v>#REF!</v>
      </c>
      <c r="G509" s="12" t="e">
        <f t="shared" si="67"/>
        <v>#REF!</v>
      </c>
      <c r="H509">
        <f t="shared" si="71"/>
        <v>80</v>
      </c>
      <c r="J509">
        <f t="shared" si="65"/>
        <v>372.99132432650833</v>
      </c>
      <c r="K509" t="e">
        <f t="shared" si="68"/>
        <v>#REF!</v>
      </c>
      <c r="L509" t="e">
        <f t="shared" si="69"/>
        <v>#REF!</v>
      </c>
    </row>
    <row r="510" spans="1:12" x14ac:dyDescent="0.25">
      <c r="A510" s="1">
        <f t="shared" si="70"/>
        <v>10.16</v>
      </c>
      <c r="B510" s="5">
        <f t="shared" si="64"/>
        <v>127.11846143479133</v>
      </c>
      <c r="C510" s="4">
        <v>508</v>
      </c>
      <c r="E510" s="3">
        <f t="shared" si="63"/>
        <v>0.02</v>
      </c>
      <c r="F510" t="e">
        <f t="shared" si="72"/>
        <v>#REF!</v>
      </c>
      <c r="G510" s="12" t="e">
        <f t="shared" si="67"/>
        <v>#REF!</v>
      </c>
      <c r="H510">
        <f t="shared" si="71"/>
        <v>80</v>
      </c>
      <c r="J510">
        <f t="shared" si="65"/>
        <v>372.88082020872122</v>
      </c>
      <c r="K510" t="e">
        <f t="shared" si="68"/>
        <v>#REF!</v>
      </c>
      <c r="L510" t="e">
        <f t="shared" si="69"/>
        <v>#REF!</v>
      </c>
    </row>
    <row r="511" spans="1:12" x14ac:dyDescent="0.25">
      <c r="A511" s="1">
        <f t="shared" si="70"/>
        <v>10.18</v>
      </c>
      <c r="B511" s="5">
        <f t="shared" si="64"/>
        <v>127.07577115725904</v>
      </c>
      <c r="C511" s="4">
        <v>509</v>
      </c>
      <c r="E511" s="3">
        <f t="shared" si="63"/>
        <v>0.02</v>
      </c>
      <c r="F511" t="e">
        <f t="shared" si="72"/>
        <v>#REF!</v>
      </c>
      <c r="G511" s="12" t="e">
        <f t="shared" si="67"/>
        <v>#REF!</v>
      </c>
      <c r="H511">
        <f t="shared" si="71"/>
        <v>80</v>
      </c>
      <c r="J511">
        <f t="shared" si="65"/>
        <v>372.75559539462648</v>
      </c>
      <c r="K511" t="e">
        <f t="shared" si="68"/>
        <v>#REF!</v>
      </c>
      <c r="L511" t="e">
        <f t="shared" si="69"/>
        <v>#REF!</v>
      </c>
    </row>
    <row r="512" spans="1:12" x14ac:dyDescent="0.25">
      <c r="A512" s="1">
        <f t="shared" si="70"/>
        <v>10.200000000000001</v>
      </c>
      <c r="B512" s="5">
        <f t="shared" si="64"/>
        <v>127.02806414587003</v>
      </c>
      <c r="C512" s="4">
        <v>510</v>
      </c>
      <c r="E512" s="3">
        <f t="shared" si="63"/>
        <v>0.02</v>
      </c>
      <c r="F512" t="e">
        <f t="shared" si="72"/>
        <v>#REF!</v>
      </c>
      <c r="G512" s="12" t="e">
        <f t="shared" si="67"/>
        <v>#REF!</v>
      </c>
      <c r="H512">
        <f t="shared" si="71"/>
        <v>80</v>
      </c>
      <c r="J512">
        <f t="shared" si="65"/>
        <v>372.61565482788541</v>
      </c>
      <c r="K512" t="e">
        <f t="shared" si="68"/>
        <v>#REF!</v>
      </c>
      <c r="L512" t="e">
        <f t="shared" si="69"/>
        <v>#REF!</v>
      </c>
    </row>
    <row r="513" spans="1:12" x14ac:dyDescent="0.25">
      <c r="A513" s="1">
        <f t="shared" si="70"/>
        <v>10.220000000000001</v>
      </c>
      <c r="B513" s="5">
        <f t="shared" si="64"/>
        <v>126.97534228401543</v>
      </c>
      <c r="C513" s="4">
        <v>511</v>
      </c>
      <c r="E513" s="3">
        <f t="shared" ref="E513:E576" si="73">IF(fac=50,1/50,IF(fac=60,1/60))</f>
        <v>0.02</v>
      </c>
      <c r="F513" t="e">
        <f t="shared" si="72"/>
        <v>#REF!</v>
      </c>
      <c r="G513" s="12" t="e">
        <f t="shared" si="67"/>
        <v>#REF!</v>
      </c>
      <c r="H513">
        <f t="shared" si="71"/>
        <v>80</v>
      </c>
      <c r="J513">
        <f t="shared" si="65"/>
        <v>372.46100403311192</v>
      </c>
      <c r="K513" t="e">
        <f t="shared" si="68"/>
        <v>#REF!</v>
      </c>
      <c r="L513" t="e">
        <f t="shared" si="69"/>
        <v>#REF!</v>
      </c>
    </row>
    <row r="514" spans="1:12" x14ac:dyDescent="0.25">
      <c r="A514" s="1">
        <f t="shared" si="70"/>
        <v>10.24</v>
      </c>
      <c r="B514" s="5">
        <f t="shared" ref="B514:B577" si="74">IF(fac=50,Vacmin*SQRT(2)*ABS(COS(A514*PI()/5/2)),IF(fac=60,Vacmin*SQRT(2)*ABS(COS(A514*PI()*240/1000/2))))</f>
        <v>126.91760765306405</v>
      </c>
      <c r="C514" s="4">
        <v>512</v>
      </c>
      <c r="E514" s="3">
        <f t="shared" si="73"/>
        <v>0.02</v>
      </c>
      <c r="F514" t="e">
        <f t="shared" si="72"/>
        <v>#REF!</v>
      </c>
      <c r="G514" s="12" t="e">
        <f t="shared" si="67"/>
        <v>#REF!</v>
      </c>
      <c r="H514">
        <f t="shared" si="71"/>
        <v>80</v>
      </c>
      <c r="J514">
        <f t="shared" ref="J514:J577" si="75">IF(fac=50,Vacmax*SQRT(2)*ABS(COS(A514*PI()/5/2)),IF(fac=60,Vacmax*SQRT(2)*ABS(COS(A514*PI()*240/1000/2))))</f>
        <v>372.29164911565454</v>
      </c>
      <c r="K514" t="e">
        <f t="shared" si="68"/>
        <v>#REF!</v>
      </c>
      <c r="L514" t="e">
        <f t="shared" si="69"/>
        <v>#REF!</v>
      </c>
    </row>
    <row r="515" spans="1:12" x14ac:dyDescent="0.25">
      <c r="A515" s="1">
        <f t="shared" si="70"/>
        <v>10.26</v>
      </c>
      <c r="B515" s="5">
        <f t="shared" si="74"/>
        <v>126.85486253228029</v>
      </c>
      <c r="C515" s="4">
        <v>513</v>
      </c>
      <c r="E515" s="3">
        <f t="shared" si="73"/>
        <v>0.02</v>
      </c>
      <c r="F515" t="e">
        <f t="shared" si="72"/>
        <v>#REF!</v>
      </c>
      <c r="G515" s="12" t="e">
        <f t="shared" ref="G515:G578" si="76">MAX(B515,F515)</f>
        <v>#REF!</v>
      </c>
      <c r="H515">
        <f t="shared" si="71"/>
        <v>80</v>
      </c>
      <c r="J515">
        <f t="shared" si="75"/>
        <v>372.10759676135552</v>
      </c>
      <c r="K515" t="e">
        <f t="shared" ref="K515:K578" si="77">SQRT(ABS(K514*K514-2*Vout*Iout*E515*100*1000000/1000/1000/Cin/H515))</f>
        <v>#REF!</v>
      </c>
      <c r="L515" t="e">
        <f t="shared" ref="L515:L578" si="78">MAX(J515,K515)</f>
        <v>#REF!</v>
      </c>
    </row>
    <row r="516" spans="1:12" x14ac:dyDescent="0.25">
      <c r="A516" s="1">
        <f t="shared" ref="A516:A579" si="79">C516*E516</f>
        <v>10.28</v>
      </c>
      <c r="B516" s="5">
        <f t="shared" si="74"/>
        <v>126.78710939873409</v>
      </c>
      <c r="C516" s="4">
        <v>514</v>
      </c>
      <c r="E516" s="3">
        <f t="shared" si="73"/>
        <v>0.02</v>
      </c>
      <c r="F516" t="e">
        <f t="shared" si="72"/>
        <v>#REF!</v>
      </c>
      <c r="G516" s="12" t="e">
        <f t="shared" si="76"/>
        <v>#REF!</v>
      </c>
      <c r="H516">
        <f t="shared" ref="H516:H579" si="80">H515</f>
        <v>80</v>
      </c>
      <c r="J516">
        <f t="shared" si="75"/>
        <v>371.90885423628663</v>
      </c>
      <c r="K516" t="e">
        <f t="shared" si="77"/>
        <v>#REF!</v>
      </c>
      <c r="L516" t="e">
        <f t="shared" si="78"/>
        <v>#REF!</v>
      </c>
    </row>
    <row r="517" spans="1:12" x14ac:dyDescent="0.25">
      <c r="A517" s="1">
        <f t="shared" si="79"/>
        <v>10.3</v>
      </c>
      <c r="B517" s="5">
        <f t="shared" si="74"/>
        <v>126.71435092720311</v>
      </c>
      <c r="C517" s="4">
        <v>515</v>
      </c>
      <c r="E517" s="3">
        <f t="shared" si="73"/>
        <v>0.02</v>
      </c>
      <c r="F517" t="e">
        <f t="shared" si="72"/>
        <v>#REF!</v>
      </c>
      <c r="G517" s="12" t="e">
        <f t="shared" si="76"/>
        <v>#REF!</v>
      </c>
      <c r="H517">
        <f t="shared" si="80"/>
        <v>80</v>
      </c>
      <c r="J517">
        <f t="shared" si="75"/>
        <v>371.69542938646242</v>
      </c>
      <c r="K517" t="e">
        <f t="shared" si="77"/>
        <v>#REF!</v>
      </c>
      <c r="L517" t="e">
        <f t="shared" si="78"/>
        <v>#REF!</v>
      </c>
    </row>
    <row r="518" spans="1:12" x14ac:dyDescent="0.25">
      <c r="A518" s="1">
        <f t="shared" si="79"/>
        <v>10.32</v>
      </c>
      <c r="B518" s="5">
        <f t="shared" si="74"/>
        <v>126.63658999006725</v>
      </c>
      <c r="C518" s="4">
        <v>516</v>
      </c>
      <c r="E518" s="3">
        <f t="shared" si="73"/>
        <v>0.02</v>
      </c>
      <c r="F518" t="e">
        <f t="shared" si="72"/>
        <v>#REF!</v>
      </c>
      <c r="G518" s="12" t="e">
        <f t="shared" si="76"/>
        <v>#REF!</v>
      </c>
      <c r="H518">
        <f t="shared" si="80"/>
        <v>80</v>
      </c>
      <c r="J518">
        <f t="shared" si="75"/>
        <v>371.46733063753061</v>
      </c>
      <c r="K518" t="e">
        <f t="shared" si="77"/>
        <v>#REF!</v>
      </c>
      <c r="L518" t="e">
        <f t="shared" si="78"/>
        <v>#REF!</v>
      </c>
    </row>
    <row r="519" spans="1:12" x14ac:dyDescent="0.25">
      <c r="A519" s="1">
        <f t="shared" si="79"/>
        <v>10.34</v>
      </c>
      <c r="B519" s="5">
        <f t="shared" si="74"/>
        <v>126.55382965719517</v>
      </c>
      <c r="C519" s="4">
        <v>517</v>
      </c>
      <c r="E519" s="3">
        <f t="shared" si="73"/>
        <v>0.02</v>
      </c>
      <c r="F519" t="e">
        <f t="shared" si="72"/>
        <v>#REF!</v>
      </c>
      <c r="G519" s="12" t="e">
        <f t="shared" si="76"/>
        <v>#REF!</v>
      </c>
      <c r="H519">
        <f t="shared" si="80"/>
        <v>80</v>
      </c>
      <c r="J519">
        <f t="shared" si="75"/>
        <v>371.2245669944391</v>
      </c>
      <c r="K519" t="e">
        <f t="shared" si="77"/>
        <v>#REF!</v>
      </c>
      <c r="L519" t="e">
        <f t="shared" si="78"/>
        <v>#REF!</v>
      </c>
    </row>
    <row r="520" spans="1:12" x14ac:dyDescent="0.25">
      <c r="A520" s="1">
        <f t="shared" si="79"/>
        <v>10.36</v>
      </c>
      <c r="B520" s="5">
        <f t="shared" si="74"/>
        <v>126.46607319582306</v>
      </c>
      <c r="C520" s="4">
        <v>518</v>
      </c>
      <c r="E520" s="3">
        <f t="shared" si="73"/>
        <v>0.02</v>
      </c>
      <c r="F520" t="e">
        <f t="shared" si="72"/>
        <v>#REF!</v>
      </c>
      <c r="G520" s="12" t="e">
        <f t="shared" si="76"/>
        <v>#REF!</v>
      </c>
      <c r="H520">
        <f t="shared" si="80"/>
        <v>80</v>
      </c>
      <c r="J520">
        <f t="shared" si="75"/>
        <v>370.96714804108097</v>
      </c>
      <c r="K520" t="e">
        <f t="shared" si="77"/>
        <v>#REF!</v>
      </c>
      <c r="L520" t="e">
        <f t="shared" si="78"/>
        <v>#REF!</v>
      </c>
    </row>
    <row r="521" spans="1:12" x14ac:dyDescent="0.25">
      <c r="A521" s="1">
        <f t="shared" si="79"/>
        <v>10.38</v>
      </c>
      <c r="B521" s="5">
        <f t="shared" si="74"/>
        <v>126.37332407042578</v>
      </c>
      <c r="C521" s="4">
        <v>519</v>
      </c>
      <c r="E521" s="3">
        <f t="shared" si="73"/>
        <v>0.02</v>
      </c>
      <c r="F521" t="e">
        <f t="shared" si="72"/>
        <v>#REF!</v>
      </c>
      <c r="G521" s="12" t="e">
        <f t="shared" si="76"/>
        <v>#REF!</v>
      </c>
      <c r="H521">
        <f t="shared" si="80"/>
        <v>80</v>
      </c>
      <c r="J521">
        <f t="shared" si="75"/>
        <v>370.69508393991561</v>
      </c>
      <c r="K521" t="e">
        <f t="shared" si="77"/>
        <v>#REF!</v>
      </c>
      <c r="L521" t="e">
        <f t="shared" si="78"/>
        <v>#REF!</v>
      </c>
    </row>
    <row r="522" spans="1:12" x14ac:dyDescent="0.25">
      <c r="A522" s="1">
        <f t="shared" si="79"/>
        <v>10.4</v>
      </c>
      <c r="B522" s="5">
        <f t="shared" si="74"/>
        <v>126.27558594258002</v>
      </c>
      <c r="C522" s="4">
        <v>520</v>
      </c>
      <c r="E522" s="3">
        <f t="shared" si="73"/>
        <v>0.02</v>
      </c>
      <c r="F522" t="e">
        <f t="shared" si="72"/>
        <v>#REF!</v>
      </c>
      <c r="G522" s="12" t="e">
        <f t="shared" si="76"/>
        <v>#REF!</v>
      </c>
      <c r="H522">
        <f t="shared" si="80"/>
        <v>80</v>
      </c>
      <c r="J522">
        <f t="shared" si="75"/>
        <v>370.40838543156809</v>
      </c>
      <c r="K522" t="e">
        <f t="shared" si="77"/>
        <v>#REF!</v>
      </c>
      <c r="L522" t="e">
        <f t="shared" si="78"/>
        <v>#REF!</v>
      </c>
    </row>
    <row r="523" spans="1:12" x14ac:dyDescent="0.25">
      <c r="A523" s="1">
        <f t="shared" si="79"/>
        <v>10.42</v>
      </c>
      <c r="B523" s="5">
        <f t="shared" si="74"/>
        <v>126.17286267081967</v>
      </c>
      <c r="C523" s="4">
        <v>521</v>
      </c>
      <c r="E523" s="3">
        <f t="shared" si="73"/>
        <v>0.02</v>
      </c>
      <c r="F523" t="e">
        <f t="shared" si="72"/>
        <v>#REF!</v>
      </c>
      <c r="G523" s="12" t="e">
        <f t="shared" si="76"/>
        <v>#REF!</v>
      </c>
      <c r="H523">
        <f t="shared" si="80"/>
        <v>80</v>
      </c>
      <c r="J523">
        <f t="shared" si="75"/>
        <v>370.10706383440436</v>
      </c>
      <c r="K523" t="e">
        <f t="shared" si="77"/>
        <v>#REF!</v>
      </c>
      <c r="L523" t="e">
        <f t="shared" si="78"/>
        <v>#REF!</v>
      </c>
    </row>
    <row r="524" spans="1:12" x14ac:dyDescent="0.25">
      <c r="A524" s="1">
        <f t="shared" si="79"/>
        <v>10.44</v>
      </c>
      <c r="B524" s="5">
        <f t="shared" si="74"/>
        <v>126.06515831048362</v>
      </c>
      <c r="C524" s="4">
        <v>522</v>
      </c>
      <c r="E524" s="3">
        <f t="shared" si="73"/>
        <v>0.02</v>
      </c>
      <c r="F524" t="e">
        <f t="shared" si="72"/>
        <v>#REF!</v>
      </c>
      <c r="G524" s="12" t="e">
        <f t="shared" si="76"/>
        <v>#REF!</v>
      </c>
      <c r="H524">
        <f t="shared" si="80"/>
        <v>80</v>
      </c>
      <c r="J524">
        <f t="shared" si="75"/>
        <v>369.79113104408532</v>
      </c>
      <c r="K524" t="e">
        <f t="shared" si="77"/>
        <v>#REF!</v>
      </c>
      <c r="L524" t="e">
        <f t="shared" si="78"/>
        <v>#REF!</v>
      </c>
    </row>
    <row r="525" spans="1:12" x14ac:dyDescent="0.25">
      <c r="A525" s="1">
        <f t="shared" si="79"/>
        <v>10.46</v>
      </c>
      <c r="B525" s="5">
        <f t="shared" si="74"/>
        <v>125.95247711355559</v>
      </c>
      <c r="C525" s="4">
        <v>523</v>
      </c>
      <c r="E525" s="3">
        <f t="shared" si="73"/>
        <v>0.02</v>
      </c>
      <c r="F525" t="e">
        <f t="shared" si="72"/>
        <v>#REF!</v>
      </c>
      <c r="G525" s="12" t="e">
        <f t="shared" si="76"/>
        <v>#REF!</v>
      </c>
      <c r="H525">
        <f t="shared" si="80"/>
        <v>80</v>
      </c>
      <c r="J525">
        <f t="shared" si="75"/>
        <v>369.4605995330964</v>
      </c>
      <c r="K525" t="e">
        <f t="shared" si="77"/>
        <v>#REF!</v>
      </c>
      <c r="L525" t="e">
        <f t="shared" si="78"/>
        <v>#REF!</v>
      </c>
    </row>
    <row r="526" spans="1:12" x14ac:dyDescent="0.25">
      <c r="A526" s="1">
        <f t="shared" si="79"/>
        <v>10.48</v>
      </c>
      <c r="B526" s="5">
        <f t="shared" si="74"/>
        <v>125.83482352849632</v>
      </c>
      <c r="C526" s="4">
        <v>524</v>
      </c>
      <c r="E526" s="3">
        <f t="shared" si="73"/>
        <v>0.02</v>
      </c>
      <c r="F526" t="e">
        <f t="shared" si="72"/>
        <v>#REF!</v>
      </c>
      <c r="G526" s="12" t="e">
        <f t="shared" si="76"/>
        <v>#REF!</v>
      </c>
      <c r="H526">
        <f t="shared" si="80"/>
        <v>80</v>
      </c>
      <c r="J526">
        <f t="shared" si="75"/>
        <v>369.11548235025583</v>
      </c>
      <c r="K526" t="e">
        <f t="shared" si="77"/>
        <v>#REF!</v>
      </c>
      <c r="L526" t="e">
        <f t="shared" si="78"/>
        <v>#REF!</v>
      </c>
    </row>
    <row r="527" spans="1:12" x14ac:dyDescent="0.25">
      <c r="A527" s="1">
        <f t="shared" si="79"/>
        <v>10.5</v>
      </c>
      <c r="B527" s="5">
        <f t="shared" si="74"/>
        <v>125.71220220006786</v>
      </c>
      <c r="C527" s="4">
        <v>525</v>
      </c>
      <c r="E527" s="3">
        <f t="shared" si="73"/>
        <v>0.02</v>
      </c>
      <c r="F527" t="e">
        <f t="shared" si="72"/>
        <v>#REF!</v>
      </c>
      <c r="G527" s="12" t="e">
        <f t="shared" si="76"/>
        <v>#REF!</v>
      </c>
      <c r="H527">
        <f t="shared" si="80"/>
        <v>80</v>
      </c>
      <c r="J527">
        <f t="shared" si="75"/>
        <v>368.75579312019903</v>
      </c>
      <c r="K527" t="e">
        <f t="shared" si="77"/>
        <v>#REF!</v>
      </c>
      <c r="L527" t="e">
        <f t="shared" si="78"/>
        <v>#REF!</v>
      </c>
    </row>
    <row r="528" spans="1:12" x14ac:dyDescent="0.25">
      <c r="A528" s="1">
        <f t="shared" si="79"/>
        <v>10.52</v>
      </c>
      <c r="B528" s="5">
        <f t="shared" si="74"/>
        <v>125.58461796915032</v>
      </c>
      <c r="C528" s="4">
        <v>526</v>
      </c>
      <c r="E528" s="3">
        <f t="shared" si="73"/>
        <v>0.02</v>
      </c>
      <c r="F528" t="e">
        <f t="shared" si="72"/>
        <v>#REF!</v>
      </c>
      <c r="G528" s="12" t="e">
        <f t="shared" si="76"/>
        <v>#REF!</v>
      </c>
      <c r="H528">
        <f t="shared" si="80"/>
        <v>80</v>
      </c>
      <c r="J528">
        <f t="shared" si="75"/>
        <v>368.38154604284091</v>
      </c>
      <c r="K528" t="e">
        <f t="shared" si="77"/>
        <v>#REF!</v>
      </c>
      <c r="L528" t="e">
        <f t="shared" si="78"/>
        <v>#REF!</v>
      </c>
    </row>
    <row r="529" spans="1:12" x14ac:dyDescent="0.25">
      <c r="A529" s="1">
        <f t="shared" si="79"/>
        <v>10.540000000000001</v>
      </c>
      <c r="B529" s="5">
        <f t="shared" si="74"/>
        <v>125.45207587255065</v>
      </c>
      <c r="C529" s="4">
        <v>527</v>
      </c>
      <c r="E529" s="3">
        <f t="shared" si="73"/>
        <v>0.02</v>
      </c>
      <c r="F529" t="e">
        <f t="shared" si="72"/>
        <v>#REF!</v>
      </c>
      <c r="G529" s="12" t="e">
        <f t="shared" si="76"/>
        <v>#REF!</v>
      </c>
      <c r="H529">
        <f t="shared" si="80"/>
        <v>80</v>
      </c>
      <c r="J529">
        <f t="shared" si="75"/>
        <v>367.99275589281524</v>
      </c>
      <c r="K529" t="e">
        <f t="shared" si="77"/>
        <v>#REF!</v>
      </c>
      <c r="L529" t="e">
        <f t="shared" si="78"/>
        <v>#REF!</v>
      </c>
    </row>
    <row r="530" spans="1:12" x14ac:dyDescent="0.25">
      <c r="A530" s="1">
        <f t="shared" si="79"/>
        <v>10.56</v>
      </c>
      <c r="B530" s="5">
        <f t="shared" si="74"/>
        <v>125.31458114280389</v>
      </c>
      <c r="C530" s="4">
        <v>528</v>
      </c>
      <c r="E530" s="3">
        <f t="shared" si="73"/>
        <v>0.02</v>
      </c>
      <c r="F530" t="e">
        <f t="shared" si="72"/>
        <v>#REF!</v>
      </c>
      <c r="G530" s="12" t="e">
        <f t="shared" si="76"/>
        <v>#REF!</v>
      </c>
      <c r="H530">
        <f t="shared" si="80"/>
        <v>80</v>
      </c>
      <c r="J530">
        <f t="shared" si="75"/>
        <v>367.58943801889137</v>
      </c>
      <c r="K530" t="e">
        <f t="shared" si="77"/>
        <v>#REF!</v>
      </c>
      <c r="L530" t="e">
        <f t="shared" si="78"/>
        <v>#REF!</v>
      </c>
    </row>
    <row r="531" spans="1:12" x14ac:dyDescent="0.25">
      <c r="A531" s="1">
        <f t="shared" si="79"/>
        <v>10.58</v>
      </c>
      <c r="B531" s="5">
        <f t="shared" si="74"/>
        <v>125.17213920796655</v>
      </c>
      <c r="C531" s="4">
        <v>529</v>
      </c>
      <c r="E531" s="3">
        <f t="shared" si="73"/>
        <v>0.02</v>
      </c>
      <c r="F531" t="e">
        <f t="shared" si="72"/>
        <v>#REF!</v>
      </c>
      <c r="G531" s="12" t="e">
        <f t="shared" si="76"/>
        <v>#REF!</v>
      </c>
      <c r="H531">
        <f t="shared" si="80"/>
        <v>80</v>
      </c>
      <c r="J531">
        <f t="shared" si="75"/>
        <v>367.17160834336852</v>
      </c>
      <c r="K531" t="e">
        <f t="shared" si="77"/>
        <v>#REF!</v>
      </c>
      <c r="L531" t="e">
        <f t="shared" si="78"/>
        <v>#REF!</v>
      </c>
    </row>
    <row r="532" spans="1:12" x14ac:dyDescent="0.25">
      <c r="A532" s="1">
        <f t="shared" si="79"/>
        <v>10.6</v>
      </c>
      <c r="B532" s="5">
        <f t="shared" si="74"/>
        <v>125.02475569140233</v>
      </c>
      <c r="C532" s="4">
        <v>530</v>
      </c>
      <c r="E532" s="3">
        <f t="shared" si="73"/>
        <v>0.02</v>
      </c>
      <c r="F532" t="e">
        <f t="shared" si="72"/>
        <v>#REF!</v>
      </c>
      <c r="G532" s="12" t="e">
        <f t="shared" si="76"/>
        <v>#REF!</v>
      </c>
      <c r="H532">
        <f t="shared" si="80"/>
        <v>80</v>
      </c>
      <c r="J532">
        <f t="shared" si="75"/>
        <v>366.73928336144684</v>
      </c>
      <c r="K532" t="e">
        <f t="shared" si="77"/>
        <v>#REF!</v>
      </c>
      <c r="L532" t="e">
        <f t="shared" si="78"/>
        <v>#REF!</v>
      </c>
    </row>
    <row r="533" spans="1:12" x14ac:dyDescent="0.25">
      <c r="A533" s="1">
        <f t="shared" si="79"/>
        <v>10.620000000000001</v>
      </c>
      <c r="B533" s="5">
        <f t="shared" si="74"/>
        <v>124.87243641156006</v>
      </c>
      <c r="C533" s="4">
        <v>531</v>
      </c>
      <c r="E533" s="3">
        <f t="shared" si="73"/>
        <v>0.02</v>
      </c>
      <c r="F533" t="e">
        <f t="shared" si="72"/>
        <v>#REF!</v>
      </c>
      <c r="G533" s="12" t="e">
        <f t="shared" si="76"/>
        <v>#REF!</v>
      </c>
      <c r="H533">
        <f t="shared" si="80"/>
        <v>80</v>
      </c>
      <c r="J533">
        <f t="shared" si="75"/>
        <v>366.29248014057617</v>
      </c>
      <c r="K533" t="e">
        <f t="shared" si="77"/>
        <v>#REF!</v>
      </c>
      <c r="L533" t="e">
        <f t="shared" si="78"/>
        <v>#REF!</v>
      </c>
    </row>
    <row r="534" spans="1:12" x14ac:dyDescent="0.25">
      <c r="A534" s="1">
        <f t="shared" si="79"/>
        <v>10.64</v>
      </c>
      <c r="B534" s="5">
        <f t="shared" si="74"/>
        <v>124.71518738174413</v>
      </c>
      <c r="C534" s="4">
        <v>532</v>
      </c>
      <c r="E534" s="3">
        <f t="shared" si="73"/>
        <v>0.02</v>
      </c>
      <c r="F534" t="e">
        <f t="shared" si="72"/>
        <v>#REF!</v>
      </c>
      <c r="G534" s="12" t="e">
        <f t="shared" si="76"/>
        <v>#REF!</v>
      </c>
      <c r="H534">
        <f t="shared" si="80"/>
        <v>80</v>
      </c>
      <c r="J534">
        <f t="shared" si="75"/>
        <v>365.83121631978275</v>
      </c>
      <c r="K534" t="e">
        <f t="shared" si="77"/>
        <v>#REF!</v>
      </c>
      <c r="L534" t="e">
        <f t="shared" si="78"/>
        <v>#REF!</v>
      </c>
    </row>
    <row r="535" spans="1:12" x14ac:dyDescent="0.25">
      <c r="A535" s="1">
        <f t="shared" si="79"/>
        <v>10.66</v>
      </c>
      <c r="B535" s="5">
        <f t="shared" si="74"/>
        <v>124.55301480987698</v>
      </c>
      <c r="C535" s="4">
        <v>533</v>
      </c>
      <c r="E535" s="3">
        <f t="shared" si="73"/>
        <v>0.02</v>
      </c>
      <c r="F535" t="e">
        <f t="shared" si="72"/>
        <v>#REF!</v>
      </c>
      <c r="G535" s="12" t="e">
        <f t="shared" si="76"/>
        <v>#REF!</v>
      </c>
      <c r="H535">
        <f t="shared" si="80"/>
        <v>80</v>
      </c>
      <c r="J535">
        <f t="shared" si="75"/>
        <v>365.35551010897251</v>
      </c>
      <c r="K535" t="e">
        <f t="shared" si="77"/>
        <v>#REF!</v>
      </c>
      <c r="L535" t="e">
        <f t="shared" si="78"/>
        <v>#REF!</v>
      </c>
    </row>
    <row r="536" spans="1:12" x14ac:dyDescent="0.25">
      <c r="A536" s="1">
        <f t="shared" si="79"/>
        <v>10.68</v>
      </c>
      <c r="B536" s="5">
        <f t="shared" si="74"/>
        <v>124.38592509825405</v>
      </c>
      <c r="C536" s="4">
        <v>534</v>
      </c>
      <c r="E536" s="3">
        <f t="shared" si="73"/>
        <v>0.02</v>
      </c>
      <c r="F536" t="e">
        <f t="shared" si="72"/>
        <v>#REF!</v>
      </c>
      <c r="G536" s="12" t="e">
        <f t="shared" si="76"/>
        <v>#REF!</v>
      </c>
      <c r="H536">
        <f t="shared" si="80"/>
        <v>80</v>
      </c>
      <c r="J536">
        <f t="shared" si="75"/>
        <v>364.8653802882119</v>
      </c>
      <c r="K536" t="e">
        <f t="shared" si="77"/>
        <v>#REF!</v>
      </c>
      <c r="L536" t="e">
        <f t="shared" si="78"/>
        <v>#REF!</v>
      </c>
    </row>
    <row r="537" spans="1:12" x14ac:dyDescent="0.25">
      <c r="A537" s="1">
        <f t="shared" si="79"/>
        <v>10.700000000000001</v>
      </c>
      <c r="B537" s="5">
        <f t="shared" si="74"/>
        <v>124.21392484329105</v>
      </c>
      <c r="C537" s="4">
        <v>535</v>
      </c>
      <c r="E537" s="3">
        <f t="shared" si="73"/>
        <v>0.02</v>
      </c>
      <c r="F537" t="e">
        <f t="shared" si="72"/>
        <v>#REF!</v>
      </c>
      <c r="G537" s="12" t="e">
        <f t="shared" si="76"/>
        <v>#REF!</v>
      </c>
      <c r="H537">
        <f t="shared" si="80"/>
        <v>80</v>
      </c>
      <c r="J537">
        <f t="shared" si="75"/>
        <v>364.36084620698705</v>
      </c>
      <c r="K537" t="e">
        <f t="shared" si="77"/>
        <v>#REF!</v>
      </c>
      <c r="L537" t="e">
        <f t="shared" si="78"/>
        <v>#REF!</v>
      </c>
    </row>
    <row r="538" spans="1:12" x14ac:dyDescent="0.25">
      <c r="A538" s="1">
        <f t="shared" si="79"/>
        <v>10.72</v>
      </c>
      <c r="B538" s="5">
        <f t="shared" si="74"/>
        <v>124.03702083526356</v>
      </c>
      <c r="C538" s="4">
        <v>536</v>
      </c>
      <c r="E538" s="3">
        <f t="shared" si="73"/>
        <v>0.02</v>
      </c>
      <c r="F538" t="e">
        <f t="shared" si="72"/>
        <v>#REF!</v>
      </c>
      <c r="G538" s="12" t="e">
        <f t="shared" si="76"/>
        <v>#REF!</v>
      </c>
      <c r="H538">
        <f t="shared" si="80"/>
        <v>80</v>
      </c>
      <c r="J538">
        <f t="shared" si="75"/>
        <v>363.84192778343976</v>
      </c>
      <c r="K538" t="e">
        <f t="shared" si="77"/>
        <v>#REF!</v>
      </c>
      <c r="L538" t="e">
        <f t="shared" si="78"/>
        <v>#REF!</v>
      </c>
    </row>
    <row r="539" spans="1:12" x14ac:dyDescent="0.25">
      <c r="A539" s="1">
        <f t="shared" si="79"/>
        <v>10.74</v>
      </c>
      <c r="B539" s="5">
        <f t="shared" si="74"/>
        <v>123.8552200580389</v>
      </c>
      <c r="C539" s="4">
        <v>537</v>
      </c>
      <c r="E539" s="3">
        <f t="shared" si="73"/>
        <v>0.02</v>
      </c>
      <c r="F539" t="e">
        <f t="shared" si="72"/>
        <v>#REF!</v>
      </c>
      <c r="G539" s="12" t="e">
        <f t="shared" si="76"/>
        <v>#REF!</v>
      </c>
      <c r="H539">
        <f t="shared" si="80"/>
        <v>80</v>
      </c>
      <c r="J539">
        <f t="shared" si="75"/>
        <v>363.30864550358075</v>
      </c>
      <c r="K539" t="e">
        <f t="shared" si="77"/>
        <v>#REF!</v>
      </c>
      <c r="L539" t="e">
        <f t="shared" si="78"/>
        <v>#REF!</v>
      </c>
    </row>
    <row r="540" spans="1:12" x14ac:dyDescent="0.25">
      <c r="A540" s="1">
        <f t="shared" si="79"/>
        <v>10.76</v>
      </c>
      <c r="B540" s="5">
        <f t="shared" si="74"/>
        <v>123.66852968880042</v>
      </c>
      <c r="C540" s="4">
        <v>538</v>
      </c>
      <c r="E540" s="3">
        <f t="shared" si="73"/>
        <v>0.02</v>
      </c>
      <c r="F540" t="e">
        <f t="shared" si="72"/>
        <v>#REF!</v>
      </c>
      <c r="G540" s="12" t="e">
        <f t="shared" si="76"/>
        <v>#REF!</v>
      </c>
      <c r="H540">
        <f t="shared" si="80"/>
        <v>80</v>
      </c>
      <c r="J540">
        <f t="shared" si="75"/>
        <v>362.7610204204812</v>
      </c>
      <c r="K540" t="e">
        <f t="shared" si="77"/>
        <v>#REF!</v>
      </c>
      <c r="L540" t="e">
        <f t="shared" si="78"/>
        <v>#REF!</v>
      </c>
    </row>
    <row r="541" spans="1:12" x14ac:dyDescent="0.25">
      <c r="A541" s="1">
        <f t="shared" si="79"/>
        <v>10.78</v>
      </c>
      <c r="B541" s="5">
        <f t="shared" si="74"/>
        <v>123.4769570977643</v>
      </c>
      <c r="C541" s="4">
        <v>539</v>
      </c>
      <c r="E541" s="3">
        <f t="shared" si="73"/>
        <v>0.02</v>
      </c>
      <c r="F541" t="e">
        <f t="shared" si="72"/>
        <v>#REF!</v>
      </c>
      <c r="G541" s="12" t="e">
        <f t="shared" si="76"/>
        <v>#REF!</v>
      </c>
      <c r="H541">
        <f t="shared" si="80"/>
        <v>80</v>
      </c>
      <c r="J541">
        <f t="shared" si="75"/>
        <v>362.19907415344193</v>
      </c>
      <c r="K541" t="e">
        <f t="shared" si="77"/>
        <v>#REF!</v>
      </c>
      <c r="L541" t="e">
        <f t="shared" si="78"/>
        <v>#REF!</v>
      </c>
    </row>
    <row r="542" spans="1:12" x14ac:dyDescent="0.25">
      <c r="A542" s="1">
        <f t="shared" si="79"/>
        <v>10.8</v>
      </c>
      <c r="B542" s="5">
        <f t="shared" si="74"/>
        <v>123.28050984788835</v>
      </c>
      <c r="C542" s="4">
        <v>540</v>
      </c>
      <c r="E542" s="3">
        <f t="shared" si="73"/>
        <v>0.02</v>
      </c>
      <c r="F542" t="e">
        <f t="shared" si="72"/>
        <v>#REF!</v>
      </c>
      <c r="G542" s="12" t="e">
        <f t="shared" si="76"/>
        <v>#REF!</v>
      </c>
      <c r="H542">
        <f t="shared" si="80"/>
        <v>80</v>
      </c>
      <c r="J542">
        <f t="shared" si="75"/>
        <v>361.62282888713918</v>
      </c>
      <c r="K542" t="e">
        <f t="shared" si="77"/>
        <v>#REF!</v>
      </c>
      <c r="L542" t="e">
        <f t="shared" si="78"/>
        <v>#REF!</v>
      </c>
    </row>
    <row r="543" spans="1:12" x14ac:dyDescent="0.25">
      <c r="A543" s="1">
        <f t="shared" si="79"/>
        <v>10.82</v>
      </c>
      <c r="B543" s="5">
        <f t="shared" si="74"/>
        <v>123.07919569457366</v>
      </c>
      <c r="C543" s="4">
        <v>541</v>
      </c>
      <c r="E543" s="3">
        <f t="shared" si="73"/>
        <v>0.02</v>
      </c>
      <c r="F543" t="e">
        <f t="shared" si="72"/>
        <v>#REF!</v>
      </c>
      <c r="G543" s="12" t="e">
        <f t="shared" si="76"/>
        <v>#REF!</v>
      </c>
      <c r="H543">
        <f t="shared" si="80"/>
        <v>80</v>
      </c>
      <c r="J543">
        <f t="shared" si="75"/>
        <v>361.03230737074938</v>
      </c>
      <c r="K543" t="e">
        <f t="shared" si="77"/>
        <v>#REF!</v>
      </c>
      <c r="L543" t="e">
        <f t="shared" si="78"/>
        <v>#REF!</v>
      </c>
    </row>
    <row r="544" spans="1:12" x14ac:dyDescent="0.25">
      <c r="A544" s="1">
        <f t="shared" si="79"/>
        <v>10.84</v>
      </c>
      <c r="B544" s="5">
        <f t="shared" si="74"/>
        <v>122.87302258535829</v>
      </c>
      <c r="C544" s="4">
        <v>542</v>
      </c>
      <c r="E544" s="3">
        <f t="shared" si="73"/>
        <v>0.02</v>
      </c>
      <c r="F544" t="e">
        <f t="shared" si="72"/>
        <v>#REF!</v>
      </c>
      <c r="G544" s="12" t="e">
        <f t="shared" si="76"/>
        <v>#REF!</v>
      </c>
      <c r="H544">
        <f t="shared" si="80"/>
        <v>80</v>
      </c>
      <c r="J544">
        <f t="shared" si="75"/>
        <v>360.42753291705094</v>
      </c>
      <c r="K544" t="e">
        <f t="shared" si="77"/>
        <v>#REF!</v>
      </c>
      <c r="L544" t="e">
        <f t="shared" si="78"/>
        <v>#REF!</v>
      </c>
    </row>
    <row r="545" spans="1:12" x14ac:dyDescent="0.25">
      <c r="A545" s="1">
        <f t="shared" si="79"/>
        <v>10.86</v>
      </c>
      <c r="B545" s="5">
        <f t="shared" si="74"/>
        <v>122.66199865960357</v>
      </c>
      <c r="C545" s="4">
        <v>543</v>
      </c>
      <c r="E545" s="3">
        <f t="shared" si="73"/>
        <v>0.02</v>
      </c>
      <c r="F545" t="e">
        <f t="shared" si="72"/>
        <v>#REF!</v>
      </c>
      <c r="G545" s="12" t="e">
        <f t="shared" si="76"/>
        <v>#REF!</v>
      </c>
      <c r="H545">
        <f t="shared" si="80"/>
        <v>80</v>
      </c>
      <c r="J545">
        <f t="shared" si="75"/>
        <v>359.80852940150379</v>
      </c>
      <c r="K545" t="e">
        <f t="shared" si="77"/>
        <v>#REF!</v>
      </c>
      <c r="L545" t="e">
        <f t="shared" si="78"/>
        <v>#REF!</v>
      </c>
    </row>
    <row r="546" spans="1:12" x14ac:dyDescent="0.25">
      <c r="A546" s="1">
        <f t="shared" si="79"/>
        <v>10.88</v>
      </c>
      <c r="B546" s="5">
        <f t="shared" si="74"/>
        <v>122.44613224817272</v>
      </c>
      <c r="C546" s="4">
        <v>544</v>
      </c>
      <c r="E546" s="3">
        <f t="shared" si="73"/>
        <v>0.02</v>
      </c>
      <c r="F546" t="e">
        <f t="shared" si="72"/>
        <v>#REF!</v>
      </c>
      <c r="G546" s="12" t="e">
        <f t="shared" si="76"/>
        <v>#REF!</v>
      </c>
      <c r="H546">
        <f t="shared" si="80"/>
        <v>80</v>
      </c>
      <c r="J546">
        <f t="shared" si="75"/>
        <v>359.17532126130664</v>
      </c>
      <c r="K546" t="e">
        <f t="shared" si="77"/>
        <v>#REF!</v>
      </c>
      <c r="L546" t="e">
        <f t="shared" si="78"/>
        <v>#REF!</v>
      </c>
    </row>
    <row r="547" spans="1:12" x14ac:dyDescent="0.25">
      <c r="A547" s="1">
        <f t="shared" si="79"/>
        <v>10.9</v>
      </c>
      <c r="B547" s="5">
        <f t="shared" si="74"/>
        <v>122.2254318731021</v>
      </c>
      <c r="C547" s="4">
        <v>545</v>
      </c>
      <c r="E547" s="3">
        <f t="shared" si="73"/>
        <v>0.02</v>
      </c>
      <c r="F547" t="e">
        <f t="shared" si="72"/>
        <v>#REF!</v>
      </c>
      <c r="G547" s="12" t="e">
        <f t="shared" si="76"/>
        <v>#REF!</v>
      </c>
      <c r="H547">
        <f t="shared" si="80"/>
        <v>80</v>
      </c>
      <c r="J547">
        <f t="shared" si="75"/>
        <v>358.52793349443283</v>
      </c>
      <c r="K547" t="e">
        <f t="shared" si="77"/>
        <v>#REF!</v>
      </c>
      <c r="L547" t="e">
        <f t="shared" si="78"/>
        <v>#REF!</v>
      </c>
    </row>
    <row r="548" spans="1:12" x14ac:dyDescent="0.25">
      <c r="A548" s="1">
        <f t="shared" si="79"/>
        <v>10.92</v>
      </c>
      <c r="B548" s="5">
        <f t="shared" si="74"/>
        <v>121.99990624726459</v>
      </c>
      <c r="C548" s="4">
        <v>546</v>
      </c>
      <c r="E548" s="3">
        <f t="shared" si="73"/>
        <v>0.02</v>
      </c>
      <c r="F548" t="e">
        <f t="shared" si="72"/>
        <v>#REF!</v>
      </c>
      <c r="G548" s="12" t="e">
        <f t="shared" si="76"/>
        <v>#REF!</v>
      </c>
      <c r="H548">
        <f t="shared" si="80"/>
        <v>80</v>
      </c>
      <c r="J548">
        <f t="shared" si="75"/>
        <v>357.86639165864278</v>
      </c>
      <c r="K548" t="e">
        <f t="shared" si="77"/>
        <v>#REF!</v>
      </c>
      <c r="L548" t="e">
        <f t="shared" si="78"/>
        <v>#REF!</v>
      </c>
    </row>
    <row r="549" spans="1:12" x14ac:dyDescent="0.25">
      <c r="A549" s="1">
        <f t="shared" si="79"/>
        <v>10.94</v>
      </c>
      <c r="B549" s="5">
        <f t="shared" si="74"/>
        <v>121.76956427402573</v>
      </c>
      <c r="C549" s="4">
        <v>547</v>
      </c>
      <c r="E549" s="3">
        <f t="shared" si="73"/>
        <v>0.02</v>
      </c>
      <c r="F549" t="e">
        <f t="shared" si="72"/>
        <v>#REF!</v>
      </c>
      <c r="G549" s="12" t="e">
        <f t="shared" si="76"/>
        <v>#REF!</v>
      </c>
      <c r="H549">
        <f t="shared" si="80"/>
        <v>80</v>
      </c>
      <c r="J549">
        <f t="shared" si="75"/>
        <v>357.19072187047544</v>
      </c>
      <c r="K549" t="e">
        <f t="shared" si="77"/>
        <v>#REF!</v>
      </c>
      <c r="L549" t="e">
        <f t="shared" si="78"/>
        <v>#REF!</v>
      </c>
    </row>
    <row r="550" spans="1:12" x14ac:dyDescent="0.25">
      <c r="A550" s="1">
        <f t="shared" si="79"/>
        <v>10.96</v>
      </c>
      <c r="B550" s="5">
        <f t="shared" si="74"/>
        <v>121.53441504689222</v>
      </c>
      <c r="C550" s="4">
        <v>548</v>
      </c>
      <c r="E550" s="3">
        <f t="shared" si="73"/>
        <v>0.02</v>
      </c>
      <c r="F550" t="e">
        <f t="shared" si="72"/>
        <v>#REF!</v>
      </c>
      <c r="G550" s="12" t="e">
        <f t="shared" si="76"/>
        <v>#REF!</v>
      </c>
      <c r="H550">
        <f t="shared" si="80"/>
        <v>80</v>
      </c>
      <c r="J550">
        <f t="shared" si="75"/>
        <v>356.50095080421715</v>
      </c>
      <c r="K550" t="e">
        <f t="shared" si="77"/>
        <v>#REF!</v>
      </c>
      <c r="L550" t="e">
        <f t="shared" si="78"/>
        <v>#REF!</v>
      </c>
    </row>
    <row r="551" spans="1:12" x14ac:dyDescent="0.25">
      <c r="A551" s="1">
        <f t="shared" si="79"/>
        <v>10.98</v>
      </c>
      <c r="B551" s="5">
        <f t="shared" si="74"/>
        <v>121.29446784915292</v>
      </c>
      <c r="C551" s="4">
        <v>549</v>
      </c>
      <c r="E551" s="3">
        <f t="shared" si="73"/>
        <v>0.02</v>
      </c>
      <c r="F551" t="e">
        <f t="shared" si="72"/>
        <v>#REF!</v>
      </c>
      <c r="G551" s="12" t="e">
        <f t="shared" si="76"/>
        <v>#REF!</v>
      </c>
      <c r="H551">
        <f t="shared" si="80"/>
        <v>80</v>
      </c>
      <c r="J551">
        <f t="shared" si="75"/>
        <v>355.79710569084858</v>
      </c>
      <c r="K551" t="e">
        <f t="shared" si="77"/>
        <v>#REF!</v>
      </c>
      <c r="L551" t="e">
        <f t="shared" si="78"/>
        <v>#REF!</v>
      </c>
    </row>
    <row r="552" spans="1:12" x14ac:dyDescent="0.25">
      <c r="A552" s="1">
        <f t="shared" si="79"/>
        <v>11</v>
      </c>
      <c r="B552" s="5">
        <f t="shared" si="74"/>
        <v>121.04973215351235</v>
      </c>
      <c r="C552" s="4">
        <v>550</v>
      </c>
      <c r="E552" s="3">
        <f t="shared" si="73"/>
        <v>0.02</v>
      </c>
      <c r="F552" t="e">
        <f t="shared" si="72"/>
        <v>#REF!</v>
      </c>
      <c r="G552" s="12" t="e">
        <f t="shared" si="76"/>
        <v>#REF!</v>
      </c>
      <c r="H552">
        <f t="shared" si="80"/>
        <v>80</v>
      </c>
      <c r="J552">
        <f t="shared" si="75"/>
        <v>355.07921431696951</v>
      </c>
      <c r="K552" t="e">
        <f t="shared" si="77"/>
        <v>#REF!</v>
      </c>
      <c r="L552" t="e">
        <f t="shared" si="78"/>
        <v>#REF!</v>
      </c>
    </row>
    <row r="553" spans="1:12" x14ac:dyDescent="0.25">
      <c r="A553" s="1">
        <f t="shared" si="79"/>
        <v>11.02</v>
      </c>
      <c r="B553" s="5">
        <f t="shared" si="74"/>
        <v>120.80021762171666</v>
      </c>
      <c r="C553" s="4">
        <v>551</v>
      </c>
      <c r="E553" s="3">
        <f t="shared" si="73"/>
        <v>0.02</v>
      </c>
      <c r="F553" t="e">
        <f t="shared" si="72"/>
        <v>#REF!</v>
      </c>
      <c r="G553" s="12" t="e">
        <f t="shared" si="76"/>
        <v>#REF!</v>
      </c>
      <c r="H553">
        <f t="shared" si="80"/>
        <v>80</v>
      </c>
      <c r="J553">
        <f t="shared" si="75"/>
        <v>354.34730502370218</v>
      </c>
      <c r="K553" t="e">
        <f t="shared" si="77"/>
        <v>#REF!</v>
      </c>
      <c r="L553" t="e">
        <f t="shared" si="78"/>
        <v>#REF!</v>
      </c>
    </row>
    <row r="554" spans="1:12" x14ac:dyDescent="0.25">
      <c r="A554" s="1">
        <f t="shared" si="79"/>
        <v>11.040000000000001</v>
      </c>
      <c r="B554" s="5">
        <f t="shared" si="74"/>
        <v>120.54593410417237</v>
      </c>
      <c r="C554" s="4">
        <v>552</v>
      </c>
      <c r="E554" s="3">
        <f t="shared" si="73"/>
        <v>0.02</v>
      </c>
      <c r="F554" t="e">
        <f t="shared" si="72"/>
        <v>#REF!</v>
      </c>
      <c r="G554" s="12" t="e">
        <f t="shared" si="76"/>
        <v>#REF!</v>
      </c>
      <c r="H554">
        <f t="shared" si="80"/>
        <v>80</v>
      </c>
      <c r="J554">
        <f t="shared" si="75"/>
        <v>353.60140670557229</v>
      </c>
      <c r="K554" t="e">
        <f t="shared" si="77"/>
        <v>#REF!</v>
      </c>
      <c r="L554" t="e">
        <f t="shared" si="78"/>
        <v>#REF!</v>
      </c>
    </row>
    <row r="555" spans="1:12" x14ac:dyDescent="0.25">
      <c r="A555" s="1">
        <f t="shared" si="79"/>
        <v>11.06</v>
      </c>
      <c r="B555" s="5">
        <f t="shared" si="74"/>
        <v>120.28689163955737</v>
      </c>
      <c r="C555" s="4">
        <v>553</v>
      </c>
      <c r="E555" s="3">
        <f t="shared" si="73"/>
        <v>0.02</v>
      </c>
      <c r="F555" t="e">
        <f t="shared" si="72"/>
        <v>#REF!</v>
      </c>
      <c r="G555" s="12" t="e">
        <f t="shared" si="76"/>
        <v>#REF!</v>
      </c>
      <c r="H555">
        <f t="shared" si="80"/>
        <v>80</v>
      </c>
      <c r="J555">
        <f t="shared" si="75"/>
        <v>352.84154880936825</v>
      </c>
      <c r="K555" t="e">
        <f t="shared" si="77"/>
        <v>#REF!</v>
      </c>
      <c r="L555" t="e">
        <f t="shared" si="78"/>
        <v>#REF!</v>
      </c>
    </row>
    <row r="556" spans="1:12" x14ac:dyDescent="0.25">
      <c r="A556" s="1">
        <f t="shared" si="79"/>
        <v>11.08</v>
      </c>
      <c r="B556" s="5">
        <f t="shared" si="74"/>
        <v>120.02310045442456</v>
      </c>
      <c r="C556" s="4">
        <v>554</v>
      </c>
      <c r="E556" s="3">
        <f t="shared" si="73"/>
        <v>0.02</v>
      </c>
      <c r="F556" t="e">
        <f t="shared" si="72"/>
        <v>#REF!</v>
      </c>
      <c r="G556" s="12" t="e">
        <f t="shared" si="76"/>
        <v>#REF!</v>
      </c>
      <c r="H556">
        <f t="shared" si="80"/>
        <v>80</v>
      </c>
      <c r="J556">
        <f t="shared" si="75"/>
        <v>352.06776133297871</v>
      </c>
      <c r="K556" t="e">
        <f t="shared" si="77"/>
        <v>#REF!</v>
      </c>
      <c r="L556" t="e">
        <f t="shared" si="78"/>
        <v>#REF!</v>
      </c>
    </row>
    <row r="557" spans="1:12" x14ac:dyDescent="0.25">
      <c r="A557" s="1">
        <f t="shared" si="79"/>
        <v>11.1</v>
      </c>
      <c r="B557" s="5">
        <f t="shared" si="74"/>
        <v>119.75457096279831</v>
      </c>
      <c r="C557" s="4">
        <v>555</v>
      </c>
      <c r="E557" s="3">
        <f t="shared" si="73"/>
        <v>0.02</v>
      </c>
      <c r="F557" t="e">
        <f t="shared" si="72"/>
        <v>#REF!</v>
      </c>
      <c r="G557" s="12" t="e">
        <f t="shared" si="76"/>
        <v>#REF!</v>
      </c>
      <c r="H557">
        <f t="shared" si="80"/>
        <v>80</v>
      </c>
      <c r="J557">
        <f t="shared" si="75"/>
        <v>351.28007482420838</v>
      </c>
      <c r="K557" t="e">
        <f t="shared" si="77"/>
        <v>#REF!</v>
      </c>
      <c r="L557" t="e">
        <f t="shared" si="78"/>
        <v>#REF!</v>
      </c>
    </row>
    <row r="558" spans="1:12" x14ac:dyDescent="0.25">
      <c r="A558" s="1">
        <f t="shared" si="79"/>
        <v>11.120000000000001</v>
      </c>
      <c r="B558" s="5">
        <f t="shared" si="74"/>
        <v>119.48131376576309</v>
      </c>
      <c r="C558" s="4">
        <v>556</v>
      </c>
      <c r="E558" s="3">
        <f t="shared" si="73"/>
        <v>0.02</v>
      </c>
      <c r="F558" t="e">
        <f t="shared" si="72"/>
        <v>#REF!</v>
      </c>
      <c r="G558" s="12" t="e">
        <f t="shared" si="76"/>
        <v>#REF!</v>
      </c>
      <c r="H558">
        <f t="shared" si="80"/>
        <v>80</v>
      </c>
      <c r="J558">
        <f t="shared" si="75"/>
        <v>350.47852037957171</v>
      </c>
      <c r="K558" t="e">
        <f t="shared" si="77"/>
        <v>#REF!</v>
      </c>
      <c r="L558" t="e">
        <f t="shared" si="78"/>
        <v>#REF!</v>
      </c>
    </row>
    <row r="559" spans="1:12" x14ac:dyDescent="0.25">
      <c r="A559" s="1">
        <f t="shared" si="79"/>
        <v>11.14</v>
      </c>
      <c r="B559" s="5">
        <f t="shared" si="74"/>
        <v>119.20333965104518</v>
      </c>
      <c r="C559" s="4">
        <v>557</v>
      </c>
      <c r="E559" s="3">
        <f t="shared" si="73"/>
        <v>0.02</v>
      </c>
      <c r="F559" t="e">
        <f t="shared" si="72"/>
        <v>#REF!</v>
      </c>
      <c r="G559" s="12" t="e">
        <f t="shared" si="76"/>
        <v>#REF!</v>
      </c>
      <c r="H559">
        <f t="shared" si="80"/>
        <v>80</v>
      </c>
      <c r="J559">
        <f t="shared" si="75"/>
        <v>349.66312964306587</v>
      </c>
      <c r="K559" t="e">
        <f t="shared" si="77"/>
        <v>#REF!</v>
      </c>
      <c r="L559" t="e">
        <f t="shared" si="78"/>
        <v>#REF!</v>
      </c>
    </row>
    <row r="560" spans="1:12" x14ac:dyDescent="0.25">
      <c r="A560" s="1">
        <f t="shared" si="79"/>
        <v>11.16</v>
      </c>
      <c r="B560" s="5">
        <f t="shared" si="74"/>
        <v>118.92065959258669</v>
      </c>
      <c r="C560" s="4">
        <v>558</v>
      </c>
      <c r="E560" s="3">
        <f t="shared" si="73"/>
        <v>0.02</v>
      </c>
      <c r="F560" t="e">
        <f t="shared" si="72"/>
        <v>#REF!</v>
      </c>
      <c r="G560" s="12" t="e">
        <f t="shared" si="76"/>
        <v>#REF!</v>
      </c>
      <c r="H560">
        <f t="shared" si="80"/>
        <v>80</v>
      </c>
      <c r="J560">
        <f t="shared" si="75"/>
        <v>348.83393480492094</v>
      </c>
      <c r="K560" t="e">
        <f t="shared" si="77"/>
        <v>#REF!</v>
      </c>
      <c r="L560" t="e">
        <f t="shared" si="78"/>
        <v>#REF!</v>
      </c>
    </row>
    <row r="561" spans="1:12" x14ac:dyDescent="0.25">
      <c r="A561" s="1">
        <f t="shared" si="79"/>
        <v>11.18</v>
      </c>
      <c r="B561" s="5">
        <f t="shared" si="74"/>
        <v>118.63328475011225</v>
      </c>
      <c r="C561" s="4">
        <v>559</v>
      </c>
      <c r="E561" s="3">
        <f t="shared" si="73"/>
        <v>0.02</v>
      </c>
      <c r="F561" t="e">
        <f t="shared" si="72"/>
        <v>#REF!</v>
      </c>
      <c r="G561" s="12" t="e">
        <f t="shared" si="76"/>
        <v>#REF!</v>
      </c>
      <c r="H561">
        <f t="shared" si="80"/>
        <v>80</v>
      </c>
      <c r="J561">
        <f t="shared" si="75"/>
        <v>347.99096860032927</v>
      </c>
      <c r="K561" t="e">
        <f t="shared" si="77"/>
        <v>#REF!</v>
      </c>
      <c r="L561" t="e">
        <f t="shared" si="78"/>
        <v>#REF!</v>
      </c>
    </row>
    <row r="562" spans="1:12" x14ac:dyDescent="0.25">
      <c r="A562" s="1">
        <f t="shared" si="79"/>
        <v>11.200000000000001</v>
      </c>
      <c r="B562" s="5">
        <f t="shared" si="74"/>
        <v>118.34122646868857</v>
      </c>
      <c r="C562" s="4">
        <v>560</v>
      </c>
      <c r="E562" s="3">
        <f t="shared" si="73"/>
        <v>0.02</v>
      </c>
      <c r="F562" t="e">
        <f t="shared" si="72"/>
        <v>#REF!</v>
      </c>
      <c r="G562" s="12" t="e">
        <f t="shared" si="76"/>
        <v>#REF!</v>
      </c>
      <c r="H562">
        <f t="shared" si="80"/>
        <v>80</v>
      </c>
      <c r="J562">
        <f t="shared" si="75"/>
        <v>347.13426430815315</v>
      </c>
      <c r="K562" t="e">
        <f t="shared" si="77"/>
        <v>#REF!</v>
      </c>
      <c r="L562" t="e">
        <f t="shared" si="78"/>
        <v>#REF!</v>
      </c>
    </row>
    <row r="563" spans="1:12" x14ac:dyDescent="0.25">
      <c r="A563" s="1">
        <f t="shared" si="79"/>
        <v>11.22</v>
      </c>
      <c r="B563" s="5">
        <f t="shared" si="74"/>
        <v>118.04449627827654</v>
      </c>
      <c r="C563" s="4">
        <v>561</v>
      </c>
      <c r="E563" s="3">
        <f t="shared" si="73"/>
        <v>0.02</v>
      </c>
      <c r="F563" t="e">
        <f t="shared" si="72"/>
        <v>#REF!</v>
      </c>
      <c r="G563" s="12" t="e">
        <f t="shared" si="76"/>
        <v>#REF!</v>
      </c>
      <c r="H563">
        <f t="shared" si="80"/>
        <v>80</v>
      </c>
      <c r="J563">
        <f t="shared" si="75"/>
        <v>346.2638557496112</v>
      </c>
      <c r="K563" t="e">
        <f t="shared" si="77"/>
        <v>#REF!</v>
      </c>
      <c r="L563" t="e">
        <f t="shared" si="78"/>
        <v>#REF!</v>
      </c>
    </row>
    <row r="564" spans="1:12" x14ac:dyDescent="0.25">
      <c r="A564" s="1">
        <f t="shared" si="79"/>
        <v>11.24</v>
      </c>
      <c r="B564" s="5">
        <f t="shared" si="74"/>
        <v>117.74310589327604</v>
      </c>
      <c r="C564" s="4">
        <v>562</v>
      </c>
      <c r="E564" s="3">
        <f t="shared" si="73"/>
        <v>0.02</v>
      </c>
      <c r="F564" t="e">
        <f t="shared" si="72"/>
        <v>#REF!</v>
      </c>
      <c r="G564" s="12" t="e">
        <f t="shared" si="76"/>
        <v>#REF!</v>
      </c>
      <c r="H564">
        <f t="shared" si="80"/>
        <v>80</v>
      </c>
      <c r="J564">
        <f t="shared" si="75"/>
        <v>345.37977728694307</v>
      </c>
      <c r="K564" t="e">
        <f t="shared" si="77"/>
        <v>#REF!</v>
      </c>
      <c r="L564" t="e">
        <f t="shared" si="78"/>
        <v>#REF!</v>
      </c>
    </row>
    <row r="565" spans="1:12" x14ac:dyDescent="0.25">
      <c r="A565" s="1">
        <f t="shared" si="79"/>
        <v>11.26</v>
      </c>
      <c r="B565" s="5">
        <f t="shared" si="74"/>
        <v>117.43706721206333</v>
      </c>
      <c r="C565" s="4">
        <v>563</v>
      </c>
      <c r="E565" s="3">
        <f t="shared" si="73"/>
        <v>0.02</v>
      </c>
      <c r="F565" t="e">
        <f t="shared" si="72"/>
        <v>#REF!</v>
      </c>
      <c r="G565" s="12" t="e">
        <f t="shared" si="76"/>
        <v>#REF!</v>
      </c>
      <c r="H565">
        <f t="shared" si="80"/>
        <v>80</v>
      </c>
      <c r="J565">
        <f t="shared" si="75"/>
        <v>344.4820638220524</v>
      </c>
      <c r="K565" t="e">
        <f t="shared" si="77"/>
        <v>#REF!</v>
      </c>
      <c r="L565" t="e">
        <f t="shared" si="78"/>
        <v>#REF!</v>
      </c>
    </row>
    <row r="566" spans="1:12" x14ac:dyDescent="0.25">
      <c r="A566" s="1">
        <f t="shared" si="79"/>
        <v>11.28</v>
      </c>
      <c r="B566" s="5">
        <f t="shared" si="74"/>
        <v>117.12639231652159</v>
      </c>
      <c r="C566" s="4">
        <v>564</v>
      </c>
      <c r="E566" s="3">
        <f t="shared" si="73"/>
        <v>0.02</v>
      </c>
      <c r="F566" t="e">
        <f t="shared" si="72"/>
        <v>#REF!</v>
      </c>
      <c r="G566" s="12" t="e">
        <f t="shared" si="76"/>
        <v>#REF!</v>
      </c>
      <c r="H566">
        <f t="shared" si="80"/>
        <v>80</v>
      </c>
      <c r="J566">
        <f t="shared" si="75"/>
        <v>343.57075079512998</v>
      </c>
      <c r="K566" t="e">
        <f t="shared" si="77"/>
        <v>#REF!</v>
      </c>
      <c r="L566" t="e">
        <f t="shared" si="78"/>
        <v>#REF!</v>
      </c>
    </row>
    <row r="567" spans="1:12" x14ac:dyDescent="0.25">
      <c r="A567" s="1">
        <f t="shared" si="79"/>
        <v>11.3</v>
      </c>
      <c r="B567" s="5">
        <f t="shared" si="74"/>
        <v>116.81109347156364</v>
      </c>
      <c r="C567" s="4">
        <v>565</v>
      </c>
      <c r="E567" s="3">
        <f t="shared" si="73"/>
        <v>0.02</v>
      </c>
      <c r="F567" t="e">
        <f t="shared" ref="F567:F630" si="81">SQRT(ABS(F566*F566-2*Vout*Iout*E566*100*1000000/1000/1000/Cin/H566))</f>
        <v>#REF!</v>
      </c>
      <c r="G567" s="12" t="e">
        <f t="shared" si="76"/>
        <v>#REF!</v>
      </c>
      <c r="H567">
        <f t="shared" si="80"/>
        <v>80</v>
      </c>
      <c r="J567">
        <f t="shared" si="75"/>
        <v>342.64587418325334</v>
      </c>
      <c r="K567" t="e">
        <f t="shared" si="77"/>
        <v>#REF!</v>
      </c>
      <c r="L567" t="e">
        <f t="shared" si="78"/>
        <v>#REF!</v>
      </c>
    </row>
    <row r="568" spans="1:12" x14ac:dyDescent="0.25">
      <c r="A568" s="1">
        <f t="shared" si="79"/>
        <v>11.32</v>
      </c>
      <c r="B568" s="5">
        <f t="shared" si="74"/>
        <v>116.49118312464812</v>
      </c>
      <c r="C568" s="4">
        <v>566</v>
      </c>
      <c r="E568" s="3">
        <f t="shared" si="73"/>
        <v>0.02</v>
      </c>
      <c r="F568" t="e">
        <f t="shared" si="81"/>
        <v>#REF!</v>
      </c>
      <c r="G568" s="12" t="e">
        <f t="shared" si="76"/>
        <v>#REF!</v>
      </c>
      <c r="H568">
        <f t="shared" si="80"/>
        <v>80</v>
      </c>
      <c r="J568">
        <f t="shared" si="75"/>
        <v>341.70747049896778</v>
      </c>
      <c r="K568" t="e">
        <f t="shared" si="77"/>
        <v>#REF!</v>
      </c>
      <c r="L568" t="e">
        <f t="shared" si="78"/>
        <v>#REF!</v>
      </c>
    </row>
    <row r="569" spans="1:12" x14ac:dyDescent="0.25">
      <c r="A569" s="1">
        <f t="shared" si="79"/>
        <v>11.34</v>
      </c>
      <c r="B569" s="5">
        <f t="shared" si="74"/>
        <v>116.16667390528767</v>
      </c>
      <c r="C569" s="4">
        <v>567</v>
      </c>
      <c r="E569" s="3">
        <f t="shared" si="73"/>
        <v>0.02</v>
      </c>
      <c r="F569" t="e">
        <f t="shared" si="81"/>
        <v>#REF!</v>
      </c>
      <c r="G569" s="12" t="e">
        <f t="shared" si="76"/>
        <v>#REF!</v>
      </c>
      <c r="H569">
        <f t="shared" si="80"/>
        <v>80</v>
      </c>
      <c r="J569">
        <f t="shared" si="75"/>
        <v>340.75557678884377</v>
      </c>
      <c r="K569" t="e">
        <f t="shared" si="77"/>
        <v>#REF!</v>
      </c>
      <c r="L569" t="e">
        <f t="shared" si="78"/>
        <v>#REF!</v>
      </c>
    </row>
    <row r="570" spans="1:12" x14ac:dyDescent="0.25">
      <c r="A570" s="1">
        <f t="shared" si="79"/>
        <v>11.36</v>
      </c>
      <c r="B570" s="5">
        <f t="shared" si="74"/>
        <v>115.83757862455064</v>
      </c>
      <c r="C570" s="4">
        <v>568</v>
      </c>
      <c r="E570" s="3">
        <f t="shared" si="73"/>
        <v>0.02</v>
      </c>
      <c r="F570" t="e">
        <f t="shared" si="81"/>
        <v>#REF!</v>
      </c>
      <c r="G570" s="12" t="e">
        <f t="shared" si="76"/>
        <v>#REF!</v>
      </c>
      <c r="H570">
        <f t="shared" si="80"/>
        <v>80</v>
      </c>
      <c r="J570">
        <f t="shared" si="75"/>
        <v>339.79023063201521</v>
      </c>
      <c r="K570" t="e">
        <f t="shared" si="77"/>
        <v>#REF!</v>
      </c>
      <c r="L570" t="e">
        <f t="shared" si="78"/>
        <v>#REF!</v>
      </c>
    </row>
    <row r="571" spans="1:12" x14ac:dyDescent="0.25">
      <c r="A571" s="1">
        <f t="shared" si="79"/>
        <v>11.38</v>
      </c>
      <c r="B571" s="5">
        <f t="shared" si="74"/>
        <v>115.50391027455521</v>
      </c>
      <c r="C571" s="4">
        <v>569</v>
      </c>
      <c r="E571" s="3">
        <f t="shared" si="73"/>
        <v>0.02</v>
      </c>
      <c r="F571" t="e">
        <f t="shared" si="81"/>
        <v>#REF!</v>
      </c>
      <c r="G571" s="12" t="e">
        <f t="shared" si="76"/>
        <v>#REF!</v>
      </c>
      <c r="H571">
        <f t="shared" si="80"/>
        <v>80</v>
      </c>
      <c r="J571">
        <f t="shared" si="75"/>
        <v>338.81147013869531</v>
      </c>
      <c r="K571" t="e">
        <f t="shared" si="77"/>
        <v>#REF!</v>
      </c>
      <c r="L571" t="e">
        <f t="shared" si="78"/>
        <v>#REF!</v>
      </c>
    </row>
    <row r="572" spans="1:12" x14ac:dyDescent="0.25">
      <c r="A572" s="1">
        <f t="shared" si="79"/>
        <v>11.4</v>
      </c>
      <c r="B572" s="5">
        <f t="shared" si="74"/>
        <v>115.16568202795651</v>
      </c>
      <c r="C572" s="4">
        <v>570</v>
      </c>
      <c r="E572" s="3">
        <f t="shared" si="73"/>
        <v>0.02</v>
      </c>
      <c r="F572" t="e">
        <f t="shared" si="81"/>
        <v>#REF!</v>
      </c>
      <c r="G572" s="12" t="e">
        <f t="shared" si="76"/>
        <v>#REF!</v>
      </c>
      <c r="H572">
        <f t="shared" si="80"/>
        <v>80</v>
      </c>
      <c r="J572">
        <f t="shared" si="75"/>
        <v>337.81933394867241</v>
      </c>
      <c r="K572" t="e">
        <f t="shared" si="77"/>
        <v>#REF!</v>
      </c>
      <c r="L572" t="e">
        <f t="shared" si="78"/>
        <v>#REF!</v>
      </c>
    </row>
    <row r="573" spans="1:12" x14ac:dyDescent="0.25">
      <c r="A573" s="1">
        <f t="shared" si="79"/>
        <v>11.42</v>
      </c>
      <c r="B573" s="5">
        <f t="shared" si="74"/>
        <v>114.82290723742662</v>
      </c>
      <c r="C573" s="4">
        <v>571</v>
      </c>
      <c r="E573" s="3">
        <f t="shared" si="73"/>
        <v>0.02</v>
      </c>
      <c r="F573" t="e">
        <f t="shared" si="81"/>
        <v>#REF!</v>
      </c>
      <c r="G573" s="12" t="e">
        <f t="shared" si="76"/>
        <v>#REF!</v>
      </c>
      <c r="H573">
        <f t="shared" si="80"/>
        <v>80</v>
      </c>
      <c r="J573">
        <f t="shared" si="75"/>
        <v>336.81386122978472</v>
      </c>
      <c r="K573" t="e">
        <f t="shared" si="77"/>
        <v>#REF!</v>
      </c>
      <c r="L573" t="e">
        <f t="shared" si="78"/>
        <v>#REF!</v>
      </c>
    </row>
    <row r="574" spans="1:12" x14ac:dyDescent="0.25">
      <c r="A574" s="1">
        <f t="shared" si="79"/>
        <v>11.44</v>
      </c>
      <c r="B574" s="5">
        <f t="shared" si="74"/>
        <v>114.47559943512731</v>
      </c>
      <c r="C574" s="4">
        <v>572</v>
      </c>
      <c r="E574" s="3">
        <f t="shared" si="73"/>
        <v>0.02</v>
      </c>
      <c r="F574" t="e">
        <f t="shared" si="81"/>
        <v>#REF!</v>
      </c>
      <c r="G574" s="12" t="e">
        <f t="shared" si="76"/>
        <v>#REF!</v>
      </c>
      <c r="H574">
        <f t="shared" si="80"/>
        <v>80</v>
      </c>
      <c r="J574">
        <f t="shared" si="75"/>
        <v>335.79509167637343</v>
      </c>
      <c r="K574" t="e">
        <f t="shared" si="77"/>
        <v>#REF!</v>
      </c>
      <c r="L574" t="e">
        <f t="shared" si="78"/>
        <v>#REF!</v>
      </c>
    </row>
    <row r="575" spans="1:12" x14ac:dyDescent="0.25">
      <c r="A575" s="1">
        <f t="shared" si="79"/>
        <v>11.46</v>
      </c>
      <c r="B575" s="5">
        <f t="shared" si="74"/>
        <v>114.1237723321758</v>
      </c>
      <c r="C575" s="4">
        <v>573</v>
      </c>
      <c r="E575" s="3">
        <f t="shared" si="73"/>
        <v>0.02</v>
      </c>
      <c r="F575" t="e">
        <f t="shared" si="81"/>
        <v>#REF!</v>
      </c>
      <c r="G575" s="12" t="e">
        <f t="shared" si="76"/>
        <v>#REF!</v>
      </c>
      <c r="H575">
        <f t="shared" si="80"/>
        <v>80</v>
      </c>
      <c r="J575">
        <f t="shared" si="75"/>
        <v>334.76306550771568</v>
      </c>
      <c r="K575" t="e">
        <f t="shared" si="77"/>
        <v>#REF!</v>
      </c>
      <c r="L575" t="e">
        <f t="shared" si="78"/>
        <v>#REF!</v>
      </c>
    </row>
    <row r="576" spans="1:12" x14ac:dyDescent="0.25">
      <c r="A576" s="1">
        <f t="shared" si="79"/>
        <v>11.48</v>
      </c>
      <c r="B576" s="5">
        <f t="shared" si="74"/>
        <v>113.76743981810394</v>
      </c>
      <c r="C576" s="4">
        <v>574</v>
      </c>
      <c r="E576" s="3">
        <f t="shared" si="73"/>
        <v>0.02</v>
      </c>
      <c r="F576" t="e">
        <f t="shared" si="81"/>
        <v>#REF!</v>
      </c>
      <c r="G576" s="12" t="e">
        <f t="shared" si="76"/>
        <v>#REF!</v>
      </c>
      <c r="H576">
        <f t="shared" si="80"/>
        <v>80</v>
      </c>
      <c r="J576">
        <f t="shared" si="75"/>
        <v>333.71782346643818</v>
      </c>
      <c r="K576" t="e">
        <f t="shared" si="77"/>
        <v>#REF!</v>
      </c>
      <c r="L576" t="e">
        <f t="shared" si="78"/>
        <v>#REF!</v>
      </c>
    </row>
    <row r="577" spans="1:12" x14ac:dyDescent="0.25">
      <c r="A577" s="1">
        <f t="shared" si="79"/>
        <v>11.5</v>
      </c>
      <c r="B577" s="5">
        <f t="shared" si="74"/>
        <v>113.4066159603091</v>
      </c>
      <c r="C577" s="4">
        <v>575</v>
      </c>
      <c r="E577" s="3">
        <f t="shared" ref="E577:E640" si="82">IF(fac=50,1/50,IF(fac=60,1/60))</f>
        <v>0.02</v>
      </c>
      <c r="F577" t="e">
        <f t="shared" si="81"/>
        <v>#REF!</v>
      </c>
      <c r="G577" s="12" t="e">
        <f t="shared" si="76"/>
        <v>#REF!</v>
      </c>
      <c r="H577">
        <f t="shared" si="80"/>
        <v>80</v>
      </c>
      <c r="J577">
        <f t="shared" si="75"/>
        <v>332.65940681690665</v>
      </c>
      <c r="K577" t="e">
        <f t="shared" si="77"/>
        <v>#REF!</v>
      </c>
      <c r="L577" t="e">
        <f t="shared" si="78"/>
        <v>#REF!</v>
      </c>
    </row>
    <row r="578" spans="1:12" x14ac:dyDescent="0.25">
      <c r="A578" s="1">
        <f t="shared" si="79"/>
        <v>11.52</v>
      </c>
      <c r="B578" s="5">
        <f t="shared" ref="B578:B641" si="83">IF(fac=50,Vacmin*SQRT(2)*ABS(COS(A578*PI()/5/2)),IF(fac=60,Vacmin*SQRT(2)*ABS(COS(A578*PI()*240/1000/2))))</f>
        <v>113.04131500349936</v>
      </c>
      <c r="C578" s="4">
        <v>576</v>
      </c>
      <c r="E578" s="3">
        <f t="shared" si="82"/>
        <v>0.02</v>
      </c>
      <c r="F578" t="e">
        <f t="shared" si="81"/>
        <v>#REF!</v>
      </c>
      <c r="G578" s="12" t="e">
        <f t="shared" si="76"/>
        <v>#REF!</v>
      </c>
      <c r="H578">
        <f t="shared" si="80"/>
        <v>80</v>
      </c>
      <c r="J578">
        <f t="shared" ref="J578:J641" si="84">IF(fac=50,Vacmax*SQRT(2)*ABS(COS(A578*PI()/5/2)),IF(fac=60,Vacmax*SQRT(2)*ABS(COS(A578*PI()*240/1000/2))))</f>
        <v>331.5878573435981</v>
      </c>
      <c r="K578" t="e">
        <f t="shared" si="77"/>
        <v>#REF!</v>
      </c>
      <c r="L578" t="e">
        <f t="shared" si="78"/>
        <v>#REF!</v>
      </c>
    </row>
    <row r="579" spans="1:12" x14ac:dyDescent="0.25">
      <c r="A579" s="1">
        <f t="shared" si="79"/>
        <v>11.540000000000001</v>
      </c>
      <c r="B579" s="5">
        <f t="shared" si="83"/>
        <v>112.671551369131</v>
      </c>
      <c r="C579" s="4">
        <v>577</v>
      </c>
      <c r="E579" s="3">
        <f t="shared" si="82"/>
        <v>0.02</v>
      </c>
      <c r="F579" t="e">
        <f t="shared" si="81"/>
        <v>#REF!</v>
      </c>
      <c r="G579" s="12" t="e">
        <f t="shared" ref="G579:G642" si="85">MAX(B579,F579)</f>
        <v>#REF!</v>
      </c>
      <c r="H579">
        <f t="shared" si="80"/>
        <v>80</v>
      </c>
      <c r="J579">
        <f t="shared" si="84"/>
        <v>330.50321734945089</v>
      </c>
      <c r="K579" t="e">
        <f t="shared" ref="K579:K642" si="86">SQRT(ABS(K578*K578-2*Vout*Iout*E579*100*1000000/1000/1000/Cin/H579))</f>
        <v>#REF!</v>
      </c>
      <c r="L579" t="e">
        <f t="shared" ref="L579:L642" si="87">MAX(J579,K579)</f>
        <v>#REF!</v>
      </c>
    </row>
    <row r="580" spans="1:12" x14ac:dyDescent="0.25">
      <c r="A580" s="1">
        <f t="shared" ref="A580:A643" si="88">C580*E580</f>
        <v>11.56</v>
      </c>
      <c r="B580" s="5">
        <f t="shared" si="83"/>
        <v>112.29733965483922</v>
      </c>
      <c r="C580" s="4">
        <v>578</v>
      </c>
      <c r="E580" s="3">
        <f t="shared" si="82"/>
        <v>0.02</v>
      </c>
      <c r="F580" t="e">
        <f t="shared" si="81"/>
        <v>#REF!</v>
      </c>
      <c r="G580" s="12" t="e">
        <f t="shared" si="85"/>
        <v>#REF!</v>
      </c>
      <c r="H580">
        <f t="shared" ref="H580:H643" si="89">H579</f>
        <v>80</v>
      </c>
      <c r="J580">
        <f t="shared" si="84"/>
        <v>329.40552965419499</v>
      </c>
      <c r="K580" t="e">
        <f t="shared" si="86"/>
        <v>#REF!</v>
      </c>
      <c r="L580" t="e">
        <f t="shared" si="87"/>
        <v>#REF!</v>
      </c>
    </row>
    <row r="581" spans="1:12" x14ac:dyDescent="0.25">
      <c r="A581" s="1">
        <f t="shared" si="88"/>
        <v>11.58</v>
      </c>
      <c r="B581" s="5">
        <f t="shared" si="83"/>
        <v>111.9186946338617</v>
      </c>
      <c r="C581" s="4">
        <v>579</v>
      </c>
      <c r="E581" s="3">
        <f t="shared" si="82"/>
        <v>0.02</v>
      </c>
      <c r="F581" t="e">
        <f t="shared" si="81"/>
        <v>#REF!</v>
      </c>
      <c r="G581" s="12" t="e">
        <f t="shared" si="85"/>
        <v>#REF!</v>
      </c>
      <c r="H581">
        <f t="shared" si="89"/>
        <v>80</v>
      </c>
      <c r="J581">
        <f t="shared" si="84"/>
        <v>328.294837592661</v>
      </c>
      <c r="K581" t="e">
        <f t="shared" si="86"/>
        <v>#REF!</v>
      </c>
      <c r="L581" t="e">
        <f t="shared" si="87"/>
        <v>#REF!</v>
      </c>
    </row>
    <row r="582" spans="1:12" x14ac:dyDescent="0.25">
      <c r="A582" s="1">
        <f t="shared" si="88"/>
        <v>11.6</v>
      </c>
      <c r="B582" s="5">
        <f t="shared" si="83"/>
        <v>111.53563125445552</v>
      </c>
      <c r="C582" s="4">
        <v>580</v>
      </c>
      <c r="E582" s="3">
        <f t="shared" si="82"/>
        <v>0.02</v>
      </c>
      <c r="F582" t="e">
        <f t="shared" si="81"/>
        <v>#REF!</v>
      </c>
      <c r="G582" s="12" t="e">
        <f t="shared" si="85"/>
        <v>#REF!</v>
      </c>
      <c r="H582">
        <f t="shared" si="89"/>
        <v>80</v>
      </c>
      <c r="J582">
        <f t="shared" si="84"/>
        <v>327.17118501306953</v>
      </c>
      <c r="K582" t="e">
        <f t="shared" si="86"/>
        <v>#REF!</v>
      </c>
      <c r="L582" t="e">
        <f t="shared" si="87"/>
        <v>#REF!</v>
      </c>
    </row>
    <row r="583" spans="1:12" x14ac:dyDescent="0.25">
      <c r="A583" s="1">
        <f t="shared" si="88"/>
        <v>11.620000000000001</v>
      </c>
      <c r="B583" s="5">
        <f t="shared" si="83"/>
        <v>111.14816463930698</v>
      </c>
      <c r="C583" s="4">
        <v>581</v>
      </c>
      <c r="E583" s="3">
        <f t="shared" si="82"/>
        <v>0.02</v>
      </c>
      <c r="F583" t="e">
        <f t="shared" si="81"/>
        <v>#REF!</v>
      </c>
      <c r="G583" s="12" t="e">
        <f t="shared" si="85"/>
        <v>#REF!</v>
      </c>
      <c r="H583">
        <f t="shared" si="89"/>
        <v>80</v>
      </c>
      <c r="J583">
        <f t="shared" si="84"/>
        <v>326.03461627530049</v>
      </c>
      <c r="K583" t="e">
        <f t="shared" si="86"/>
        <v>#REF!</v>
      </c>
      <c r="L583" t="e">
        <f t="shared" si="87"/>
        <v>#REF!</v>
      </c>
    </row>
    <row r="584" spans="1:12" x14ac:dyDescent="0.25">
      <c r="A584" s="1">
        <f t="shared" si="88"/>
        <v>11.64</v>
      </c>
      <c r="B584" s="5">
        <f t="shared" si="83"/>
        <v>110.7563100849347</v>
      </c>
      <c r="C584" s="4">
        <v>582</v>
      </c>
      <c r="E584" s="3">
        <f t="shared" si="82"/>
        <v>0.02</v>
      </c>
      <c r="F584" t="e">
        <f t="shared" si="81"/>
        <v>#REF!</v>
      </c>
      <c r="G584" s="12" t="e">
        <f t="shared" si="85"/>
        <v>#REF!</v>
      </c>
      <c r="H584">
        <f t="shared" si="89"/>
        <v>80</v>
      </c>
      <c r="J584">
        <f t="shared" si="84"/>
        <v>324.88517624914175</v>
      </c>
      <c r="K584" t="e">
        <f t="shared" si="86"/>
        <v>#REF!</v>
      </c>
      <c r="L584" t="e">
        <f t="shared" si="87"/>
        <v>#REF!</v>
      </c>
    </row>
    <row r="585" spans="1:12" x14ac:dyDescent="0.25">
      <c r="A585" s="1">
        <f t="shared" si="88"/>
        <v>11.66</v>
      </c>
      <c r="B585" s="5">
        <f t="shared" si="83"/>
        <v>110.36008306108536</v>
      </c>
      <c r="C585" s="4">
        <v>583</v>
      </c>
      <c r="E585" s="3">
        <f t="shared" si="82"/>
        <v>0.02</v>
      </c>
      <c r="F585" t="e">
        <f t="shared" si="81"/>
        <v>#REF!</v>
      </c>
      <c r="G585" s="12" t="e">
        <f t="shared" si="85"/>
        <v>#REF!</v>
      </c>
      <c r="H585">
        <f t="shared" si="89"/>
        <v>80</v>
      </c>
      <c r="J585">
        <f t="shared" si="84"/>
        <v>323.72291031251706</v>
      </c>
      <c r="K585" t="e">
        <f t="shared" si="86"/>
        <v>#REF!</v>
      </c>
      <c r="L585" t="e">
        <f t="shared" si="87"/>
        <v>#REF!</v>
      </c>
    </row>
    <row r="586" spans="1:12" x14ac:dyDescent="0.25">
      <c r="A586" s="1">
        <f t="shared" si="88"/>
        <v>11.68</v>
      </c>
      <c r="B586" s="5">
        <f t="shared" si="83"/>
        <v>109.95949921012357</v>
      </c>
      <c r="C586" s="4">
        <v>584</v>
      </c>
      <c r="E586" s="3">
        <f t="shared" si="82"/>
        <v>0.02</v>
      </c>
      <c r="F586" t="e">
        <f t="shared" si="81"/>
        <v>#REF!</v>
      </c>
      <c r="G586" s="12" t="e">
        <f t="shared" si="85"/>
        <v>#REF!</v>
      </c>
      <c r="H586">
        <f t="shared" si="89"/>
        <v>80</v>
      </c>
      <c r="J586">
        <f t="shared" si="84"/>
        <v>322.54786434969577</v>
      </c>
      <c r="K586" t="e">
        <f t="shared" si="86"/>
        <v>#REF!</v>
      </c>
      <c r="L586" t="e">
        <f t="shared" si="87"/>
        <v>#REF!</v>
      </c>
    </row>
    <row r="587" spans="1:12" x14ac:dyDescent="0.25">
      <c r="A587" s="1">
        <f t="shared" si="88"/>
        <v>11.700000000000001</v>
      </c>
      <c r="B587" s="5">
        <f t="shared" si="83"/>
        <v>109.55457434641373</v>
      </c>
      <c r="C587" s="4">
        <v>585</v>
      </c>
      <c r="E587" s="3">
        <f t="shared" si="82"/>
        <v>0.02</v>
      </c>
      <c r="F587" t="e">
        <f t="shared" si="81"/>
        <v>#REF!</v>
      </c>
      <c r="G587" s="12" t="e">
        <f t="shared" si="85"/>
        <v>#REF!</v>
      </c>
      <c r="H587">
        <f t="shared" si="89"/>
        <v>80</v>
      </c>
      <c r="J587">
        <f t="shared" si="84"/>
        <v>321.36008474948028</v>
      </c>
      <c r="K587" t="e">
        <f t="shared" si="86"/>
        <v>#REF!</v>
      </c>
      <c r="L587" t="e">
        <f t="shared" si="87"/>
        <v>#REF!</v>
      </c>
    </row>
    <row r="588" spans="1:12" x14ac:dyDescent="0.25">
      <c r="A588" s="1">
        <f t="shared" si="88"/>
        <v>11.72</v>
      </c>
      <c r="B588" s="5">
        <f t="shared" si="83"/>
        <v>109.14532445569617</v>
      </c>
      <c r="C588" s="4">
        <v>586</v>
      </c>
      <c r="E588" s="3">
        <f t="shared" si="82"/>
        <v>0.02</v>
      </c>
      <c r="F588" t="e">
        <f t="shared" si="81"/>
        <v>#REF!</v>
      </c>
      <c r="G588" s="12" t="e">
        <f t="shared" si="85"/>
        <v>#REF!</v>
      </c>
      <c r="H588">
        <f t="shared" si="89"/>
        <v>80</v>
      </c>
      <c r="J588">
        <f t="shared" si="84"/>
        <v>320.15961840337542</v>
      </c>
      <c r="K588" t="e">
        <f t="shared" si="86"/>
        <v>#REF!</v>
      </c>
      <c r="L588" t="e">
        <f t="shared" si="87"/>
        <v>#REF!</v>
      </c>
    </row>
    <row r="589" spans="1:12" x14ac:dyDescent="0.25">
      <c r="A589" s="1">
        <f t="shared" si="88"/>
        <v>11.74</v>
      </c>
      <c r="B589" s="5">
        <f t="shared" si="83"/>
        <v>108.73176569445587</v>
      </c>
      <c r="C589" s="4">
        <v>587</v>
      </c>
      <c r="E589" s="3">
        <f t="shared" si="82"/>
        <v>0.02</v>
      </c>
      <c r="F589" t="e">
        <f t="shared" si="81"/>
        <v>#REF!</v>
      </c>
      <c r="G589" s="12" t="e">
        <f t="shared" si="85"/>
        <v>#REF!</v>
      </c>
      <c r="H589">
        <f t="shared" si="89"/>
        <v>80</v>
      </c>
      <c r="J589">
        <f t="shared" si="84"/>
        <v>318.94651270373726</v>
      </c>
      <c r="K589" t="e">
        <f t="shared" si="86"/>
        <v>#REF!</v>
      </c>
      <c r="L589" t="e">
        <f t="shared" si="87"/>
        <v>#REF!</v>
      </c>
    </row>
    <row r="590" spans="1:12" x14ac:dyDescent="0.25">
      <c r="A590" s="1">
        <f t="shared" si="88"/>
        <v>11.76</v>
      </c>
      <c r="B590" s="5">
        <f t="shared" si="83"/>
        <v>108.31391438928458</v>
      </c>
      <c r="C590" s="4">
        <v>588</v>
      </c>
      <c r="E590" s="3">
        <f t="shared" si="82"/>
        <v>0.02</v>
      </c>
      <c r="F590" t="e">
        <f t="shared" si="81"/>
        <v>#REF!</v>
      </c>
      <c r="G590" s="12" t="e">
        <f t="shared" si="85"/>
        <v>#REF!</v>
      </c>
      <c r="H590">
        <f t="shared" si="89"/>
        <v>80</v>
      </c>
      <c r="J590">
        <f t="shared" si="84"/>
        <v>317.7208155419014</v>
      </c>
      <c r="K590" t="e">
        <f t="shared" si="86"/>
        <v>#REF!</v>
      </c>
      <c r="L590" t="e">
        <f t="shared" si="87"/>
        <v>#REF!</v>
      </c>
    </row>
    <row r="591" spans="1:12" x14ac:dyDescent="0.25">
      <c r="A591" s="1">
        <f t="shared" si="88"/>
        <v>11.78</v>
      </c>
      <c r="B591" s="5">
        <f t="shared" si="83"/>
        <v>107.89178703623627</v>
      </c>
      <c r="C591" s="4">
        <v>589</v>
      </c>
      <c r="E591" s="3">
        <f t="shared" si="82"/>
        <v>0.02</v>
      </c>
      <c r="F591" t="e">
        <f t="shared" si="81"/>
        <v>#REF!</v>
      </c>
      <c r="G591" s="12" t="e">
        <f t="shared" si="85"/>
        <v>#REF!</v>
      </c>
      <c r="H591">
        <f t="shared" si="89"/>
        <v>80</v>
      </c>
      <c r="J591">
        <f t="shared" si="84"/>
        <v>316.48257530629303</v>
      </c>
      <c r="K591" t="e">
        <f t="shared" si="86"/>
        <v>#REF!</v>
      </c>
      <c r="L591" t="e">
        <f t="shared" si="87"/>
        <v>#REF!</v>
      </c>
    </row>
    <row r="592" spans="1:12" x14ac:dyDescent="0.25">
      <c r="A592" s="1">
        <f t="shared" si="88"/>
        <v>11.8</v>
      </c>
      <c r="B592" s="5">
        <f t="shared" si="83"/>
        <v>107.46540030017609</v>
      </c>
      <c r="C592" s="4">
        <v>590</v>
      </c>
      <c r="E592" s="3">
        <f t="shared" si="82"/>
        <v>0.02</v>
      </c>
      <c r="F592" t="e">
        <f t="shared" si="81"/>
        <v>#REF!</v>
      </c>
      <c r="G592" s="12" t="e">
        <f t="shared" si="85"/>
        <v>#REF!</v>
      </c>
      <c r="H592">
        <f t="shared" si="89"/>
        <v>80</v>
      </c>
      <c r="J592">
        <f t="shared" si="84"/>
        <v>315.23184088051653</v>
      </c>
      <c r="K592" t="e">
        <f t="shared" si="86"/>
        <v>#REF!</v>
      </c>
      <c r="L592" t="e">
        <f t="shared" si="87"/>
        <v>#REF!</v>
      </c>
    </row>
    <row r="593" spans="1:12" x14ac:dyDescent="0.25">
      <c r="A593" s="1">
        <f t="shared" si="88"/>
        <v>11.82</v>
      </c>
      <c r="B593" s="5">
        <f t="shared" si="83"/>
        <v>107.03477101412234</v>
      </c>
      <c r="C593" s="4">
        <v>591</v>
      </c>
      <c r="E593" s="3">
        <f t="shared" si="82"/>
        <v>0.02</v>
      </c>
      <c r="F593" t="e">
        <f t="shared" si="81"/>
        <v>#REF!</v>
      </c>
      <c r="G593" s="12" t="e">
        <f t="shared" si="85"/>
        <v>#REF!</v>
      </c>
      <c r="H593">
        <f t="shared" si="89"/>
        <v>80</v>
      </c>
      <c r="J593">
        <f t="shared" si="84"/>
        <v>313.96866164142551</v>
      </c>
      <c r="K593" t="e">
        <f t="shared" si="86"/>
        <v>#REF!</v>
      </c>
      <c r="L593" t="e">
        <f t="shared" si="87"/>
        <v>#REF!</v>
      </c>
    </row>
    <row r="594" spans="1:12" x14ac:dyDescent="0.25">
      <c r="A594" s="1">
        <f t="shared" si="88"/>
        <v>11.84</v>
      </c>
      <c r="B594" s="5">
        <f t="shared" si="83"/>
        <v>106.59991617858179</v>
      </c>
      <c r="C594" s="4">
        <v>592</v>
      </c>
      <c r="E594" s="3">
        <f t="shared" si="82"/>
        <v>0.02</v>
      </c>
      <c r="F594" t="e">
        <f t="shared" si="81"/>
        <v>#REF!</v>
      </c>
      <c r="G594" s="12" t="e">
        <f t="shared" si="85"/>
        <v>#REF!</v>
      </c>
      <c r="H594">
        <f t="shared" si="89"/>
        <v>80</v>
      </c>
      <c r="J594">
        <f t="shared" si="84"/>
        <v>312.69308745717325</v>
      </c>
      <c r="K594" t="e">
        <f t="shared" si="86"/>
        <v>#REF!</v>
      </c>
      <c r="L594" t="e">
        <f t="shared" si="87"/>
        <v>#REF!</v>
      </c>
    </row>
    <row r="595" spans="1:12" x14ac:dyDescent="0.25">
      <c r="A595" s="1">
        <f t="shared" si="88"/>
        <v>11.86</v>
      </c>
      <c r="B595" s="5">
        <f t="shared" si="83"/>
        <v>106.16085296087886</v>
      </c>
      <c r="C595" s="4">
        <v>593</v>
      </c>
      <c r="E595" s="3">
        <f t="shared" si="82"/>
        <v>0.02</v>
      </c>
      <c r="F595" t="e">
        <f t="shared" si="81"/>
        <v>#REF!</v>
      </c>
      <c r="G595" s="12" t="e">
        <f t="shared" si="85"/>
        <v>#REF!</v>
      </c>
      <c r="H595">
        <f t="shared" si="89"/>
        <v>80</v>
      </c>
      <c r="J595">
        <f t="shared" si="84"/>
        <v>311.40516868524463</v>
      </c>
      <c r="K595" t="e">
        <f t="shared" si="86"/>
        <v>#REF!</v>
      </c>
      <c r="L595" t="e">
        <f t="shared" si="87"/>
        <v>#REF!</v>
      </c>
    </row>
    <row r="596" spans="1:12" x14ac:dyDescent="0.25">
      <c r="A596" s="1">
        <f t="shared" si="88"/>
        <v>11.88</v>
      </c>
      <c r="B596" s="5">
        <f t="shared" si="83"/>
        <v>105.7175986944775</v>
      </c>
      <c r="C596" s="4">
        <v>594</v>
      </c>
      <c r="E596" s="3">
        <f t="shared" si="82"/>
        <v>0.02</v>
      </c>
      <c r="F596" t="e">
        <f t="shared" si="81"/>
        <v>#REF!</v>
      </c>
      <c r="G596" s="12" t="e">
        <f t="shared" si="85"/>
        <v>#REF!</v>
      </c>
      <c r="H596">
        <f t="shared" si="89"/>
        <v>80</v>
      </c>
      <c r="J596">
        <f t="shared" si="84"/>
        <v>310.10495617046735</v>
      </c>
      <c r="K596" t="e">
        <f t="shared" si="86"/>
        <v>#REF!</v>
      </c>
      <c r="L596" t="e">
        <f t="shared" si="87"/>
        <v>#REF!</v>
      </c>
    </row>
    <row r="597" spans="1:12" x14ac:dyDescent="0.25">
      <c r="A597" s="1">
        <f t="shared" si="88"/>
        <v>11.9</v>
      </c>
      <c r="B597" s="5">
        <f t="shared" si="83"/>
        <v>105.27017087829724</v>
      </c>
      <c r="C597" s="4">
        <v>595</v>
      </c>
      <c r="E597" s="3">
        <f t="shared" si="82"/>
        <v>0.02</v>
      </c>
      <c r="F597" t="e">
        <f t="shared" si="81"/>
        <v>#REF!</v>
      </c>
      <c r="G597" s="12" t="e">
        <f t="shared" si="85"/>
        <v>#REF!</v>
      </c>
      <c r="H597">
        <f t="shared" si="89"/>
        <v>80</v>
      </c>
      <c r="J597">
        <f t="shared" si="84"/>
        <v>308.79250124300518</v>
      </c>
      <c r="K597" t="e">
        <f t="shared" si="86"/>
        <v>#REF!</v>
      </c>
      <c r="L597" t="e">
        <f t="shared" si="87"/>
        <v>#REF!</v>
      </c>
    </row>
    <row r="598" spans="1:12" x14ac:dyDescent="0.25">
      <c r="A598" s="1">
        <f t="shared" si="88"/>
        <v>11.92</v>
      </c>
      <c r="B598" s="5">
        <f t="shared" si="83"/>
        <v>104.81858717602202</v>
      </c>
      <c r="C598" s="4">
        <v>596</v>
      </c>
      <c r="E598" s="3">
        <f t="shared" si="82"/>
        <v>0.02</v>
      </c>
      <c r="F598" t="e">
        <f t="shared" si="81"/>
        <v>#REF!</v>
      </c>
      <c r="G598" s="12" t="e">
        <f t="shared" si="85"/>
        <v>#REF!</v>
      </c>
      <c r="H598">
        <f t="shared" si="89"/>
        <v>80</v>
      </c>
      <c r="J598">
        <f t="shared" si="84"/>
        <v>307.46785571633126</v>
      </c>
      <c r="K598" t="e">
        <f t="shared" si="86"/>
        <v>#REF!</v>
      </c>
      <c r="L598" t="e">
        <f t="shared" si="87"/>
        <v>#REF!</v>
      </c>
    </row>
    <row r="599" spans="1:12" x14ac:dyDescent="0.25">
      <c r="A599" s="1">
        <f t="shared" si="88"/>
        <v>11.94</v>
      </c>
      <c r="B599" s="5">
        <f t="shared" si="83"/>
        <v>104.36286541540335</v>
      </c>
      <c r="C599" s="4">
        <v>597</v>
      </c>
      <c r="E599" s="3">
        <f t="shared" si="82"/>
        <v>0.02</v>
      </c>
      <c r="F599" t="e">
        <f t="shared" si="81"/>
        <v>#REF!</v>
      </c>
      <c r="G599" s="12" t="e">
        <f t="shared" si="85"/>
        <v>#REF!</v>
      </c>
      <c r="H599">
        <f t="shared" si="89"/>
        <v>80</v>
      </c>
      <c r="J599">
        <f t="shared" si="84"/>
        <v>306.13107188518313</v>
      </c>
      <c r="K599" t="e">
        <f t="shared" si="86"/>
        <v>#REF!</v>
      </c>
      <c r="L599" t="e">
        <f t="shared" si="87"/>
        <v>#REF!</v>
      </c>
    </row>
    <row r="600" spans="1:12" x14ac:dyDescent="0.25">
      <c r="A600" s="1">
        <f t="shared" si="88"/>
        <v>11.96</v>
      </c>
      <c r="B600" s="5">
        <f t="shared" si="83"/>
        <v>103.90302358755589</v>
      </c>
      <c r="C600" s="4">
        <v>598</v>
      </c>
      <c r="E600" s="3">
        <f t="shared" si="82"/>
        <v>0.02</v>
      </c>
      <c r="F600" t="e">
        <f t="shared" si="81"/>
        <v>#REF!</v>
      </c>
      <c r="G600" s="12" t="e">
        <f t="shared" si="85"/>
        <v>#REF!</v>
      </c>
      <c r="H600">
        <f t="shared" si="89"/>
        <v>80</v>
      </c>
      <c r="J600">
        <f t="shared" si="84"/>
        <v>304.78220252349729</v>
      </c>
      <c r="K600" t="e">
        <f t="shared" si="86"/>
        <v>#REF!</v>
      </c>
      <c r="L600" t="e">
        <f t="shared" si="87"/>
        <v>#REF!</v>
      </c>
    </row>
    <row r="601" spans="1:12" x14ac:dyDescent="0.25">
      <c r="A601" s="1">
        <f t="shared" si="88"/>
        <v>11.98</v>
      </c>
      <c r="B601" s="5">
        <f t="shared" si="83"/>
        <v>103.43907984624764</v>
      </c>
      <c r="C601" s="4">
        <v>599</v>
      </c>
      <c r="E601" s="3">
        <f t="shared" si="82"/>
        <v>0.02</v>
      </c>
      <c r="F601" t="e">
        <f t="shared" si="81"/>
        <v>#REF!</v>
      </c>
      <c r="G601" s="12" t="e">
        <f t="shared" si="85"/>
        <v>#REF!</v>
      </c>
      <c r="H601">
        <f t="shared" si="89"/>
        <v>80</v>
      </c>
      <c r="J601">
        <f t="shared" si="84"/>
        <v>303.42130088232642</v>
      </c>
      <c r="K601" t="e">
        <f t="shared" si="86"/>
        <v>#REF!</v>
      </c>
      <c r="L601" t="e">
        <f t="shared" si="87"/>
        <v>#REF!</v>
      </c>
    </row>
    <row r="602" spans="1:12" x14ac:dyDescent="0.25">
      <c r="A602" s="1">
        <f t="shared" si="88"/>
        <v>12</v>
      </c>
      <c r="B602" s="5">
        <f t="shared" si="83"/>
        <v>102.97105250718319</v>
      </c>
      <c r="C602" s="4">
        <v>600</v>
      </c>
      <c r="E602" s="3">
        <f t="shared" si="82"/>
        <v>0.02</v>
      </c>
      <c r="F602" t="e">
        <f t="shared" si="81"/>
        <v>#REF!</v>
      </c>
      <c r="G602" s="12" t="e">
        <f t="shared" si="85"/>
        <v>#REF!</v>
      </c>
      <c r="H602">
        <f t="shared" si="89"/>
        <v>80</v>
      </c>
      <c r="J602">
        <f t="shared" si="84"/>
        <v>302.04842068773735</v>
      </c>
      <c r="K602" t="e">
        <f t="shared" si="86"/>
        <v>#REF!</v>
      </c>
      <c r="L602" t="e">
        <f t="shared" si="87"/>
        <v>#REF!</v>
      </c>
    </row>
    <row r="603" spans="1:12" x14ac:dyDescent="0.25">
      <c r="A603" s="1">
        <f t="shared" si="88"/>
        <v>12.02</v>
      </c>
      <c r="B603" s="5">
        <f t="shared" si="83"/>
        <v>102.49896004728043</v>
      </c>
      <c r="C603" s="4">
        <v>601</v>
      </c>
      <c r="E603" s="3">
        <f t="shared" si="82"/>
        <v>0.02</v>
      </c>
      <c r="F603" t="e">
        <f t="shared" si="81"/>
        <v>#REF!</v>
      </c>
      <c r="G603" s="12" t="e">
        <f t="shared" si="85"/>
        <v>#REF!</v>
      </c>
      <c r="H603">
        <f t="shared" si="89"/>
        <v>80</v>
      </c>
      <c r="J603">
        <f t="shared" si="84"/>
        <v>300.66361613868924</v>
      </c>
      <c r="K603" t="e">
        <f t="shared" si="86"/>
        <v>#REF!</v>
      </c>
      <c r="L603" t="e">
        <f t="shared" si="87"/>
        <v>#REF!</v>
      </c>
    </row>
    <row r="604" spans="1:12" x14ac:dyDescent="0.25">
      <c r="A604" s="1">
        <f t="shared" si="88"/>
        <v>12.040000000000001</v>
      </c>
      <c r="B604" s="5">
        <f t="shared" si="83"/>
        <v>102.02282110394125</v>
      </c>
      <c r="C604" s="4">
        <v>602</v>
      </c>
      <c r="E604" s="3">
        <f t="shared" si="82"/>
        <v>0.02</v>
      </c>
      <c r="F604" t="e">
        <f t="shared" si="81"/>
        <v>#REF!</v>
      </c>
      <c r="G604" s="12" t="e">
        <f t="shared" si="85"/>
        <v>#REF!</v>
      </c>
      <c r="H604">
        <f t="shared" si="89"/>
        <v>80</v>
      </c>
      <c r="J604">
        <f t="shared" si="84"/>
        <v>299.26694190489434</v>
      </c>
      <c r="K604" t="e">
        <f t="shared" si="86"/>
        <v>#REF!</v>
      </c>
      <c r="L604" t="e">
        <f t="shared" si="87"/>
        <v>#REF!</v>
      </c>
    </row>
    <row r="605" spans="1:12" x14ac:dyDescent="0.25">
      <c r="A605" s="1">
        <f t="shared" si="88"/>
        <v>12.06</v>
      </c>
      <c r="B605" s="5">
        <f t="shared" si="83"/>
        <v>101.54265447431604</v>
      </c>
      <c r="C605" s="4">
        <v>603</v>
      </c>
      <c r="E605" s="3">
        <f t="shared" si="82"/>
        <v>0.02</v>
      </c>
      <c r="F605" t="e">
        <f t="shared" si="81"/>
        <v>#REF!</v>
      </c>
      <c r="G605" s="12" t="e">
        <f t="shared" si="85"/>
        <v>#REF!</v>
      </c>
      <c r="H605">
        <f t="shared" si="89"/>
        <v>80</v>
      </c>
      <c r="J605">
        <f t="shared" si="84"/>
        <v>297.85845312466034</v>
      </c>
      <c r="K605" t="e">
        <f t="shared" si="86"/>
        <v>#REF!</v>
      </c>
      <c r="L605" t="e">
        <f t="shared" si="87"/>
        <v>#REF!</v>
      </c>
    </row>
    <row r="606" spans="1:12" x14ac:dyDescent="0.25">
      <c r="A606" s="1">
        <f t="shared" si="88"/>
        <v>12.08</v>
      </c>
      <c r="B606" s="5">
        <f t="shared" si="83"/>
        <v>101.05847911456105</v>
      </c>
      <c r="C606" s="4">
        <v>604</v>
      </c>
      <c r="E606" s="3">
        <f t="shared" si="82"/>
        <v>0.02</v>
      </c>
      <c r="F606" t="e">
        <f t="shared" si="81"/>
        <v>#REF!</v>
      </c>
      <c r="G606" s="12" t="e">
        <f t="shared" si="85"/>
        <v>#REF!</v>
      </c>
      <c r="H606">
        <f t="shared" si="89"/>
        <v>80</v>
      </c>
      <c r="J606">
        <f t="shared" si="84"/>
        <v>296.43820540271241</v>
      </c>
      <c r="K606" t="e">
        <f t="shared" si="86"/>
        <v>#REF!</v>
      </c>
      <c r="L606" t="e">
        <f t="shared" si="87"/>
        <v>#REF!</v>
      </c>
    </row>
    <row r="607" spans="1:12" x14ac:dyDescent="0.25">
      <c r="A607" s="1">
        <f t="shared" si="88"/>
        <v>12.1</v>
      </c>
      <c r="B607" s="5">
        <f t="shared" si="83"/>
        <v>100.57031413909039</v>
      </c>
      <c r="C607" s="4">
        <v>605</v>
      </c>
      <c r="E607" s="3">
        <f t="shared" si="82"/>
        <v>0.02</v>
      </c>
      <c r="F607" t="e">
        <f t="shared" si="81"/>
        <v>#REF!</v>
      </c>
      <c r="G607" s="12" t="e">
        <f t="shared" si="85"/>
        <v>#REF!</v>
      </c>
      <c r="H607">
        <f t="shared" si="89"/>
        <v>80</v>
      </c>
      <c r="J607">
        <f t="shared" si="84"/>
        <v>295.00625480799846</v>
      </c>
      <c r="K607" t="e">
        <f t="shared" si="86"/>
        <v>#REF!</v>
      </c>
      <c r="L607" t="e">
        <f t="shared" si="87"/>
        <v>#REF!</v>
      </c>
    </row>
    <row r="608" spans="1:12" x14ac:dyDescent="0.25">
      <c r="A608" s="1">
        <f t="shared" si="88"/>
        <v>12.120000000000001</v>
      </c>
      <c r="B608" s="5">
        <f t="shared" si="83"/>
        <v>100.0781788198215</v>
      </c>
      <c r="C608" s="4">
        <v>606</v>
      </c>
      <c r="E608" s="3">
        <f t="shared" si="82"/>
        <v>0.02</v>
      </c>
      <c r="F608" t="e">
        <f t="shared" si="81"/>
        <v>#REF!</v>
      </c>
      <c r="G608" s="12" t="e">
        <f t="shared" si="85"/>
        <v>#REF!</v>
      </c>
      <c r="H608">
        <f t="shared" si="89"/>
        <v>80</v>
      </c>
      <c r="J608">
        <f t="shared" si="84"/>
        <v>293.5626578714764</v>
      </c>
      <c r="K608" t="e">
        <f t="shared" si="86"/>
        <v>#REF!</v>
      </c>
      <c r="L608" t="e">
        <f t="shared" si="87"/>
        <v>#REF!</v>
      </c>
    </row>
    <row r="609" spans="1:12" x14ac:dyDescent="0.25">
      <c r="A609" s="1">
        <f t="shared" si="88"/>
        <v>12.14</v>
      </c>
      <c r="B609" s="5">
        <f t="shared" si="83"/>
        <v>99.582092585414131</v>
      </c>
      <c r="C609" s="4">
        <v>607</v>
      </c>
      <c r="E609" s="3">
        <f t="shared" si="82"/>
        <v>0.02</v>
      </c>
      <c r="F609" t="e">
        <f t="shared" si="81"/>
        <v>#REF!</v>
      </c>
      <c r="G609" s="12" t="e">
        <f t="shared" si="85"/>
        <v>#REF!</v>
      </c>
      <c r="H609">
        <f t="shared" si="89"/>
        <v>80</v>
      </c>
      <c r="J609">
        <f t="shared" si="84"/>
        <v>292.10747158388142</v>
      </c>
      <c r="K609" t="e">
        <f t="shared" si="86"/>
        <v>#REF!</v>
      </c>
      <c r="L609" t="e">
        <f t="shared" si="87"/>
        <v>#REF!</v>
      </c>
    </row>
    <row r="610" spans="1:12" x14ac:dyDescent="0.25">
      <c r="A610" s="1">
        <f t="shared" si="88"/>
        <v>12.16</v>
      </c>
      <c r="B610" s="5">
        <f t="shared" si="83"/>
        <v>99.082075020503339</v>
      </c>
      <c r="C610" s="4">
        <v>608</v>
      </c>
      <c r="E610" s="3">
        <f t="shared" si="82"/>
        <v>0.02</v>
      </c>
      <c r="F610" t="e">
        <f t="shared" si="81"/>
        <v>#REF!</v>
      </c>
      <c r="G610" s="12" t="e">
        <f t="shared" si="85"/>
        <v>#REF!</v>
      </c>
      <c r="H610">
        <f t="shared" si="89"/>
        <v>80</v>
      </c>
      <c r="J610">
        <f t="shared" si="84"/>
        <v>290.64075339347647</v>
      </c>
      <c r="K610" t="e">
        <f t="shared" si="86"/>
        <v>#REF!</v>
      </c>
      <c r="L610" t="e">
        <f t="shared" si="87"/>
        <v>#REF!</v>
      </c>
    </row>
    <row r="611" spans="1:12" x14ac:dyDescent="0.25">
      <c r="A611" s="1">
        <f t="shared" si="88"/>
        <v>12.18</v>
      </c>
      <c r="B611" s="5">
        <f t="shared" si="83"/>
        <v>98.57814586492637</v>
      </c>
      <c r="C611" s="4">
        <v>609</v>
      </c>
      <c r="E611" s="3">
        <f t="shared" si="82"/>
        <v>0.02</v>
      </c>
      <c r="F611" t="e">
        <f t="shared" si="81"/>
        <v>#REF!</v>
      </c>
      <c r="G611" s="12" t="e">
        <f t="shared" si="85"/>
        <v>#REF!</v>
      </c>
      <c r="H611">
        <f t="shared" si="89"/>
        <v>80</v>
      </c>
      <c r="J611">
        <f t="shared" si="84"/>
        <v>289.16256120378404</v>
      </c>
      <c r="K611" t="e">
        <f t="shared" si="86"/>
        <v>#REF!</v>
      </c>
      <c r="L611" t="e">
        <f t="shared" si="87"/>
        <v>#REF!</v>
      </c>
    </row>
    <row r="612" spans="1:12" x14ac:dyDescent="0.25">
      <c r="A612" s="1">
        <f t="shared" si="88"/>
        <v>12.200000000000001</v>
      </c>
      <c r="B612" s="5">
        <f t="shared" si="83"/>
        <v>98.070325012943471</v>
      </c>
      <c r="C612" s="4">
        <v>610</v>
      </c>
      <c r="E612" s="3">
        <f t="shared" si="82"/>
        <v>0.02</v>
      </c>
      <c r="F612" t="e">
        <f t="shared" si="81"/>
        <v>#REF!</v>
      </c>
      <c r="G612" s="12" t="e">
        <f t="shared" si="85"/>
        <v>#REF!</v>
      </c>
      <c r="H612">
        <f t="shared" si="89"/>
        <v>80</v>
      </c>
      <c r="J612">
        <f t="shared" si="84"/>
        <v>287.67295337130082</v>
      </c>
      <c r="K612" t="e">
        <f t="shared" si="86"/>
        <v>#REF!</v>
      </c>
      <c r="L612" t="e">
        <f t="shared" si="87"/>
        <v>#REF!</v>
      </c>
    </row>
    <row r="613" spans="1:12" x14ac:dyDescent="0.25">
      <c r="A613" s="1">
        <f t="shared" si="88"/>
        <v>12.22</v>
      </c>
      <c r="B613" s="5">
        <f t="shared" si="83"/>
        <v>97.558632512452405</v>
      </c>
      <c r="C613" s="4">
        <v>611</v>
      </c>
      <c r="E613" s="3">
        <f t="shared" si="82"/>
        <v>0.02</v>
      </c>
      <c r="F613" t="e">
        <f t="shared" si="81"/>
        <v>#REF!</v>
      </c>
      <c r="G613" s="12" t="e">
        <f t="shared" si="85"/>
        <v>#REF!</v>
      </c>
      <c r="H613">
        <f t="shared" si="89"/>
        <v>80</v>
      </c>
      <c r="J613">
        <f t="shared" si="84"/>
        <v>286.17198870319373</v>
      </c>
      <c r="K613" t="e">
        <f t="shared" si="86"/>
        <v>#REF!</v>
      </c>
      <c r="L613" t="e">
        <f t="shared" si="87"/>
        <v>#REF!</v>
      </c>
    </row>
    <row r="614" spans="1:12" x14ac:dyDescent="0.25">
      <c r="A614" s="1">
        <f t="shared" si="88"/>
        <v>12.24</v>
      </c>
      <c r="B614" s="5">
        <f t="shared" si="83"/>
        <v>97.043088564196879</v>
      </c>
      <c r="C614" s="4">
        <v>612</v>
      </c>
      <c r="E614" s="3">
        <f t="shared" si="82"/>
        <v>0.02</v>
      </c>
      <c r="F614" t="e">
        <f t="shared" si="81"/>
        <v>#REF!</v>
      </c>
      <c r="G614" s="12" t="e">
        <f t="shared" si="85"/>
        <v>#REF!</v>
      </c>
      <c r="H614">
        <f t="shared" si="89"/>
        <v>80</v>
      </c>
      <c r="J614">
        <f t="shared" si="84"/>
        <v>284.65972645497749</v>
      </c>
      <c r="K614" t="e">
        <f t="shared" si="86"/>
        <v>#REF!</v>
      </c>
      <c r="L614" t="e">
        <f t="shared" si="87"/>
        <v>#REF!</v>
      </c>
    </row>
    <row r="615" spans="1:12" x14ac:dyDescent="0.25">
      <c r="A615" s="1">
        <f t="shared" si="88"/>
        <v>12.26</v>
      </c>
      <c r="B615" s="5">
        <f t="shared" si="83"/>
        <v>96.523713520969238</v>
      </c>
      <c r="C615" s="4">
        <v>613</v>
      </c>
      <c r="E615" s="3">
        <f t="shared" si="82"/>
        <v>0.02</v>
      </c>
      <c r="F615" t="e">
        <f t="shared" si="81"/>
        <v>#REF!</v>
      </c>
      <c r="G615" s="12" t="e">
        <f t="shared" si="85"/>
        <v>#REF!</v>
      </c>
      <c r="H615">
        <f t="shared" si="89"/>
        <v>80</v>
      </c>
      <c r="J615">
        <f t="shared" si="84"/>
        <v>283.13622632817641</v>
      </c>
      <c r="K615" t="e">
        <f t="shared" si="86"/>
        <v>#REF!</v>
      </c>
      <c r="L615" t="e">
        <f t="shared" si="87"/>
        <v>#REF!</v>
      </c>
    </row>
    <row r="616" spans="1:12" x14ac:dyDescent="0.25">
      <c r="A616" s="1">
        <f t="shared" si="88"/>
        <v>12.280000000000001</v>
      </c>
      <c r="B616" s="5">
        <f t="shared" si="83"/>
        <v>96.000527886806793</v>
      </c>
      <c r="C616" s="4">
        <v>614</v>
      </c>
      <c r="E616" s="3">
        <f t="shared" si="82"/>
        <v>0.02</v>
      </c>
      <c r="F616" t="e">
        <f t="shared" si="81"/>
        <v>#REF!</v>
      </c>
      <c r="G616" s="12" t="e">
        <f t="shared" si="85"/>
        <v>#REF!</v>
      </c>
      <c r="H616">
        <f t="shared" si="89"/>
        <v>80</v>
      </c>
      <c r="J616">
        <f t="shared" si="84"/>
        <v>281.60154846796655</v>
      </c>
      <c r="K616" t="e">
        <f t="shared" si="86"/>
        <v>#REF!</v>
      </c>
      <c r="L616" t="e">
        <f t="shared" si="87"/>
        <v>#REF!</v>
      </c>
    </row>
    <row r="617" spans="1:12" x14ac:dyDescent="0.25">
      <c r="A617" s="1">
        <f t="shared" si="88"/>
        <v>12.3</v>
      </c>
      <c r="B617" s="5">
        <f t="shared" si="83"/>
        <v>95.473552316182619</v>
      </c>
      <c r="C617" s="4">
        <v>615</v>
      </c>
      <c r="E617" s="3">
        <f t="shared" si="82"/>
        <v>0.02</v>
      </c>
      <c r="F617" t="e">
        <f t="shared" si="81"/>
        <v>#REF!</v>
      </c>
      <c r="G617" s="12" t="e">
        <f t="shared" si="85"/>
        <v>#REF!</v>
      </c>
      <c r="H617">
        <f t="shared" si="89"/>
        <v>80</v>
      </c>
      <c r="J617">
        <f t="shared" si="84"/>
        <v>280.05575346080235</v>
      </c>
      <c r="K617" t="e">
        <f t="shared" si="86"/>
        <v>#REF!</v>
      </c>
      <c r="L617" t="e">
        <f t="shared" si="87"/>
        <v>#REF!</v>
      </c>
    </row>
    <row r="618" spans="1:12" x14ac:dyDescent="0.25">
      <c r="A618" s="1">
        <f t="shared" si="88"/>
        <v>12.32</v>
      </c>
      <c r="B618" s="5">
        <f t="shared" si="83"/>
        <v>94.94280761318997</v>
      </c>
      <c r="C618" s="4">
        <v>616</v>
      </c>
      <c r="E618" s="3">
        <f t="shared" si="82"/>
        <v>0.02</v>
      </c>
      <c r="F618" t="e">
        <f t="shared" si="81"/>
        <v>#REF!</v>
      </c>
      <c r="G618" s="12" t="e">
        <f t="shared" si="85"/>
        <v>#REF!</v>
      </c>
      <c r="H618">
        <f t="shared" si="89"/>
        <v>80</v>
      </c>
      <c r="J618">
        <f t="shared" si="84"/>
        <v>278.49890233202393</v>
      </c>
      <c r="K618" t="e">
        <f t="shared" si="86"/>
        <v>#REF!</v>
      </c>
      <c r="L618" t="e">
        <f t="shared" si="87"/>
        <v>#REF!</v>
      </c>
    </row>
    <row r="619" spans="1:12" x14ac:dyDescent="0.25">
      <c r="A619" s="1">
        <f t="shared" si="88"/>
        <v>12.34</v>
      </c>
      <c r="B619" s="5">
        <f t="shared" si="83"/>
        <v>94.408314730720889</v>
      </c>
      <c r="C619" s="4">
        <v>617</v>
      </c>
      <c r="E619" s="3">
        <f t="shared" si="82"/>
        <v>0.02</v>
      </c>
      <c r="F619" t="e">
        <f t="shared" si="81"/>
        <v>#REF!</v>
      </c>
      <c r="G619" s="12" t="e">
        <f t="shared" si="85"/>
        <v>#REF!</v>
      </c>
      <c r="H619">
        <f t="shared" si="89"/>
        <v>80</v>
      </c>
      <c r="J619">
        <f t="shared" si="84"/>
        <v>276.93105654344794</v>
      </c>
      <c r="K619" t="e">
        <f t="shared" si="86"/>
        <v>#REF!</v>
      </c>
      <c r="L619" t="e">
        <f t="shared" si="87"/>
        <v>#REF!</v>
      </c>
    </row>
    <row r="620" spans="1:12" x14ac:dyDescent="0.25">
      <c r="A620" s="1">
        <f t="shared" si="88"/>
        <v>12.36</v>
      </c>
      <c r="B620" s="5">
        <f t="shared" si="83"/>
        <v>93.870094769639081</v>
      </c>
      <c r="C620" s="4">
        <v>618</v>
      </c>
      <c r="E620" s="3">
        <f t="shared" si="82"/>
        <v>0.02</v>
      </c>
      <c r="F620" t="e">
        <f t="shared" si="81"/>
        <v>#REF!</v>
      </c>
      <c r="G620" s="12" t="e">
        <f t="shared" si="85"/>
        <v>#REF!</v>
      </c>
      <c r="H620">
        <f t="shared" si="89"/>
        <v>80</v>
      </c>
      <c r="J620">
        <f t="shared" si="84"/>
        <v>275.35227799094127</v>
      </c>
      <c r="K620" t="e">
        <f t="shared" si="86"/>
        <v>#REF!</v>
      </c>
      <c r="L620" t="e">
        <f t="shared" si="87"/>
        <v>#REF!</v>
      </c>
    </row>
    <row r="621" spans="1:12" x14ac:dyDescent="0.25">
      <c r="A621" s="1">
        <f t="shared" si="88"/>
        <v>12.38</v>
      </c>
      <c r="B621" s="5">
        <f t="shared" si="83"/>
        <v>93.328168977947101</v>
      </c>
      <c r="C621" s="4">
        <v>619</v>
      </c>
      <c r="E621" s="3">
        <f t="shared" si="82"/>
        <v>0.02</v>
      </c>
      <c r="F621" t="e">
        <f t="shared" si="81"/>
        <v>#REF!</v>
      </c>
      <c r="G621" s="12" t="e">
        <f t="shared" si="85"/>
        <v>#REF!</v>
      </c>
      <c r="H621">
        <f t="shared" si="89"/>
        <v>80</v>
      </c>
      <c r="J621">
        <f t="shared" si="84"/>
        <v>273.76262900197815</v>
      </c>
      <c r="K621" t="e">
        <f t="shared" si="86"/>
        <v>#REF!</v>
      </c>
      <c r="L621" t="e">
        <f t="shared" si="87"/>
        <v>#REF!</v>
      </c>
    </row>
    <row r="622" spans="1:12" x14ac:dyDescent="0.25">
      <c r="A622" s="1">
        <f t="shared" si="88"/>
        <v>12.4</v>
      </c>
      <c r="B622" s="5">
        <f t="shared" si="83"/>
        <v>92.782558749947398</v>
      </c>
      <c r="C622" s="4">
        <v>620</v>
      </c>
      <c r="E622" s="3">
        <f t="shared" si="82"/>
        <v>0.02</v>
      </c>
      <c r="F622" t="e">
        <f t="shared" si="81"/>
        <v>#REF!</v>
      </c>
      <c r="G622" s="12" t="e">
        <f t="shared" si="85"/>
        <v>#REF!</v>
      </c>
      <c r="H622">
        <f t="shared" si="89"/>
        <v>80</v>
      </c>
      <c r="J622">
        <f t="shared" si="84"/>
        <v>272.162172333179</v>
      </c>
      <c r="K622" t="e">
        <f t="shared" si="86"/>
        <v>#REF!</v>
      </c>
      <c r="L622" t="e">
        <f t="shared" si="87"/>
        <v>#REF!</v>
      </c>
    </row>
    <row r="623" spans="1:12" x14ac:dyDescent="0.25">
      <c r="A623" s="1">
        <f t="shared" si="88"/>
        <v>12.42</v>
      </c>
      <c r="B623" s="5">
        <f t="shared" si="83"/>
        <v>92.233285625397372</v>
      </c>
      <c r="C623" s="4">
        <v>621</v>
      </c>
      <c r="E623" s="3">
        <f t="shared" si="82"/>
        <v>0.02</v>
      </c>
      <c r="F623" t="e">
        <f t="shared" si="81"/>
        <v>#REF!</v>
      </c>
      <c r="G623" s="12" t="e">
        <f t="shared" si="85"/>
        <v>#REF!</v>
      </c>
      <c r="H623">
        <f t="shared" si="89"/>
        <v>80</v>
      </c>
      <c r="J623">
        <f t="shared" si="84"/>
        <v>270.55097116783224</v>
      </c>
      <c r="K623" t="e">
        <f t="shared" si="86"/>
        <v>#REF!</v>
      </c>
      <c r="L623" t="e">
        <f t="shared" si="87"/>
        <v>#REF!</v>
      </c>
    </row>
    <row r="624" spans="1:12" x14ac:dyDescent="0.25">
      <c r="A624" s="1">
        <f t="shared" si="88"/>
        <v>12.44</v>
      </c>
      <c r="B624" s="5">
        <f t="shared" si="83"/>
        <v>91.680371288659586</v>
      </c>
      <c r="C624" s="4">
        <v>622</v>
      </c>
      <c r="E624" s="3">
        <f t="shared" si="82"/>
        <v>0.02</v>
      </c>
      <c r="F624" t="e">
        <f t="shared" si="81"/>
        <v>#REF!</v>
      </c>
      <c r="G624" s="12" t="e">
        <f t="shared" si="85"/>
        <v>#REF!</v>
      </c>
      <c r="H624">
        <f t="shared" si="89"/>
        <v>80</v>
      </c>
      <c r="J624">
        <f t="shared" si="84"/>
        <v>268.92908911340146</v>
      </c>
      <c r="K624" t="e">
        <f t="shared" si="86"/>
        <v>#REF!</v>
      </c>
      <c r="L624" t="e">
        <f t="shared" si="87"/>
        <v>#REF!</v>
      </c>
    </row>
    <row r="625" spans="1:12" x14ac:dyDescent="0.25">
      <c r="A625" s="1">
        <f t="shared" si="88"/>
        <v>12.46</v>
      </c>
      <c r="B625" s="5">
        <f t="shared" si="83"/>
        <v>91.123837567845172</v>
      </c>
      <c r="C625" s="4">
        <v>623</v>
      </c>
      <c r="E625" s="3">
        <f t="shared" si="82"/>
        <v>0.02</v>
      </c>
      <c r="F625" t="e">
        <f t="shared" si="81"/>
        <v>#REF!</v>
      </c>
      <c r="G625" s="12" t="e">
        <f t="shared" si="85"/>
        <v>#REF!</v>
      </c>
      <c r="H625">
        <f t="shared" si="89"/>
        <v>80</v>
      </c>
      <c r="J625">
        <f t="shared" si="84"/>
        <v>267.29659019901248</v>
      </c>
      <c r="K625" t="e">
        <f t="shared" si="86"/>
        <v>#REF!</v>
      </c>
      <c r="L625" t="e">
        <f t="shared" si="87"/>
        <v>#REF!</v>
      </c>
    </row>
    <row r="626" spans="1:12" x14ac:dyDescent="0.25">
      <c r="A626" s="1">
        <f t="shared" si="88"/>
        <v>12.48</v>
      </c>
      <c r="B626" s="5">
        <f t="shared" si="83"/>
        <v>90.56370643395266</v>
      </c>
      <c r="C626" s="4">
        <v>624</v>
      </c>
      <c r="E626" s="3">
        <f t="shared" si="82"/>
        <v>0.02</v>
      </c>
      <c r="F626" t="e">
        <f t="shared" si="81"/>
        <v>#REF!</v>
      </c>
      <c r="G626" s="12" t="e">
        <f t="shared" si="85"/>
        <v>#REF!</v>
      </c>
      <c r="H626">
        <f t="shared" si="89"/>
        <v>80</v>
      </c>
      <c r="J626">
        <f t="shared" si="84"/>
        <v>265.65353887292781</v>
      </c>
      <c r="K626" t="e">
        <f t="shared" si="86"/>
        <v>#REF!</v>
      </c>
      <c r="L626" t="e">
        <f t="shared" si="87"/>
        <v>#REF!</v>
      </c>
    </row>
    <row r="627" spans="1:12" x14ac:dyDescent="0.25">
      <c r="A627" s="1">
        <f t="shared" si="88"/>
        <v>12.5</v>
      </c>
      <c r="B627" s="5">
        <f t="shared" si="83"/>
        <v>90.000000000000028</v>
      </c>
      <c r="C627" s="4">
        <v>625</v>
      </c>
      <c r="E627" s="3">
        <f t="shared" si="82"/>
        <v>0.02</v>
      </c>
      <c r="F627" t="e">
        <f t="shared" si="81"/>
        <v>#REF!</v>
      </c>
      <c r="G627" s="12" t="e">
        <f t="shared" si="85"/>
        <v>#REF!</v>
      </c>
      <c r="H627">
        <f t="shared" si="89"/>
        <v>80</v>
      </c>
      <c r="J627">
        <f t="shared" si="84"/>
        <v>264.00000000000006</v>
      </c>
      <c r="K627" t="e">
        <f t="shared" si="86"/>
        <v>#REF!</v>
      </c>
      <c r="L627" t="e">
        <f t="shared" si="87"/>
        <v>#REF!</v>
      </c>
    </row>
    <row r="628" spans="1:12" x14ac:dyDescent="0.25">
      <c r="A628" s="1">
        <f t="shared" si="88"/>
        <v>12.52</v>
      </c>
      <c r="B628" s="5">
        <f t="shared" si="83"/>
        <v>89.432740520152095</v>
      </c>
      <c r="C628" s="4">
        <v>626</v>
      </c>
      <c r="E628" s="3">
        <f t="shared" si="82"/>
        <v>0.02</v>
      </c>
      <c r="F628" t="e">
        <f t="shared" si="81"/>
        <v>#REF!</v>
      </c>
      <c r="G628" s="12" t="e">
        <f t="shared" si="85"/>
        <v>#REF!</v>
      </c>
      <c r="H628">
        <f t="shared" si="89"/>
        <v>80</v>
      </c>
      <c r="J628">
        <f t="shared" si="84"/>
        <v>262.33603885911282</v>
      </c>
      <c r="K628" t="e">
        <f t="shared" si="86"/>
        <v>#REF!</v>
      </c>
      <c r="L628" t="e">
        <f t="shared" si="87"/>
        <v>#REF!</v>
      </c>
    </row>
    <row r="629" spans="1:12" x14ac:dyDescent="0.25">
      <c r="A629" s="1">
        <f t="shared" si="88"/>
        <v>12.540000000000001</v>
      </c>
      <c r="B629" s="5">
        <f t="shared" si="83"/>
        <v>88.86195038884172</v>
      </c>
      <c r="C629" s="4">
        <v>627</v>
      </c>
      <c r="E629" s="3">
        <f t="shared" si="82"/>
        <v>0.02</v>
      </c>
      <c r="F629" t="e">
        <f t="shared" si="81"/>
        <v>#REF!</v>
      </c>
      <c r="G629" s="12" t="e">
        <f t="shared" si="85"/>
        <v>#REF!</v>
      </c>
      <c r="H629">
        <f t="shared" si="89"/>
        <v>80</v>
      </c>
      <c r="J629">
        <f t="shared" si="84"/>
        <v>260.66172114060237</v>
      </c>
      <c r="K629" t="e">
        <f t="shared" si="86"/>
        <v>#REF!</v>
      </c>
      <c r="L629" t="e">
        <f t="shared" si="87"/>
        <v>#REF!</v>
      </c>
    </row>
    <row r="630" spans="1:12" x14ac:dyDescent="0.25">
      <c r="A630" s="1">
        <f t="shared" si="88"/>
        <v>12.56</v>
      </c>
      <c r="B630" s="5">
        <f t="shared" si="83"/>
        <v>88.287652139886035</v>
      </c>
      <c r="C630" s="4">
        <v>628</v>
      </c>
      <c r="E630" s="3">
        <f t="shared" si="82"/>
        <v>0.02</v>
      </c>
      <c r="F630" t="e">
        <f t="shared" si="81"/>
        <v>#REF!</v>
      </c>
      <c r="G630" s="12" t="e">
        <f t="shared" si="85"/>
        <v>#REF!</v>
      </c>
      <c r="H630">
        <f t="shared" si="89"/>
        <v>80</v>
      </c>
      <c r="J630">
        <f t="shared" si="84"/>
        <v>258.9771129436657</v>
      </c>
      <c r="K630" t="e">
        <f t="shared" si="86"/>
        <v>#REF!</v>
      </c>
      <c r="L630" t="e">
        <f t="shared" si="87"/>
        <v>#REF!</v>
      </c>
    </row>
    <row r="631" spans="1:12" x14ac:dyDescent="0.25">
      <c r="A631" s="1">
        <f t="shared" si="88"/>
        <v>12.58</v>
      </c>
      <c r="B631" s="5">
        <f t="shared" si="83"/>
        <v>87.709868445596626</v>
      </c>
      <c r="C631" s="4">
        <v>629</v>
      </c>
      <c r="E631" s="3">
        <f t="shared" si="82"/>
        <v>0.02</v>
      </c>
      <c r="F631" t="e">
        <f t="shared" ref="F631:F694" si="90">SQRT(ABS(F630*F630-2*Vout*Iout*E630*100*1000000/1000/1000/Cin/H630))</f>
        <v>#REF!</v>
      </c>
      <c r="G631" s="12" t="e">
        <f t="shared" si="85"/>
        <v>#REF!</v>
      </c>
      <c r="H631">
        <f t="shared" si="89"/>
        <v>80</v>
      </c>
      <c r="J631">
        <f t="shared" si="84"/>
        <v>257.28228077375013</v>
      </c>
      <c r="K631" t="e">
        <f t="shared" si="86"/>
        <v>#REF!</v>
      </c>
      <c r="L631" t="e">
        <f t="shared" si="87"/>
        <v>#REF!</v>
      </c>
    </row>
    <row r="632" spans="1:12" x14ac:dyDescent="0.25">
      <c r="A632" s="1">
        <f t="shared" si="88"/>
        <v>12.6</v>
      </c>
      <c r="B632" s="5">
        <f t="shared" si="83"/>
        <v>87.128622115884326</v>
      </c>
      <c r="C632" s="4">
        <v>630</v>
      </c>
      <c r="E632" s="3">
        <f t="shared" si="82"/>
        <v>0.02</v>
      </c>
      <c r="F632" t="e">
        <f t="shared" si="90"/>
        <v>#REF!</v>
      </c>
      <c r="G632" s="12" t="e">
        <f t="shared" si="85"/>
        <v>#REF!</v>
      </c>
      <c r="H632">
        <f t="shared" si="89"/>
        <v>80</v>
      </c>
      <c r="J632">
        <f t="shared" si="84"/>
        <v>255.57729153992736</v>
      </c>
      <c r="K632" t="e">
        <f t="shared" si="86"/>
        <v>#REF!</v>
      </c>
      <c r="L632" t="e">
        <f t="shared" si="87"/>
        <v>#REF!</v>
      </c>
    </row>
    <row r="633" spans="1:12" x14ac:dyDescent="0.25">
      <c r="A633" s="1">
        <f t="shared" si="88"/>
        <v>12.620000000000001</v>
      </c>
      <c r="B633" s="5">
        <f t="shared" si="83"/>
        <v>86.543936097358966</v>
      </c>
      <c r="C633" s="4">
        <v>631</v>
      </c>
      <c r="E633" s="3">
        <f t="shared" si="82"/>
        <v>0.02</v>
      </c>
      <c r="F633" t="e">
        <f t="shared" si="90"/>
        <v>#REF!</v>
      </c>
      <c r="G633" s="12" t="e">
        <f t="shared" si="85"/>
        <v>#REF!</v>
      </c>
      <c r="H633">
        <f t="shared" si="89"/>
        <v>80</v>
      </c>
      <c r="J633">
        <f t="shared" si="84"/>
        <v>253.86221255225294</v>
      </c>
      <c r="K633" t="e">
        <f t="shared" si="86"/>
        <v>#REF!</v>
      </c>
      <c r="L633" t="e">
        <f t="shared" si="87"/>
        <v>#REF!</v>
      </c>
    </row>
    <row r="634" spans="1:12" x14ac:dyDescent="0.25">
      <c r="A634" s="1">
        <f t="shared" si="88"/>
        <v>12.64</v>
      </c>
      <c r="B634" s="5">
        <f t="shared" si="83"/>
        <v>85.955833472423365</v>
      </c>
      <c r="C634" s="4">
        <v>632</v>
      </c>
      <c r="E634" s="3">
        <f t="shared" si="82"/>
        <v>0.02</v>
      </c>
      <c r="F634" t="e">
        <f t="shared" si="90"/>
        <v>#REF!</v>
      </c>
      <c r="G634" s="12" t="e">
        <f t="shared" si="85"/>
        <v>#REF!</v>
      </c>
      <c r="H634">
        <f t="shared" si="89"/>
        <v>80</v>
      </c>
      <c r="J634">
        <f t="shared" si="84"/>
        <v>252.13711151910852</v>
      </c>
      <c r="K634" t="e">
        <f t="shared" si="86"/>
        <v>#REF!</v>
      </c>
      <c r="L634" t="e">
        <f t="shared" si="87"/>
        <v>#REF!</v>
      </c>
    </row>
    <row r="635" spans="1:12" x14ac:dyDescent="0.25">
      <c r="A635" s="1">
        <f t="shared" si="88"/>
        <v>12.66</v>
      </c>
      <c r="B635" s="5">
        <f t="shared" si="83"/>
        <v>85.364337458362328</v>
      </c>
      <c r="C635" s="4">
        <v>633</v>
      </c>
      <c r="E635" s="3">
        <f t="shared" si="82"/>
        <v>0.02</v>
      </c>
      <c r="F635" t="e">
        <f t="shared" si="90"/>
        <v>#REF!</v>
      </c>
      <c r="G635" s="12" t="e">
        <f t="shared" si="85"/>
        <v>#REF!</v>
      </c>
      <c r="H635">
        <f t="shared" si="89"/>
        <v>80</v>
      </c>
      <c r="J635">
        <f t="shared" si="84"/>
        <v>250.4020565445295</v>
      </c>
      <c r="K635" t="e">
        <f t="shared" si="86"/>
        <v>#REF!</v>
      </c>
      <c r="L635" t="e">
        <f t="shared" si="87"/>
        <v>#REF!</v>
      </c>
    </row>
    <row r="636" spans="1:12" x14ac:dyDescent="0.25">
      <c r="A636" s="1">
        <f t="shared" si="88"/>
        <v>12.68</v>
      </c>
      <c r="B636" s="5">
        <f t="shared" si="83"/>
        <v>84.769471406425552</v>
      </c>
      <c r="C636" s="4">
        <v>634</v>
      </c>
      <c r="E636" s="3">
        <f t="shared" si="82"/>
        <v>0.02</v>
      </c>
      <c r="F636" t="e">
        <f t="shared" si="90"/>
        <v>#REF!</v>
      </c>
      <c r="G636" s="12" t="e">
        <f t="shared" si="85"/>
        <v>#REF!</v>
      </c>
      <c r="H636">
        <f t="shared" si="89"/>
        <v>80</v>
      </c>
      <c r="J636">
        <f t="shared" si="84"/>
        <v>248.65711612551496</v>
      </c>
      <c r="K636" t="e">
        <f t="shared" si="86"/>
        <v>#REF!</v>
      </c>
      <c r="L636" t="e">
        <f t="shared" si="87"/>
        <v>#REF!</v>
      </c>
    </row>
    <row r="637" spans="1:12" x14ac:dyDescent="0.25">
      <c r="A637" s="1">
        <f t="shared" si="88"/>
        <v>12.700000000000001</v>
      </c>
      <c r="B637" s="5">
        <f t="shared" si="83"/>
        <v>84.171258800906202</v>
      </c>
      <c r="C637" s="4">
        <v>635</v>
      </c>
      <c r="E637" s="3">
        <f t="shared" si="82"/>
        <v>0.02</v>
      </c>
      <c r="F637" t="e">
        <f t="shared" si="90"/>
        <v>#REF!</v>
      </c>
      <c r="G637" s="12" t="e">
        <f t="shared" si="85"/>
        <v>#REF!</v>
      </c>
      <c r="H637">
        <f t="shared" si="89"/>
        <v>80</v>
      </c>
      <c r="J637">
        <f t="shared" si="84"/>
        <v>246.90235914932487</v>
      </c>
      <c r="K637" t="e">
        <f t="shared" si="86"/>
        <v>#REF!</v>
      </c>
      <c r="L637" t="e">
        <f t="shared" si="87"/>
        <v>#REF!</v>
      </c>
    </row>
    <row r="638" spans="1:12" x14ac:dyDescent="0.25">
      <c r="A638" s="1">
        <f t="shared" si="88"/>
        <v>12.72</v>
      </c>
      <c r="B638" s="5">
        <f t="shared" si="83"/>
        <v>83.569723258213742</v>
      </c>
      <c r="C638" s="4">
        <v>636</v>
      </c>
      <c r="E638" s="3">
        <f t="shared" si="82"/>
        <v>0.02</v>
      </c>
      <c r="F638" t="e">
        <f t="shared" si="90"/>
        <v>#REF!</v>
      </c>
      <c r="G638" s="12" t="e">
        <f t="shared" si="85"/>
        <v>#REF!</v>
      </c>
      <c r="H638">
        <f t="shared" si="89"/>
        <v>80</v>
      </c>
      <c r="J638">
        <f t="shared" si="84"/>
        <v>245.13785489076031</v>
      </c>
      <c r="K638" t="e">
        <f t="shared" si="86"/>
        <v>#REF!</v>
      </c>
      <c r="L638" t="e">
        <f t="shared" si="87"/>
        <v>#REF!</v>
      </c>
    </row>
    <row r="639" spans="1:12" x14ac:dyDescent="0.25">
      <c r="A639" s="1">
        <f t="shared" si="88"/>
        <v>12.74</v>
      </c>
      <c r="B639" s="5">
        <f t="shared" si="83"/>
        <v>82.964888525941348</v>
      </c>
      <c r="C639" s="4">
        <v>637</v>
      </c>
      <c r="E639" s="3">
        <f t="shared" si="82"/>
        <v>0.02</v>
      </c>
      <c r="F639" t="e">
        <f t="shared" si="90"/>
        <v>#REF!</v>
      </c>
      <c r="G639" s="12" t="e">
        <f t="shared" si="85"/>
        <v>#REF!</v>
      </c>
      <c r="H639">
        <f t="shared" si="89"/>
        <v>80</v>
      </c>
      <c r="J639">
        <f t="shared" si="84"/>
        <v>243.36367300942794</v>
      </c>
      <c r="K639" t="e">
        <f t="shared" si="86"/>
        <v>#REF!</v>
      </c>
      <c r="L639" t="e">
        <f t="shared" si="87"/>
        <v>#REF!</v>
      </c>
    </row>
    <row r="640" spans="1:12" x14ac:dyDescent="0.25">
      <c r="A640" s="1">
        <f t="shared" si="88"/>
        <v>12.76</v>
      </c>
      <c r="B640" s="5">
        <f t="shared" si="83"/>
        <v>82.356778481928501</v>
      </c>
      <c r="C640" s="4">
        <v>638</v>
      </c>
      <c r="E640" s="3">
        <f t="shared" si="82"/>
        <v>0.02</v>
      </c>
      <c r="F640" t="e">
        <f t="shared" si="90"/>
        <v>#REF!</v>
      </c>
      <c r="G640" s="12" t="e">
        <f t="shared" si="85"/>
        <v>#REF!</v>
      </c>
      <c r="H640">
        <f t="shared" si="89"/>
        <v>80</v>
      </c>
      <c r="J640">
        <f t="shared" si="84"/>
        <v>241.57988354699026</v>
      </c>
      <c r="K640" t="e">
        <f t="shared" si="86"/>
        <v>#REF!</v>
      </c>
      <c r="L640" t="e">
        <f t="shared" si="87"/>
        <v>#REF!</v>
      </c>
    </row>
    <row r="641" spans="1:12" x14ac:dyDescent="0.25">
      <c r="A641" s="1">
        <f t="shared" si="88"/>
        <v>12.780000000000001</v>
      </c>
      <c r="B641" s="5">
        <f t="shared" si="83"/>
        <v>81.745417133318583</v>
      </c>
      <c r="C641" s="4">
        <v>639</v>
      </c>
      <c r="E641" s="3">
        <f t="shared" ref="E641:E704" si="91">IF(fac=50,1/50,IF(fac=60,1/60))</f>
        <v>0.02</v>
      </c>
      <c r="F641" t="e">
        <f t="shared" si="90"/>
        <v>#REF!</v>
      </c>
      <c r="G641" s="12" t="e">
        <f t="shared" si="85"/>
        <v>#REF!</v>
      </c>
      <c r="H641">
        <f t="shared" si="89"/>
        <v>80</v>
      </c>
      <c r="J641">
        <f t="shared" si="84"/>
        <v>239.7865569244012</v>
      </c>
      <c r="K641" t="e">
        <f t="shared" si="86"/>
        <v>#REF!</v>
      </c>
      <c r="L641" t="e">
        <f t="shared" si="87"/>
        <v>#REF!</v>
      </c>
    </row>
    <row r="642" spans="1:12" x14ac:dyDescent="0.25">
      <c r="A642" s="1">
        <f t="shared" si="88"/>
        <v>12.8</v>
      </c>
      <c r="B642" s="5">
        <f t="shared" ref="B642:B705" si="92">IF(fac=50,Vacmin*SQRT(2)*ABS(COS(A642*PI()/5/2)),IF(fac=60,Vacmin*SQRT(2)*ABS(COS(A642*PI()*240/1000/2))))</f>
        <v>81.130828615610895</v>
      </c>
      <c r="C642" s="4">
        <v>640</v>
      </c>
      <c r="E642" s="3">
        <f t="shared" si="91"/>
        <v>0.02</v>
      </c>
      <c r="F642" t="e">
        <f t="shared" si="90"/>
        <v>#REF!</v>
      </c>
      <c r="G642" s="12" t="e">
        <f t="shared" si="85"/>
        <v>#REF!</v>
      </c>
      <c r="H642">
        <f t="shared" si="89"/>
        <v>80</v>
      </c>
      <c r="J642">
        <f t="shared" ref="J642:J705" si="93">IF(fac=50,Vacmax*SQRT(2)*ABS(COS(A642*PI()/5/2)),IF(fac=60,Vacmax*SQRT(2)*ABS(COS(A642*PI()*240/1000/2))))</f>
        <v>237.98376393912528</v>
      </c>
      <c r="K642" t="e">
        <f t="shared" si="86"/>
        <v>#REF!</v>
      </c>
      <c r="L642" t="e">
        <f t="shared" si="87"/>
        <v>#REF!</v>
      </c>
    </row>
    <row r="643" spans="1:12" x14ac:dyDescent="0.25">
      <c r="A643" s="1">
        <f t="shared" si="88"/>
        <v>12.82</v>
      </c>
      <c r="B643" s="5">
        <f t="shared" si="92"/>
        <v>80.513037191707696</v>
      </c>
      <c r="C643" s="4">
        <v>641</v>
      </c>
      <c r="E643" s="3">
        <f t="shared" si="91"/>
        <v>0.02</v>
      </c>
      <c r="F643" t="e">
        <f t="shared" si="90"/>
        <v>#REF!</v>
      </c>
      <c r="G643" s="12" t="e">
        <f t="shared" ref="G643:G706" si="94">MAX(B643,F643)</f>
        <v>#REF!</v>
      </c>
      <c r="H643">
        <f t="shared" si="89"/>
        <v>80</v>
      </c>
      <c r="J643">
        <f t="shared" si="93"/>
        <v>236.1715757623426</v>
      </c>
      <c r="K643" t="e">
        <f t="shared" ref="K643:K706" si="95">SQRT(ABS(K642*K642-2*Vout*Iout*E643*100*1000000/1000/1000/Cin/H643))</f>
        <v>#REF!</v>
      </c>
      <c r="L643" t="e">
        <f t="shared" ref="L643:L706" si="96">MAX(J643,K643)</f>
        <v>#REF!</v>
      </c>
    </row>
    <row r="644" spans="1:12" x14ac:dyDescent="0.25">
      <c r="A644" s="1">
        <f t="shared" ref="A644:A707" si="97">C644*E644</f>
        <v>12.84</v>
      </c>
      <c r="B644" s="5">
        <f t="shared" si="92"/>
        <v>79.892067250956572</v>
      </c>
      <c r="C644" s="4">
        <v>642</v>
      </c>
      <c r="E644" s="3">
        <f t="shared" si="91"/>
        <v>0.02</v>
      </c>
      <c r="F644" t="e">
        <f t="shared" si="90"/>
        <v>#REF!</v>
      </c>
      <c r="G644" s="12" t="e">
        <f t="shared" si="94"/>
        <v>#REF!</v>
      </c>
      <c r="H644">
        <f t="shared" ref="H644:H707" si="98">H643</f>
        <v>80</v>
      </c>
      <c r="J644">
        <f t="shared" si="93"/>
        <v>234.35006393613926</v>
      </c>
      <c r="K644" t="e">
        <f t="shared" si="95"/>
        <v>#REF!</v>
      </c>
      <c r="L644" t="e">
        <f t="shared" si="96"/>
        <v>#REF!</v>
      </c>
    </row>
    <row r="645" spans="1:12" x14ac:dyDescent="0.25">
      <c r="A645" s="1">
        <f t="shared" si="97"/>
        <v>12.86</v>
      </c>
      <c r="B645" s="5">
        <f t="shared" si="92"/>
        <v>79.267943308187498</v>
      </c>
      <c r="C645" s="4">
        <v>643</v>
      </c>
      <c r="E645" s="3">
        <f t="shared" si="91"/>
        <v>0.02</v>
      </c>
      <c r="F645" t="e">
        <f t="shared" si="90"/>
        <v>#REF!</v>
      </c>
      <c r="G645" s="12" t="e">
        <f t="shared" si="94"/>
        <v>#REF!</v>
      </c>
      <c r="H645">
        <f t="shared" si="98"/>
        <v>80</v>
      </c>
      <c r="J645">
        <f t="shared" si="93"/>
        <v>232.51930037068334</v>
      </c>
      <c r="K645" t="e">
        <f t="shared" si="95"/>
        <v>#REF!</v>
      </c>
      <c r="L645" t="e">
        <f t="shared" si="96"/>
        <v>#REF!</v>
      </c>
    </row>
    <row r="646" spans="1:12" x14ac:dyDescent="0.25">
      <c r="A646" s="1">
        <f t="shared" si="97"/>
        <v>12.88</v>
      </c>
      <c r="B646" s="5">
        <f t="shared" si="92"/>
        <v>78.640690002744918</v>
      </c>
      <c r="C646" s="4">
        <v>644</v>
      </c>
      <c r="E646" s="3">
        <f t="shared" si="91"/>
        <v>0.02</v>
      </c>
      <c r="F646" t="e">
        <f t="shared" si="90"/>
        <v>#REF!</v>
      </c>
      <c r="G646" s="12" t="e">
        <f t="shared" si="94"/>
        <v>#REF!</v>
      </c>
      <c r="H646">
        <f t="shared" si="98"/>
        <v>80</v>
      </c>
      <c r="J646">
        <f t="shared" si="93"/>
        <v>230.67935734138507</v>
      </c>
      <c r="K646" t="e">
        <f t="shared" si="95"/>
        <v>#REF!</v>
      </c>
      <c r="L646" t="e">
        <f t="shared" si="96"/>
        <v>#REF!</v>
      </c>
    </row>
    <row r="647" spans="1:12" x14ac:dyDescent="0.25">
      <c r="A647" s="1">
        <f t="shared" si="97"/>
        <v>12.9</v>
      </c>
      <c r="B647" s="5">
        <f t="shared" si="92"/>
        <v>78.010332097515629</v>
      </c>
      <c r="C647" s="4">
        <v>645</v>
      </c>
      <c r="E647" s="3">
        <f t="shared" si="91"/>
        <v>0.02</v>
      </c>
      <c r="F647" t="e">
        <f t="shared" si="90"/>
        <v>#REF!</v>
      </c>
      <c r="G647" s="12" t="e">
        <f t="shared" si="94"/>
        <v>#REF!</v>
      </c>
      <c r="H647">
        <f t="shared" si="98"/>
        <v>80</v>
      </c>
      <c r="J647">
        <f t="shared" si="93"/>
        <v>228.83030748604583</v>
      </c>
      <c r="K647" t="e">
        <f t="shared" si="95"/>
        <v>#REF!</v>
      </c>
      <c r="L647" t="e">
        <f t="shared" si="96"/>
        <v>#REF!</v>
      </c>
    </row>
    <row r="648" spans="1:12" x14ac:dyDescent="0.25">
      <c r="A648" s="1">
        <f t="shared" si="97"/>
        <v>12.92</v>
      </c>
      <c r="B648" s="5">
        <f t="shared" si="92"/>
        <v>77.376894477950216</v>
      </c>
      <c r="C648" s="4">
        <v>646</v>
      </c>
      <c r="E648" s="3">
        <f t="shared" si="91"/>
        <v>0.02</v>
      </c>
      <c r="F648" t="e">
        <f t="shared" si="90"/>
        <v>#REF!</v>
      </c>
      <c r="G648" s="12" t="e">
        <f t="shared" si="94"/>
        <v>#REF!</v>
      </c>
      <c r="H648">
        <f t="shared" si="98"/>
        <v>80</v>
      </c>
      <c r="J648">
        <f t="shared" si="93"/>
        <v>226.97222380198727</v>
      </c>
      <c r="K648" t="e">
        <f t="shared" si="95"/>
        <v>#REF!</v>
      </c>
      <c r="L648" t="e">
        <f t="shared" si="96"/>
        <v>#REF!</v>
      </c>
    </row>
    <row r="649" spans="1:12" x14ac:dyDescent="0.25">
      <c r="A649" s="1">
        <f t="shared" si="97"/>
        <v>12.94</v>
      </c>
      <c r="B649" s="5">
        <f t="shared" si="92"/>
        <v>76.74040215108117</v>
      </c>
      <c r="C649" s="4">
        <v>647</v>
      </c>
      <c r="E649" s="3">
        <f t="shared" si="91"/>
        <v>0.02</v>
      </c>
      <c r="F649" t="e">
        <f t="shared" si="90"/>
        <v>#REF!</v>
      </c>
      <c r="G649" s="12" t="e">
        <f t="shared" si="94"/>
        <v>#REF!</v>
      </c>
      <c r="H649">
        <f t="shared" si="98"/>
        <v>80</v>
      </c>
      <c r="J649">
        <f t="shared" si="93"/>
        <v>225.10517964317143</v>
      </c>
      <c r="K649" t="e">
        <f t="shared" si="95"/>
        <v>#REF!</v>
      </c>
      <c r="L649" t="e">
        <f t="shared" si="96"/>
        <v>#REF!</v>
      </c>
    </row>
    <row r="650" spans="1:12" x14ac:dyDescent="0.25">
      <c r="A650" s="1">
        <f t="shared" si="97"/>
        <v>12.96</v>
      </c>
      <c r="B650" s="5">
        <f t="shared" si="92"/>
        <v>76.10088024453583</v>
      </c>
      <c r="C650" s="4">
        <v>648</v>
      </c>
      <c r="E650" s="3">
        <f t="shared" si="91"/>
        <v>0.02</v>
      </c>
      <c r="F650" t="e">
        <f t="shared" si="90"/>
        <v>#REF!</v>
      </c>
      <c r="G650" s="12" t="e">
        <f t="shared" si="94"/>
        <v>#REF!</v>
      </c>
      <c r="H650">
        <f t="shared" si="98"/>
        <v>80</v>
      </c>
      <c r="J650">
        <f t="shared" si="93"/>
        <v>223.2292487173051</v>
      </c>
      <c r="K650" t="e">
        <f t="shared" si="95"/>
        <v>#REF!</v>
      </c>
      <c r="L650" t="e">
        <f t="shared" si="96"/>
        <v>#REF!</v>
      </c>
    </row>
    <row r="651" spans="1:12" x14ac:dyDescent="0.25">
      <c r="A651" s="1">
        <f t="shared" si="97"/>
        <v>12.98</v>
      </c>
      <c r="B651" s="5">
        <f t="shared" si="92"/>
        <v>75.458354005544095</v>
      </c>
      <c r="C651" s="4">
        <v>649</v>
      </c>
      <c r="E651" s="3">
        <f t="shared" si="91"/>
        <v>0.02</v>
      </c>
      <c r="F651" t="e">
        <f t="shared" si="90"/>
        <v>#REF!</v>
      </c>
      <c r="G651" s="12" t="e">
        <f t="shared" si="94"/>
        <v>#REF!</v>
      </c>
      <c r="H651">
        <f t="shared" si="98"/>
        <v>80</v>
      </c>
      <c r="J651">
        <f t="shared" si="93"/>
        <v>221.34450508292935</v>
      </c>
      <c r="K651" t="e">
        <f t="shared" si="95"/>
        <v>#REF!</v>
      </c>
      <c r="L651" t="e">
        <f t="shared" si="96"/>
        <v>#REF!</v>
      </c>
    </row>
    <row r="652" spans="1:12" x14ac:dyDescent="0.25">
      <c r="A652" s="1">
        <f t="shared" si="97"/>
        <v>13</v>
      </c>
      <c r="B652" s="5">
        <f t="shared" si="92"/>
        <v>74.812848799941634</v>
      </c>
      <c r="C652" s="4">
        <v>650</v>
      </c>
      <c r="E652" s="3">
        <f t="shared" si="91"/>
        <v>0.02</v>
      </c>
      <c r="F652" t="e">
        <f t="shared" si="90"/>
        <v>#REF!</v>
      </c>
      <c r="G652" s="12" t="e">
        <f t="shared" si="94"/>
        <v>#REF!</v>
      </c>
      <c r="H652">
        <f t="shared" si="98"/>
        <v>80</v>
      </c>
      <c r="J652">
        <f t="shared" si="93"/>
        <v>219.45102314649546</v>
      </c>
      <c r="K652" t="e">
        <f t="shared" si="95"/>
        <v>#REF!</v>
      </c>
      <c r="L652" t="e">
        <f t="shared" si="96"/>
        <v>#REF!</v>
      </c>
    </row>
    <row r="653" spans="1:12" x14ac:dyDescent="0.25">
      <c r="A653" s="1">
        <f t="shared" si="97"/>
        <v>13.02</v>
      </c>
      <c r="B653" s="5">
        <f t="shared" si="92"/>
        <v>74.164390111168672</v>
      </c>
      <c r="C653" s="4">
        <v>651</v>
      </c>
      <c r="E653" s="3">
        <f t="shared" si="91"/>
        <v>0.02</v>
      </c>
      <c r="F653" t="e">
        <f t="shared" si="90"/>
        <v>#REF!</v>
      </c>
      <c r="G653" s="12" t="e">
        <f t="shared" si="94"/>
        <v>#REF!</v>
      </c>
      <c r="H653">
        <f t="shared" si="98"/>
        <v>80</v>
      </c>
      <c r="J653">
        <f t="shared" si="93"/>
        <v>217.54887765942809</v>
      </c>
      <c r="K653" t="e">
        <f t="shared" si="95"/>
        <v>#REF!</v>
      </c>
      <c r="L653" t="e">
        <f t="shared" si="96"/>
        <v>#REF!</v>
      </c>
    </row>
    <row r="654" spans="1:12" x14ac:dyDescent="0.25">
      <c r="A654" s="1">
        <f t="shared" si="97"/>
        <v>13.040000000000001</v>
      </c>
      <c r="B654" s="5">
        <f t="shared" si="92"/>
        <v>73.513003539263778</v>
      </c>
      <c r="C654" s="4">
        <v>652</v>
      </c>
      <c r="E654" s="3">
        <f t="shared" si="91"/>
        <v>0.02</v>
      </c>
      <c r="F654" t="e">
        <f t="shared" si="90"/>
        <v>#REF!</v>
      </c>
      <c r="G654" s="12" t="e">
        <f t="shared" si="94"/>
        <v>#REF!</v>
      </c>
      <c r="H654">
        <f t="shared" si="98"/>
        <v>80</v>
      </c>
      <c r="J654">
        <f t="shared" si="93"/>
        <v>215.63814371517375</v>
      </c>
      <c r="K654" t="e">
        <f t="shared" si="95"/>
        <v>#REF!</v>
      </c>
      <c r="L654" t="e">
        <f t="shared" si="96"/>
        <v>#REF!</v>
      </c>
    </row>
    <row r="655" spans="1:12" x14ac:dyDescent="0.25">
      <c r="A655" s="1">
        <f t="shared" si="97"/>
        <v>13.06</v>
      </c>
      <c r="B655" s="5">
        <f t="shared" si="92"/>
        <v>72.858714799853686</v>
      </c>
      <c r="C655" s="4">
        <v>653</v>
      </c>
      <c r="E655" s="3">
        <f t="shared" si="91"/>
        <v>0.02</v>
      </c>
      <c r="F655" t="e">
        <f t="shared" si="90"/>
        <v>#REF!</v>
      </c>
      <c r="G655" s="12" t="e">
        <f t="shared" si="94"/>
        <v>#REF!</v>
      </c>
      <c r="H655">
        <f t="shared" si="98"/>
        <v>80</v>
      </c>
      <c r="J655">
        <f t="shared" si="93"/>
        <v>213.71889674623748</v>
      </c>
      <c r="K655" t="e">
        <f t="shared" si="95"/>
        <v>#REF!</v>
      </c>
      <c r="L655" t="e">
        <f t="shared" si="96"/>
        <v>#REF!</v>
      </c>
    </row>
    <row r="656" spans="1:12" x14ac:dyDescent="0.25">
      <c r="A656" s="1">
        <f t="shared" si="97"/>
        <v>13.08</v>
      </c>
      <c r="B656" s="5">
        <f t="shared" si="92"/>
        <v>72.201549723137305</v>
      </c>
      <c r="C656" s="4">
        <v>654</v>
      </c>
      <c r="E656" s="3">
        <f t="shared" si="91"/>
        <v>0.02</v>
      </c>
      <c r="F656" t="e">
        <f t="shared" si="90"/>
        <v>#REF!</v>
      </c>
      <c r="G656" s="12" t="e">
        <f t="shared" si="94"/>
        <v>#REF!</v>
      </c>
      <c r="H656">
        <f t="shared" si="98"/>
        <v>80</v>
      </c>
      <c r="J656">
        <f t="shared" si="93"/>
        <v>211.79121252120274</v>
      </c>
      <c r="K656" t="e">
        <f t="shared" si="95"/>
        <v>#REF!</v>
      </c>
      <c r="L656" t="e">
        <f t="shared" si="96"/>
        <v>#REF!</v>
      </c>
    </row>
    <row r="657" spans="1:12" x14ac:dyDescent="0.25">
      <c r="A657" s="1">
        <f t="shared" si="97"/>
        <v>13.1</v>
      </c>
      <c r="B657" s="5">
        <f t="shared" si="92"/>
        <v>71.541534252866811</v>
      </c>
      <c r="C657" s="4">
        <v>655</v>
      </c>
      <c r="E657" s="3">
        <f t="shared" si="91"/>
        <v>0.02</v>
      </c>
      <c r="F657" t="e">
        <f t="shared" si="90"/>
        <v>#REF!</v>
      </c>
      <c r="G657" s="12" t="e">
        <f t="shared" si="94"/>
        <v>#REF!</v>
      </c>
      <c r="H657">
        <f t="shared" si="98"/>
        <v>80</v>
      </c>
      <c r="J657">
        <f t="shared" si="93"/>
        <v>209.85516714174264</v>
      </c>
      <c r="K657" t="e">
        <f t="shared" si="95"/>
        <v>#REF!</v>
      </c>
      <c r="L657" t="e">
        <f t="shared" si="96"/>
        <v>#REF!</v>
      </c>
    </row>
    <row r="658" spans="1:12" x14ac:dyDescent="0.25">
      <c r="A658" s="1">
        <f t="shared" si="97"/>
        <v>13.120000000000001</v>
      </c>
      <c r="B658" s="5">
        <f t="shared" si="92"/>
        <v>70.878694445322623</v>
      </c>
      <c r="C658" s="4">
        <v>656</v>
      </c>
      <c r="E658" s="3">
        <f t="shared" si="91"/>
        <v>0.02</v>
      </c>
      <c r="F658" t="e">
        <f t="shared" si="90"/>
        <v>#REF!</v>
      </c>
      <c r="G658" s="12" t="e">
        <f t="shared" si="94"/>
        <v>#REF!</v>
      </c>
      <c r="H658">
        <f t="shared" si="98"/>
        <v>80</v>
      </c>
      <c r="J658">
        <f t="shared" si="93"/>
        <v>207.91083703961303</v>
      </c>
      <c r="K658" t="e">
        <f t="shared" si="95"/>
        <v>#REF!</v>
      </c>
      <c r="L658" t="e">
        <f t="shared" si="96"/>
        <v>#REF!</v>
      </c>
    </row>
    <row r="659" spans="1:12" x14ac:dyDescent="0.25">
      <c r="A659" s="1">
        <f t="shared" si="97"/>
        <v>13.14</v>
      </c>
      <c r="B659" s="5">
        <f t="shared" si="92"/>
        <v>70.213056468285529</v>
      </c>
      <c r="C659" s="4">
        <v>657</v>
      </c>
      <c r="E659" s="3">
        <f t="shared" si="91"/>
        <v>0.02</v>
      </c>
      <c r="F659" t="e">
        <f t="shared" si="90"/>
        <v>#REF!</v>
      </c>
      <c r="G659" s="12" t="e">
        <f t="shared" si="94"/>
        <v>#REF!</v>
      </c>
      <c r="H659">
        <f t="shared" si="98"/>
        <v>80</v>
      </c>
      <c r="J659">
        <f t="shared" si="93"/>
        <v>205.95829897363754</v>
      </c>
      <c r="K659" t="e">
        <f t="shared" si="95"/>
        <v>#REF!</v>
      </c>
      <c r="L659" t="e">
        <f t="shared" si="96"/>
        <v>#REF!</v>
      </c>
    </row>
    <row r="660" spans="1:12" x14ac:dyDescent="0.25">
      <c r="A660" s="1">
        <f t="shared" si="97"/>
        <v>13.16</v>
      </c>
      <c r="B660" s="5">
        <f t="shared" si="92"/>
        <v>69.544646600003148</v>
      </c>
      <c r="C660" s="4">
        <v>658</v>
      </c>
      <c r="E660" s="3">
        <f t="shared" si="91"/>
        <v>0.02</v>
      </c>
      <c r="F660" t="e">
        <f t="shared" si="90"/>
        <v>#REF!</v>
      </c>
      <c r="G660" s="12" t="e">
        <f t="shared" si="94"/>
        <v>#REF!</v>
      </c>
      <c r="H660">
        <f t="shared" si="98"/>
        <v>80</v>
      </c>
      <c r="J660">
        <f t="shared" si="93"/>
        <v>203.99763002667589</v>
      </c>
      <c r="K660" t="e">
        <f t="shared" si="95"/>
        <v>#REF!</v>
      </c>
      <c r="L660" t="e">
        <f t="shared" si="96"/>
        <v>#REF!</v>
      </c>
    </row>
    <row r="661" spans="1:12" x14ac:dyDescent="0.25">
      <c r="A661" s="1">
        <f t="shared" si="97"/>
        <v>13.18</v>
      </c>
      <c r="B661" s="5">
        <f t="shared" si="92"/>
        <v>68.873491228152503</v>
      </c>
      <c r="C661" s="4">
        <v>659</v>
      </c>
      <c r="E661" s="3">
        <f t="shared" si="91"/>
        <v>0.02</v>
      </c>
      <c r="F661" t="e">
        <f t="shared" si="90"/>
        <v>#REF!</v>
      </c>
      <c r="G661" s="12" t="e">
        <f t="shared" si="94"/>
        <v>#REF!</v>
      </c>
      <c r="H661">
        <f t="shared" si="98"/>
        <v>80</v>
      </c>
      <c r="J661">
        <f t="shared" si="93"/>
        <v>202.02890760258066</v>
      </c>
      <c r="K661" t="e">
        <f t="shared" si="95"/>
        <v>#REF!</v>
      </c>
      <c r="L661" t="e">
        <f t="shared" si="96"/>
        <v>#REF!</v>
      </c>
    </row>
    <row r="662" spans="1:12" x14ac:dyDescent="0.25">
      <c r="A662" s="1">
        <f t="shared" si="97"/>
        <v>13.200000000000001</v>
      </c>
      <c r="B662" s="5">
        <f t="shared" si="92"/>
        <v>68.199616848798499</v>
      </c>
      <c r="C662" s="4">
        <v>660</v>
      </c>
      <c r="E662" s="3">
        <f t="shared" si="91"/>
        <v>0.02</v>
      </c>
      <c r="F662" t="e">
        <f t="shared" si="90"/>
        <v>#REF!</v>
      </c>
      <c r="G662" s="12" t="e">
        <f t="shared" si="94"/>
        <v>#REF!</v>
      </c>
      <c r="H662">
        <f t="shared" si="98"/>
        <v>80</v>
      </c>
      <c r="J662">
        <f t="shared" si="93"/>
        <v>200.05220942314227</v>
      </c>
      <c r="K662" t="e">
        <f t="shared" si="95"/>
        <v>#REF!</v>
      </c>
      <c r="L662" t="e">
        <f t="shared" si="96"/>
        <v>#REF!</v>
      </c>
    </row>
    <row r="663" spans="1:12" x14ac:dyDescent="0.25">
      <c r="A663" s="1">
        <f t="shared" si="97"/>
        <v>13.22</v>
      </c>
      <c r="B663" s="5">
        <f t="shared" si="92"/>
        <v>67.523050065347633</v>
      </c>
      <c r="C663" s="4">
        <v>661</v>
      </c>
      <c r="E663" s="3">
        <f t="shared" si="91"/>
        <v>0.02</v>
      </c>
      <c r="F663" t="e">
        <f t="shared" si="90"/>
        <v>#REF!</v>
      </c>
      <c r="G663" s="12" t="e">
        <f t="shared" si="94"/>
        <v>#REF!</v>
      </c>
      <c r="H663">
        <f t="shared" si="98"/>
        <v>80</v>
      </c>
      <c r="J663">
        <f t="shared" si="93"/>
        <v>198.06761352501974</v>
      </c>
      <c r="K663" t="e">
        <f t="shared" si="95"/>
        <v>#REF!</v>
      </c>
      <c r="L663" t="e">
        <f t="shared" si="96"/>
        <v>#REF!</v>
      </c>
    </row>
    <row r="664" spans="1:12" x14ac:dyDescent="0.25">
      <c r="A664" s="1">
        <f t="shared" si="97"/>
        <v>13.24</v>
      </c>
      <c r="B664" s="5">
        <f t="shared" si="92"/>
        <v>66.843817587498279</v>
      </c>
      <c r="C664" s="4">
        <v>662</v>
      </c>
      <c r="E664" s="3">
        <f t="shared" si="91"/>
        <v>0.02</v>
      </c>
      <c r="F664" t="e">
        <f t="shared" si="90"/>
        <v>#REF!</v>
      </c>
      <c r="G664" s="12" t="e">
        <f t="shared" si="94"/>
        <v>#REF!</v>
      </c>
      <c r="H664">
        <f t="shared" si="98"/>
        <v>80</v>
      </c>
      <c r="J664">
        <f t="shared" si="93"/>
        <v>196.07519825666162</v>
      </c>
      <c r="K664" t="e">
        <f t="shared" si="95"/>
        <v>#REF!</v>
      </c>
      <c r="L664" t="e">
        <f t="shared" si="96"/>
        <v>#REF!</v>
      </c>
    </row>
    <row r="665" spans="1:12" x14ac:dyDescent="0.25">
      <c r="A665" s="1">
        <f t="shared" si="97"/>
        <v>13.26</v>
      </c>
      <c r="B665" s="5">
        <f t="shared" si="92"/>
        <v>66.161946230185436</v>
      </c>
      <c r="C665" s="4">
        <v>663</v>
      </c>
      <c r="E665" s="3">
        <f t="shared" si="91"/>
        <v>0.02</v>
      </c>
      <c r="F665" t="e">
        <f t="shared" si="90"/>
        <v>#REF!</v>
      </c>
      <c r="G665" s="12" t="e">
        <f t="shared" si="94"/>
        <v>#REF!</v>
      </c>
      <c r="H665">
        <f t="shared" si="98"/>
        <v>80</v>
      </c>
      <c r="J665">
        <f t="shared" si="93"/>
        <v>194.07504227521059</v>
      </c>
      <c r="K665" t="e">
        <f t="shared" si="95"/>
        <v>#REF!</v>
      </c>
      <c r="L665" t="e">
        <f t="shared" si="96"/>
        <v>#REF!</v>
      </c>
    </row>
    <row r="666" spans="1:12" x14ac:dyDescent="0.25">
      <c r="A666" s="1">
        <f t="shared" si="97"/>
        <v>13.280000000000001</v>
      </c>
      <c r="B666" s="5">
        <f t="shared" si="92"/>
        <v>65.477462912522796</v>
      </c>
      <c r="C666" s="4">
        <v>664</v>
      </c>
      <c r="E666" s="3">
        <f t="shared" si="91"/>
        <v>0.02</v>
      </c>
      <c r="F666" t="e">
        <f t="shared" si="90"/>
        <v>#REF!</v>
      </c>
      <c r="G666" s="12" t="e">
        <f t="shared" si="94"/>
        <v>#REF!</v>
      </c>
      <c r="H666">
        <f t="shared" si="98"/>
        <v>80</v>
      </c>
      <c r="J666">
        <f t="shared" si="93"/>
        <v>192.06722454340021</v>
      </c>
      <c r="K666" t="e">
        <f t="shared" si="95"/>
        <v>#REF!</v>
      </c>
      <c r="L666" t="e">
        <f t="shared" si="96"/>
        <v>#REF!</v>
      </c>
    </row>
    <row r="667" spans="1:12" x14ac:dyDescent="0.25">
      <c r="A667" s="1">
        <f t="shared" si="97"/>
        <v>13.3</v>
      </c>
      <c r="B667" s="5">
        <f t="shared" si="92"/>
        <v>64.790394656739849</v>
      </c>
      <c r="C667" s="4">
        <v>665</v>
      </c>
      <c r="E667" s="3">
        <f t="shared" si="91"/>
        <v>0.02</v>
      </c>
      <c r="F667" t="e">
        <f t="shared" si="90"/>
        <v>#REF!</v>
      </c>
      <c r="G667" s="12" t="e">
        <f t="shared" si="94"/>
        <v>#REF!</v>
      </c>
      <c r="H667">
        <f t="shared" si="98"/>
        <v>80</v>
      </c>
      <c r="J667">
        <f t="shared" si="93"/>
        <v>190.05182432643687</v>
      </c>
      <c r="K667" t="e">
        <f t="shared" si="95"/>
        <v>#REF!</v>
      </c>
      <c r="L667" t="e">
        <f t="shared" si="96"/>
        <v>#REF!</v>
      </c>
    </row>
    <row r="668" spans="1:12" x14ac:dyDescent="0.25">
      <c r="A668" s="1">
        <f t="shared" si="97"/>
        <v>13.32</v>
      </c>
      <c r="B668" s="5">
        <f t="shared" si="92"/>
        <v>64.100768587114786</v>
      </c>
      <c r="C668" s="4">
        <v>666</v>
      </c>
      <c r="E668" s="3">
        <f t="shared" si="91"/>
        <v>0.02</v>
      </c>
      <c r="F668" t="e">
        <f t="shared" si="90"/>
        <v>#REF!</v>
      </c>
      <c r="G668" s="12" t="e">
        <f t="shared" si="94"/>
        <v>#REF!</v>
      </c>
      <c r="H668">
        <f t="shared" si="98"/>
        <v>80</v>
      </c>
      <c r="J668">
        <f t="shared" si="93"/>
        <v>188.02892118887004</v>
      </c>
      <c r="K668" t="e">
        <f t="shared" si="95"/>
        <v>#REF!</v>
      </c>
      <c r="L668" t="e">
        <f t="shared" si="96"/>
        <v>#REF!</v>
      </c>
    </row>
    <row r="669" spans="1:12" x14ac:dyDescent="0.25">
      <c r="A669" s="1">
        <f t="shared" si="97"/>
        <v>13.34</v>
      </c>
      <c r="B669" s="5">
        <f t="shared" si="92"/>
        <v>63.408611928903895</v>
      </c>
      <c r="C669" s="4">
        <v>667</v>
      </c>
      <c r="E669" s="3">
        <f t="shared" si="91"/>
        <v>0.02</v>
      </c>
      <c r="F669" t="e">
        <f t="shared" si="90"/>
        <v>#REF!</v>
      </c>
      <c r="G669" s="12" t="e">
        <f t="shared" si="94"/>
        <v>#REF!</v>
      </c>
      <c r="H669">
        <f t="shared" si="98"/>
        <v>80</v>
      </c>
      <c r="J669">
        <f t="shared" si="93"/>
        <v>185.99859499145143</v>
      </c>
      <c r="K669" t="e">
        <f t="shared" si="95"/>
        <v>#REF!</v>
      </c>
      <c r="L669" t="e">
        <f t="shared" si="96"/>
        <v>#REF!</v>
      </c>
    </row>
    <row r="670" spans="1:12" x14ac:dyDescent="0.25">
      <c r="A670" s="1">
        <f t="shared" si="97"/>
        <v>13.36</v>
      </c>
      <c r="B670" s="5">
        <f t="shared" si="92"/>
        <v>62.713952007267089</v>
      </c>
      <c r="C670" s="4">
        <v>668</v>
      </c>
      <c r="E670" s="3">
        <f t="shared" si="91"/>
        <v>0.02</v>
      </c>
      <c r="F670" t="e">
        <f t="shared" si="90"/>
        <v>#REF!</v>
      </c>
      <c r="G670" s="12" t="e">
        <f t="shared" si="94"/>
        <v>#REF!</v>
      </c>
      <c r="H670">
        <f t="shared" si="98"/>
        <v>80</v>
      </c>
      <c r="J670">
        <f t="shared" si="93"/>
        <v>183.96092588798345</v>
      </c>
      <c r="K670" t="e">
        <f t="shared" si="95"/>
        <v>#REF!</v>
      </c>
      <c r="L670" t="e">
        <f t="shared" si="96"/>
        <v>#REF!</v>
      </c>
    </row>
    <row r="671" spans="1:12" x14ac:dyDescent="0.25">
      <c r="A671" s="1">
        <f t="shared" si="97"/>
        <v>13.38</v>
      </c>
      <c r="B671" s="5">
        <f t="shared" si="92"/>
        <v>62.016816246188512</v>
      </c>
      <c r="C671" s="4">
        <v>669</v>
      </c>
      <c r="E671" s="3">
        <f t="shared" si="91"/>
        <v>0.02</v>
      </c>
      <c r="F671" t="e">
        <f t="shared" si="90"/>
        <v>#REF!</v>
      </c>
      <c r="G671" s="12" t="e">
        <f t="shared" si="94"/>
        <v>#REF!</v>
      </c>
      <c r="H671">
        <f t="shared" si="98"/>
        <v>80</v>
      </c>
      <c r="J671">
        <f t="shared" si="93"/>
        <v>181.91599432215295</v>
      </c>
      <c r="K671" t="e">
        <f t="shared" si="95"/>
        <v>#REF!</v>
      </c>
      <c r="L671" t="e">
        <f t="shared" si="96"/>
        <v>#REF!</v>
      </c>
    </row>
    <row r="672" spans="1:12" x14ac:dyDescent="0.25">
      <c r="A672" s="1">
        <f t="shared" si="97"/>
        <v>13.4</v>
      </c>
      <c r="B672" s="5">
        <f t="shared" si="92"/>
        <v>61.317232167394245</v>
      </c>
      <c r="C672" s="4">
        <v>670</v>
      </c>
      <c r="E672" s="3">
        <f t="shared" si="91"/>
        <v>0.02</v>
      </c>
      <c r="F672" t="e">
        <f t="shared" si="90"/>
        <v>#REF!</v>
      </c>
      <c r="G672" s="12" t="e">
        <f t="shared" si="94"/>
        <v>#REF!</v>
      </c>
      <c r="H672">
        <f t="shared" si="98"/>
        <v>80</v>
      </c>
      <c r="J672">
        <f t="shared" si="93"/>
        <v>179.86388102435646</v>
      </c>
      <c r="K672" t="e">
        <f t="shared" si="95"/>
        <v>#REF!</v>
      </c>
      <c r="L672" t="e">
        <f t="shared" si="96"/>
        <v>#REF!</v>
      </c>
    </row>
    <row r="673" spans="1:12" x14ac:dyDescent="0.25">
      <c r="A673" s="1">
        <f t="shared" si="97"/>
        <v>13.42</v>
      </c>
      <c r="B673" s="5">
        <f t="shared" si="92"/>
        <v>60.615227389266025</v>
      </c>
      <c r="C673" s="4">
        <v>671</v>
      </c>
      <c r="E673" s="3">
        <f t="shared" si="91"/>
        <v>0.02</v>
      </c>
      <c r="F673" t="e">
        <f t="shared" si="90"/>
        <v>#REF!</v>
      </c>
      <c r="G673" s="12" t="e">
        <f t="shared" si="94"/>
        <v>#REF!</v>
      </c>
      <c r="H673">
        <f t="shared" si="98"/>
        <v>80</v>
      </c>
      <c r="J673">
        <f t="shared" si="93"/>
        <v>177.80466700851366</v>
      </c>
      <c r="K673" t="e">
        <f t="shared" si="95"/>
        <v>#REF!</v>
      </c>
      <c r="L673" t="e">
        <f t="shared" si="96"/>
        <v>#REF!</v>
      </c>
    </row>
    <row r="674" spans="1:12" x14ac:dyDescent="0.25">
      <c r="A674" s="1">
        <f t="shared" si="97"/>
        <v>13.44</v>
      </c>
      <c r="B674" s="5">
        <f t="shared" si="92"/>
        <v>59.910829625750367</v>
      </c>
      <c r="C674" s="4">
        <v>672</v>
      </c>
      <c r="E674" s="3">
        <f t="shared" si="91"/>
        <v>0.02</v>
      </c>
      <c r="F674" t="e">
        <f t="shared" si="90"/>
        <v>#REF!</v>
      </c>
      <c r="G674" s="12" t="e">
        <f t="shared" si="94"/>
        <v>#REF!</v>
      </c>
      <c r="H674">
        <f t="shared" si="98"/>
        <v>80</v>
      </c>
      <c r="J674">
        <f t="shared" si="93"/>
        <v>175.73843356886775</v>
      </c>
      <c r="K674" t="e">
        <f t="shared" si="95"/>
        <v>#REF!</v>
      </c>
      <c r="L674" t="e">
        <f t="shared" si="96"/>
        <v>#REF!</v>
      </c>
    </row>
    <row r="675" spans="1:12" x14ac:dyDescent="0.25">
      <c r="A675" s="1">
        <f t="shared" si="97"/>
        <v>13.46</v>
      </c>
      <c r="B675" s="5">
        <f t="shared" si="92"/>
        <v>59.204066685264657</v>
      </c>
      <c r="C675" s="4">
        <v>673</v>
      </c>
      <c r="E675" s="3">
        <f t="shared" si="91"/>
        <v>0.02</v>
      </c>
      <c r="F675" t="e">
        <f t="shared" si="90"/>
        <v>#REF!</v>
      </c>
      <c r="G675" s="12" t="e">
        <f t="shared" si="94"/>
        <v>#REF!</v>
      </c>
      <c r="H675">
        <f t="shared" si="98"/>
        <v>80</v>
      </c>
      <c r="J675">
        <f t="shared" si="93"/>
        <v>173.66526227677633</v>
      </c>
      <c r="K675" t="e">
        <f t="shared" si="95"/>
        <v>#REF!</v>
      </c>
      <c r="L675" t="e">
        <f t="shared" si="96"/>
        <v>#REF!</v>
      </c>
    </row>
    <row r="676" spans="1:12" x14ac:dyDescent="0.25">
      <c r="A676" s="1">
        <f t="shared" si="97"/>
        <v>13.48</v>
      </c>
      <c r="B676" s="5">
        <f t="shared" si="92"/>
        <v>58.494966469600008</v>
      </c>
      <c r="C676" s="4">
        <v>674</v>
      </c>
      <c r="E676" s="3">
        <f t="shared" si="91"/>
        <v>0.02</v>
      </c>
      <c r="F676" t="e">
        <f t="shared" si="90"/>
        <v>#REF!</v>
      </c>
      <c r="G676" s="12" t="e">
        <f t="shared" si="94"/>
        <v>#REF!</v>
      </c>
      <c r="H676">
        <f t="shared" si="98"/>
        <v>80</v>
      </c>
      <c r="J676">
        <f t="shared" si="93"/>
        <v>171.58523497749337</v>
      </c>
      <c r="K676" t="e">
        <f t="shared" si="95"/>
        <v>#REF!</v>
      </c>
      <c r="L676" t="e">
        <f t="shared" si="96"/>
        <v>#REF!</v>
      </c>
    </row>
    <row r="677" spans="1:12" x14ac:dyDescent="0.25">
      <c r="A677" s="1">
        <f t="shared" si="97"/>
        <v>13.5</v>
      </c>
      <c r="B677" s="5">
        <f t="shared" si="92"/>
        <v>57.783556972818573</v>
      </c>
      <c r="C677" s="4">
        <v>675</v>
      </c>
      <c r="E677" s="3">
        <f t="shared" si="91"/>
        <v>0.02</v>
      </c>
      <c r="F677" t="e">
        <f t="shared" si="90"/>
        <v>#REF!</v>
      </c>
      <c r="G677" s="12" t="e">
        <f t="shared" si="94"/>
        <v>#REF!</v>
      </c>
      <c r="H677">
        <f t="shared" si="98"/>
        <v>80</v>
      </c>
      <c r="J677">
        <f t="shared" si="93"/>
        <v>169.49843378693447</v>
      </c>
      <c r="K677" t="e">
        <f t="shared" si="95"/>
        <v>#REF!</v>
      </c>
      <c r="L677" t="e">
        <f t="shared" si="96"/>
        <v>#REF!</v>
      </c>
    </row>
    <row r="678" spans="1:12" x14ac:dyDescent="0.25">
      <c r="A678" s="1">
        <f t="shared" si="97"/>
        <v>13.52</v>
      </c>
      <c r="B678" s="5">
        <f t="shared" si="92"/>
        <v>57.069866280149043</v>
      </c>
      <c r="C678" s="4">
        <v>676</v>
      </c>
      <c r="E678" s="3">
        <f t="shared" si="91"/>
        <v>0.02</v>
      </c>
      <c r="F678" t="e">
        <f t="shared" si="90"/>
        <v>#REF!</v>
      </c>
      <c r="G678" s="12" t="e">
        <f t="shared" si="94"/>
        <v>#REF!</v>
      </c>
      <c r="H678">
        <f t="shared" si="98"/>
        <v>80</v>
      </c>
      <c r="J678">
        <f t="shared" si="93"/>
        <v>167.4049410884372</v>
      </c>
      <c r="K678" t="e">
        <f t="shared" si="95"/>
        <v>#REF!</v>
      </c>
      <c r="L678" t="e">
        <f t="shared" si="96"/>
        <v>#REF!</v>
      </c>
    </row>
    <row r="679" spans="1:12" x14ac:dyDescent="0.25">
      <c r="A679" s="1">
        <f t="shared" si="97"/>
        <v>13.540000000000001</v>
      </c>
      <c r="B679" s="5">
        <f t="shared" si="92"/>
        <v>56.353922566878147</v>
      </c>
      <c r="C679" s="4">
        <v>677</v>
      </c>
      <c r="E679" s="3">
        <f t="shared" si="91"/>
        <v>0.02</v>
      </c>
      <c r="F679" t="e">
        <f t="shared" si="90"/>
        <v>#REF!</v>
      </c>
      <c r="G679" s="12" t="e">
        <f t="shared" si="94"/>
        <v>#REF!</v>
      </c>
      <c r="H679">
        <f t="shared" si="98"/>
        <v>80</v>
      </c>
      <c r="J679">
        <f t="shared" si="93"/>
        <v>165.30483952950922</v>
      </c>
      <c r="K679" t="e">
        <f t="shared" si="95"/>
        <v>#REF!</v>
      </c>
      <c r="L679" t="e">
        <f t="shared" si="96"/>
        <v>#REF!</v>
      </c>
    </row>
    <row r="680" spans="1:12" x14ac:dyDescent="0.25">
      <c r="A680" s="1">
        <f t="shared" si="97"/>
        <v>13.56</v>
      </c>
      <c r="B680" s="5">
        <f t="shared" si="92"/>
        <v>55.635754097237665</v>
      </c>
      <c r="C680" s="4">
        <v>678</v>
      </c>
      <c r="E680" s="3">
        <f t="shared" si="91"/>
        <v>0.02</v>
      </c>
      <c r="F680" t="e">
        <f t="shared" si="90"/>
        <v>#REF!</v>
      </c>
      <c r="G680" s="12" t="e">
        <f t="shared" si="94"/>
        <v>#REF!</v>
      </c>
      <c r="H680">
        <f t="shared" si="98"/>
        <v>80</v>
      </c>
      <c r="J680">
        <f t="shared" si="93"/>
        <v>163.19821201856382</v>
      </c>
      <c r="K680" t="e">
        <f t="shared" si="95"/>
        <v>#REF!</v>
      </c>
      <c r="L680" t="e">
        <f t="shared" si="96"/>
        <v>#REF!</v>
      </c>
    </row>
    <row r="681" spans="1:12" x14ac:dyDescent="0.25">
      <c r="A681" s="1">
        <f t="shared" si="97"/>
        <v>13.58</v>
      </c>
      <c r="B681" s="5">
        <f t="shared" si="92"/>
        <v>54.915389223289104</v>
      </c>
      <c r="C681" s="4">
        <v>679</v>
      </c>
      <c r="E681" s="3">
        <f t="shared" si="91"/>
        <v>0.02</v>
      </c>
      <c r="F681" t="e">
        <f t="shared" si="90"/>
        <v>#REF!</v>
      </c>
      <c r="G681" s="12" t="e">
        <f t="shared" si="94"/>
        <v>#REF!</v>
      </c>
      <c r="H681">
        <f t="shared" si="98"/>
        <v>80</v>
      </c>
      <c r="J681">
        <f t="shared" si="93"/>
        <v>161.08514172164803</v>
      </c>
      <c r="K681" t="e">
        <f t="shared" si="95"/>
        <v>#REF!</v>
      </c>
      <c r="L681" t="e">
        <f t="shared" si="96"/>
        <v>#REF!</v>
      </c>
    </row>
    <row r="682" spans="1:12" x14ac:dyDescent="0.25">
      <c r="A682" s="1">
        <f t="shared" si="97"/>
        <v>13.6</v>
      </c>
      <c r="B682" s="5">
        <f t="shared" si="92"/>
        <v>54.192856383804106</v>
      </c>
      <c r="C682" s="4">
        <v>680</v>
      </c>
      <c r="E682" s="3">
        <f t="shared" si="91"/>
        <v>0.02</v>
      </c>
      <c r="F682" t="e">
        <f t="shared" si="90"/>
        <v>#REF!</v>
      </c>
      <c r="G682" s="12" t="e">
        <f t="shared" si="94"/>
        <v>#REF!</v>
      </c>
      <c r="H682">
        <f t="shared" si="98"/>
        <v>80</v>
      </c>
      <c r="J682">
        <f t="shared" si="93"/>
        <v>158.9657120591587</v>
      </c>
      <c r="K682" t="e">
        <f t="shared" si="95"/>
        <v>#REF!</v>
      </c>
      <c r="L682" t="e">
        <f t="shared" si="96"/>
        <v>#REF!</v>
      </c>
    </row>
    <row r="683" spans="1:12" x14ac:dyDescent="0.25">
      <c r="A683" s="1">
        <f t="shared" si="97"/>
        <v>13.620000000000001</v>
      </c>
      <c r="B683" s="5">
        <f t="shared" si="92"/>
        <v>53.468184103142121</v>
      </c>
      <c r="C683" s="4">
        <v>681</v>
      </c>
      <c r="E683" s="3">
        <f t="shared" si="91"/>
        <v>0.02</v>
      </c>
      <c r="F683" t="e">
        <f t="shared" si="90"/>
        <v>#REF!</v>
      </c>
      <c r="G683" s="12" t="e">
        <f t="shared" si="94"/>
        <v>#REF!</v>
      </c>
      <c r="H683">
        <f t="shared" si="98"/>
        <v>80</v>
      </c>
      <c r="J683">
        <f t="shared" si="93"/>
        <v>156.84000670255023</v>
      </c>
      <c r="K683" t="e">
        <f t="shared" si="95"/>
        <v>#REF!</v>
      </c>
      <c r="L683" t="e">
        <f t="shared" si="96"/>
        <v>#REF!</v>
      </c>
    </row>
    <row r="684" spans="1:12" x14ac:dyDescent="0.25">
      <c r="A684" s="1">
        <f t="shared" si="97"/>
        <v>13.64</v>
      </c>
      <c r="B684" s="5">
        <f t="shared" si="92"/>
        <v>52.741400990124028</v>
      </c>
      <c r="C684" s="4">
        <v>682</v>
      </c>
      <c r="E684" s="3">
        <f t="shared" si="91"/>
        <v>0.02</v>
      </c>
      <c r="F684" t="e">
        <f t="shared" si="90"/>
        <v>#REF!</v>
      </c>
      <c r="G684" s="12" t="e">
        <f t="shared" si="94"/>
        <v>#REF!</v>
      </c>
      <c r="H684">
        <f t="shared" si="98"/>
        <v>80</v>
      </c>
      <c r="J684">
        <f t="shared" si="93"/>
        <v>154.70810957103049</v>
      </c>
      <c r="K684" t="e">
        <f t="shared" si="95"/>
        <v>#REF!</v>
      </c>
      <c r="L684" t="e">
        <f t="shared" si="96"/>
        <v>#REF!</v>
      </c>
    </row>
    <row r="685" spans="1:12" x14ac:dyDescent="0.25">
      <c r="A685" s="1">
        <f t="shared" si="97"/>
        <v>13.66</v>
      </c>
      <c r="B685" s="5">
        <f t="shared" si="92"/>
        <v>52.012535736902493</v>
      </c>
      <c r="C685" s="4">
        <v>683</v>
      </c>
      <c r="E685" s="3">
        <f t="shared" si="91"/>
        <v>0.02</v>
      </c>
      <c r="F685" t="e">
        <f t="shared" si="90"/>
        <v>#REF!</v>
      </c>
      <c r="G685" s="12" t="e">
        <f t="shared" si="94"/>
        <v>#REF!</v>
      </c>
      <c r="H685">
        <f t="shared" si="98"/>
        <v>80</v>
      </c>
      <c r="J685">
        <f t="shared" si="93"/>
        <v>152.57010482824731</v>
      </c>
      <c r="K685" t="e">
        <f t="shared" si="95"/>
        <v>#REF!</v>
      </c>
      <c r="L685" t="e">
        <f t="shared" si="96"/>
        <v>#REF!</v>
      </c>
    </row>
    <row r="686" spans="1:12" x14ac:dyDescent="0.25">
      <c r="A686" s="1">
        <f t="shared" si="97"/>
        <v>13.68</v>
      </c>
      <c r="B686" s="5">
        <f t="shared" si="92"/>
        <v>51.281617117829896</v>
      </c>
      <c r="C686" s="4">
        <v>684</v>
      </c>
      <c r="E686" s="3">
        <f t="shared" si="91"/>
        <v>0.02</v>
      </c>
      <c r="F686" t="e">
        <f t="shared" si="90"/>
        <v>#REF!</v>
      </c>
      <c r="G686" s="12" t="e">
        <f t="shared" si="94"/>
        <v>#REF!</v>
      </c>
      <c r="H686">
        <f t="shared" si="98"/>
        <v>80</v>
      </c>
      <c r="J686">
        <f t="shared" si="93"/>
        <v>150.42607687896768</v>
      </c>
      <c r="K686" t="e">
        <f t="shared" si="95"/>
        <v>#REF!</v>
      </c>
      <c r="L686" t="e">
        <f t="shared" si="96"/>
        <v>#REF!</v>
      </c>
    </row>
    <row r="687" spans="1:12" x14ac:dyDescent="0.25">
      <c r="A687" s="1">
        <f t="shared" si="97"/>
        <v>13.700000000000001</v>
      </c>
      <c r="B687" s="5">
        <f t="shared" si="92"/>
        <v>50.548673988321568</v>
      </c>
      <c r="C687" s="4">
        <v>685</v>
      </c>
      <c r="E687" s="3">
        <f t="shared" si="91"/>
        <v>0.02</v>
      </c>
      <c r="F687" t="e">
        <f t="shared" si="90"/>
        <v>#REF!</v>
      </c>
      <c r="G687" s="12" t="e">
        <f t="shared" si="94"/>
        <v>#REF!</v>
      </c>
      <c r="H687">
        <f t="shared" si="98"/>
        <v>80</v>
      </c>
      <c r="J687">
        <f t="shared" si="93"/>
        <v>148.27611036574328</v>
      </c>
      <c r="K687" t="e">
        <f t="shared" si="95"/>
        <v>#REF!</v>
      </c>
      <c r="L687" t="e">
        <f t="shared" si="96"/>
        <v>#REF!</v>
      </c>
    </row>
    <row r="688" spans="1:12" x14ac:dyDescent="0.25">
      <c r="A688" s="1">
        <f t="shared" si="97"/>
        <v>13.72</v>
      </c>
      <c r="B688" s="5">
        <f t="shared" si="92"/>
        <v>49.813735283717484</v>
      </c>
      <c r="C688" s="4">
        <v>686</v>
      </c>
      <c r="E688" s="3">
        <f t="shared" si="91"/>
        <v>0.02</v>
      </c>
      <c r="F688" t="e">
        <f t="shared" si="90"/>
        <v>#REF!</v>
      </c>
      <c r="G688" s="12" t="e">
        <f t="shared" si="94"/>
        <v>#REF!</v>
      </c>
      <c r="H688">
        <f t="shared" si="98"/>
        <v>80</v>
      </c>
      <c r="J688">
        <f t="shared" si="93"/>
        <v>146.12029016557128</v>
      </c>
      <c r="K688" t="e">
        <f t="shared" si="95"/>
        <v>#REF!</v>
      </c>
      <c r="L688" t="e">
        <f t="shared" si="96"/>
        <v>#REF!</v>
      </c>
    </row>
    <row r="689" spans="1:12" x14ac:dyDescent="0.25">
      <c r="A689" s="1">
        <f t="shared" si="97"/>
        <v>13.74</v>
      </c>
      <c r="B689" s="5">
        <f t="shared" si="92"/>
        <v>49.076830018139177</v>
      </c>
      <c r="C689" s="4">
        <v>687</v>
      </c>
      <c r="E689" s="3">
        <f t="shared" si="91"/>
        <v>0.02</v>
      </c>
      <c r="F689" t="e">
        <f t="shared" si="90"/>
        <v>#REF!</v>
      </c>
      <c r="G689" s="12" t="e">
        <f t="shared" si="94"/>
        <v>#REF!</v>
      </c>
      <c r="H689">
        <f t="shared" si="98"/>
        <v>80</v>
      </c>
      <c r="J689">
        <f t="shared" si="93"/>
        <v>143.95870138654158</v>
      </c>
      <c r="K689" t="e">
        <f t="shared" si="95"/>
        <v>#REF!</v>
      </c>
      <c r="L689" t="e">
        <f t="shared" si="96"/>
        <v>#REF!</v>
      </c>
    </row>
    <row r="690" spans="1:12" x14ac:dyDescent="0.25">
      <c r="A690" s="1">
        <f t="shared" si="97"/>
        <v>13.76</v>
      </c>
      <c r="B690" s="5">
        <f t="shared" si="92"/>
        <v>48.337987283344738</v>
      </c>
      <c r="C690" s="4">
        <v>688</v>
      </c>
      <c r="E690" s="3">
        <f t="shared" si="91"/>
        <v>0.02</v>
      </c>
      <c r="F690" t="e">
        <f t="shared" si="90"/>
        <v>#REF!</v>
      </c>
      <c r="G690" s="12" t="e">
        <f t="shared" si="94"/>
        <v>#REF!</v>
      </c>
      <c r="H690">
        <f t="shared" si="98"/>
        <v>80</v>
      </c>
      <c r="J690">
        <f t="shared" si="93"/>
        <v>141.79142936447789</v>
      </c>
      <c r="K690" t="e">
        <f t="shared" si="95"/>
        <v>#REF!</v>
      </c>
      <c r="L690" t="e">
        <f t="shared" si="96"/>
        <v>#REF!</v>
      </c>
    </row>
    <row r="691" spans="1:12" x14ac:dyDescent="0.25">
      <c r="A691" s="1">
        <f t="shared" si="97"/>
        <v>13.780000000000001</v>
      </c>
      <c r="B691" s="5">
        <f t="shared" si="92"/>
        <v>47.597236247580149</v>
      </c>
      <c r="C691" s="4">
        <v>689</v>
      </c>
      <c r="E691" s="3">
        <f t="shared" si="91"/>
        <v>0.02</v>
      </c>
      <c r="F691" t="e">
        <f t="shared" si="90"/>
        <v>#REF!</v>
      </c>
      <c r="G691" s="12" t="e">
        <f t="shared" si="94"/>
        <v>#REF!</v>
      </c>
      <c r="H691">
        <f t="shared" si="98"/>
        <v>80</v>
      </c>
      <c r="J691">
        <f t="shared" si="93"/>
        <v>139.61855965956843</v>
      </c>
      <c r="K691" t="e">
        <f t="shared" si="95"/>
        <v>#REF!</v>
      </c>
      <c r="L691" t="e">
        <f t="shared" si="96"/>
        <v>#REF!</v>
      </c>
    </row>
    <row r="692" spans="1:12" x14ac:dyDescent="0.25">
      <c r="A692" s="1">
        <f t="shared" si="97"/>
        <v>13.8</v>
      </c>
      <c r="B692" s="5">
        <f t="shared" si="92"/>
        <v>46.854606154428033</v>
      </c>
      <c r="C692" s="4">
        <v>690</v>
      </c>
      <c r="E692" s="3">
        <f t="shared" si="91"/>
        <v>0.02</v>
      </c>
      <c r="F692" t="e">
        <f t="shared" si="90"/>
        <v>#REF!</v>
      </c>
      <c r="G692" s="12" t="e">
        <f t="shared" si="94"/>
        <v>#REF!</v>
      </c>
      <c r="H692">
        <f t="shared" si="98"/>
        <v>80</v>
      </c>
      <c r="J692">
        <f t="shared" si="93"/>
        <v>137.44017805298887</v>
      </c>
      <c r="K692" t="e">
        <f t="shared" si="95"/>
        <v>#REF!</v>
      </c>
      <c r="L692" t="e">
        <f t="shared" si="96"/>
        <v>#REF!</v>
      </c>
    </row>
    <row r="693" spans="1:12" x14ac:dyDescent="0.25">
      <c r="A693" s="1">
        <f t="shared" si="97"/>
        <v>13.82</v>
      </c>
      <c r="B693" s="5">
        <f t="shared" si="92"/>
        <v>46.110126321652963</v>
      </c>
      <c r="C693" s="4">
        <v>691</v>
      </c>
      <c r="E693" s="3">
        <f t="shared" si="91"/>
        <v>0.02</v>
      </c>
      <c r="F693" t="e">
        <f t="shared" si="90"/>
        <v>#REF!</v>
      </c>
      <c r="G693" s="12" t="e">
        <f t="shared" si="94"/>
        <v>#REF!</v>
      </c>
      <c r="H693">
        <f t="shared" si="98"/>
        <v>80</v>
      </c>
      <c r="J693">
        <f t="shared" si="93"/>
        <v>135.25637054351535</v>
      </c>
      <c r="K693" t="e">
        <f t="shared" si="95"/>
        <v>#REF!</v>
      </c>
      <c r="L693" t="e">
        <f t="shared" si="96"/>
        <v>#REF!</v>
      </c>
    </row>
    <row r="694" spans="1:12" x14ac:dyDescent="0.25">
      <c r="A694" s="1">
        <f t="shared" si="97"/>
        <v>13.84</v>
      </c>
      <c r="B694" s="5">
        <f t="shared" si="92"/>
        <v>45.363826140043805</v>
      </c>
      <c r="C694" s="4">
        <v>692</v>
      </c>
      <c r="E694" s="3">
        <f t="shared" si="91"/>
        <v>0.02</v>
      </c>
      <c r="F694" t="e">
        <f t="shared" si="90"/>
        <v>#REF!</v>
      </c>
      <c r="G694" s="12" t="e">
        <f t="shared" si="94"/>
        <v>#REF!</v>
      </c>
      <c r="H694">
        <f t="shared" si="98"/>
        <v>80</v>
      </c>
      <c r="J694">
        <f t="shared" si="93"/>
        <v>133.06722334412848</v>
      </c>
      <c r="K694" t="e">
        <f t="shared" si="95"/>
        <v>#REF!</v>
      </c>
      <c r="L694" t="e">
        <f t="shared" si="96"/>
        <v>#REF!</v>
      </c>
    </row>
    <row r="695" spans="1:12" x14ac:dyDescent="0.25">
      <c r="A695" s="1">
        <f t="shared" si="97"/>
        <v>13.86</v>
      </c>
      <c r="B695" s="5">
        <f t="shared" si="92"/>
        <v>44.615735072254054</v>
      </c>
      <c r="C695" s="4">
        <v>693</v>
      </c>
      <c r="E695" s="3">
        <f t="shared" si="91"/>
        <v>0.02</v>
      </c>
      <c r="F695" t="e">
        <f t="shared" ref="F695:F758" si="99">SQRT(ABS(F694*F694-2*Vout*Iout*E694*100*1000000/1000/1000/Cin/H694))</f>
        <v>#REF!</v>
      </c>
      <c r="G695" s="12" t="e">
        <f t="shared" si="94"/>
        <v>#REF!</v>
      </c>
      <c r="H695">
        <f t="shared" si="98"/>
        <v>80</v>
      </c>
      <c r="J695">
        <f t="shared" si="93"/>
        <v>130.87282287861188</v>
      </c>
      <c r="K695" t="e">
        <f t="shared" si="95"/>
        <v>#REF!</v>
      </c>
      <c r="L695" t="e">
        <f t="shared" si="96"/>
        <v>#REF!</v>
      </c>
    </row>
    <row r="696" spans="1:12" x14ac:dyDescent="0.25">
      <c r="A696" s="1">
        <f t="shared" si="97"/>
        <v>13.88</v>
      </c>
      <c r="B696" s="5">
        <f t="shared" si="92"/>
        <v>43.865882651637911</v>
      </c>
      <c r="C696" s="4">
        <v>694</v>
      </c>
      <c r="E696" s="3">
        <f t="shared" si="91"/>
        <v>0.02</v>
      </c>
      <c r="F696" t="e">
        <f t="shared" si="99"/>
        <v>#REF!</v>
      </c>
      <c r="G696" s="12" t="e">
        <f t="shared" si="94"/>
        <v>#REF!</v>
      </c>
      <c r="H696">
        <f t="shared" si="98"/>
        <v>80</v>
      </c>
      <c r="J696">
        <f t="shared" si="93"/>
        <v>128.67325577813787</v>
      </c>
      <c r="K696" t="e">
        <f t="shared" si="95"/>
        <v>#REF!</v>
      </c>
      <c r="L696" t="e">
        <f t="shared" si="96"/>
        <v>#REF!</v>
      </c>
    </row>
    <row r="697" spans="1:12" x14ac:dyDescent="0.25">
      <c r="A697" s="1">
        <f t="shared" si="97"/>
        <v>13.9</v>
      </c>
      <c r="B697" s="5">
        <f t="shared" si="92"/>
        <v>43.114298481085221</v>
      </c>
      <c r="C697" s="4">
        <v>695</v>
      </c>
      <c r="E697" s="3">
        <f t="shared" si="91"/>
        <v>0.02</v>
      </c>
      <c r="F697" t="e">
        <f t="shared" si="99"/>
        <v>#REF!</v>
      </c>
      <c r="G697" s="12" t="e">
        <f t="shared" si="94"/>
        <v>#REF!</v>
      </c>
      <c r="H697">
        <f t="shared" si="98"/>
        <v>80</v>
      </c>
      <c r="J697">
        <f t="shared" si="93"/>
        <v>126.46860887784997</v>
      </c>
      <c r="K697" t="e">
        <f t="shared" si="95"/>
        <v>#REF!</v>
      </c>
      <c r="L697" t="e">
        <f t="shared" si="96"/>
        <v>#REF!</v>
      </c>
    </row>
    <row r="698" spans="1:12" x14ac:dyDescent="0.25">
      <c r="A698" s="1">
        <f t="shared" si="97"/>
        <v>13.92</v>
      </c>
      <c r="B698" s="5">
        <f t="shared" si="92"/>
        <v>42.361012231851994</v>
      </c>
      <c r="C698" s="4">
        <v>696</v>
      </c>
      <c r="E698" s="3">
        <f t="shared" si="91"/>
        <v>0.02</v>
      </c>
      <c r="F698" t="e">
        <f t="shared" si="99"/>
        <v>#REF!</v>
      </c>
      <c r="G698" s="12" t="e">
        <f t="shared" si="94"/>
        <v>#REF!</v>
      </c>
      <c r="H698">
        <f t="shared" si="98"/>
        <v>80</v>
      </c>
      <c r="J698">
        <f t="shared" si="93"/>
        <v>124.25896921343252</v>
      </c>
      <c r="K698" t="e">
        <f t="shared" si="95"/>
        <v>#REF!</v>
      </c>
      <c r="L698" t="e">
        <f t="shared" si="96"/>
        <v>#REF!</v>
      </c>
    </row>
    <row r="699" spans="1:12" x14ac:dyDescent="0.25">
      <c r="A699" s="1">
        <f t="shared" si="97"/>
        <v>13.94</v>
      </c>
      <c r="B699" s="5">
        <f t="shared" si="92"/>
        <v>41.606053642389526</v>
      </c>
      <c r="C699" s="4">
        <v>697</v>
      </c>
      <c r="E699" s="3">
        <f t="shared" si="91"/>
        <v>0.02</v>
      </c>
      <c r="F699" t="e">
        <f t="shared" si="99"/>
        <v>#REF!</v>
      </c>
      <c r="G699" s="12" t="e">
        <f t="shared" si="94"/>
        <v>#REF!</v>
      </c>
      <c r="H699">
        <f t="shared" si="98"/>
        <v>80</v>
      </c>
      <c r="J699">
        <f t="shared" si="93"/>
        <v>122.04442401767594</v>
      </c>
      <c r="K699" t="e">
        <f t="shared" si="95"/>
        <v>#REF!</v>
      </c>
      <c r="L699" t="e">
        <f t="shared" si="96"/>
        <v>#REF!</v>
      </c>
    </row>
    <row r="700" spans="1:12" x14ac:dyDescent="0.25">
      <c r="A700" s="1">
        <f t="shared" si="97"/>
        <v>13.96</v>
      </c>
      <c r="B700" s="5">
        <f t="shared" si="92"/>
        <v>40.849452517170128</v>
      </c>
      <c r="C700" s="4">
        <v>698</v>
      </c>
      <c r="E700" s="3">
        <f t="shared" si="91"/>
        <v>0.02</v>
      </c>
      <c r="F700" t="e">
        <f t="shared" si="99"/>
        <v>#REF!</v>
      </c>
      <c r="G700" s="12" t="e">
        <f t="shared" si="94"/>
        <v>#REF!</v>
      </c>
      <c r="H700">
        <f t="shared" si="98"/>
        <v>80</v>
      </c>
      <c r="J700">
        <f t="shared" si="93"/>
        <v>119.82506071703237</v>
      </c>
      <c r="K700" t="e">
        <f t="shared" si="95"/>
        <v>#REF!</v>
      </c>
      <c r="L700" t="e">
        <f t="shared" si="96"/>
        <v>#REF!</v>
      </c>
    </row>
    <row r="701" spans="1:12" x14ac:dyDescent="0.25">
      <c r="A701" s="1">
        <f t="shared" si="97"/>
        <v>13.98</v>
      </c>
      <c r="B701" s="5">
        <f t="shared" si="92"/>
        <v>40.091238725510813</v>
      </c>
      <c r="C701" s="4">
        <v>699</v>
      </c>
      <c r="E701" s="3">
        <f t="shared" si="91"/>
        <v>0.02</v>
      </c>
      <c r="F701" t="e">
        <f t="shared" si="99"/>
        <v>#REF!</v>
      </c>
      <c r="G701" s="12" t="e">
        <f t="shared" si="94"/>
        <v>#REF!</v>
      </c>
      <c r="H701">
        <f t="shared" si="98"/>
        <v>80</v>
      </c>
      <c r="J701">
        <f t="shared" si="93"/>
        <v>117.60096692816505</v>
      </c>
      <c r="K701" t="e">
        <f t="shared" si="95"/>
        <v>#REF!</v>
      </c>
      <c r="L701" t="e">
        <f t="shared" si="96"/>
        <v>#REF!</v>
      </c>
    </row>
    <row r="702" spans="1:12" x14ac:dyDescent="0.25">
      <c r="A702" s="1">
        <f t="shared" si="97"/>
        <v>14</v>
      </c>
      <c r="B702" s="5">
        <f t="shared" si="92"/>
        <v>39.331442200393916</v>
      </c>
      <c r="C702" s="4">
        <v>700</v>
      </c>
      <c r="E702" s="3">
        <f t="shared" si="91"/>
        <v>0.02</v>
      </c>
      <c r="F702" t="e">
        <f t="shared" si="99"/>
        <v>#REF!</v>
      </c>
      <c r="G702" s="12" t="e">
        <f t="shared" si="94"/>
        <v>#REF!</v>
      </c>
      <c r="H702">
        <f t="shared" si="98"/>
        <v>80</v>
      </c>
      <c r="J702">
        <f t="shared" si="93"/>
        <v>115.37223045448881</v>
      </c>
      <c r="K702" t="e">
        <f t="shared" si="95"/>
        <v>#REF!</v>
      </c>
      <c r="L702" t="e">
        <f t="shared" si="96"/>
        <v>#REF!</v>
      </c>
    </row>
    <row r="703" spans="1:12" x14ac:dyDescent="0.25">
      <c r="A703" s="1">
        <f t="shared" si="97"/>
        <v>14.02</v>
      </c>
      <c r="B703" s="5">
        <f t="shared" si="92"/>
        <v>38.570092937285168</v>
      </c>
      <c r="C703" s="4">
        <v>701</v>
      </c>
      <c r="E703" s="3">
        <f t="shared" si="91"/>
        <v>0.02</v>
      </c>
      <c r="F703" t="e">
        <f t="shared" si="99"/>
        <v>#REF!</v>
      </c>
      <c r="G703" s="12" t="e">
        <f t="shared" si="94"/>
        <v>#REF!</v>
      </c>
      <c r="H703">
        <f t="shared" si="98"/>
        <v>80</v>
      </c>
      <c r="J703">
        <f t="shared" si="93"/>
        <v>113.13893928270316</v>
      </c>
      <c r="K703" t="e">
        <f t="shared" si="95"/>
        <v>#REF!</v>
      </c>
      <c r="L703" t="e">
        <f t="shared" si="96"/>
        <v>#REF!</v>
      </c>
    </row>
    <row r="704" spans="1:12" x14ac:dyDescent="0.25">
      <c r="A704" s="1">
        <f t="shared" si="97"/>
        <v>14.040000000000001</v>
      </c>
      <c r="B704" s="5">
        <f t="shared" si="92"/>
        <v>37.807220992949624</v>
      </c>
      <c r="C704" s="4">
        <v>702</v>
      </c>
      <c r="E704" s="3">
        <f t="shared" si="91"/>
        <v>0.02</v>
      </c>
      <c r="F704" t="e">
        <f t="shared" si="99"/>
        <v>#REF!</v>
      </c>
      <c r="G704" s="12" t="e">
        <f t="shared" si="94"/>
        <v>#REF!</v>
      </c>
      <c r="H704">
        <f t="shared" si="98"/>
        <v>80</v>
      </c>
      <c r="J704">
        <f t="shared" si="93"/>
        <v>110.90118157931889</v>
      </c>
      <c r="K704" t="e">
        <f t="shared" si="95"/>
        <v>#REF!</v>
      </c>
      <c r="L704" t="e">
        <f t="shared" si="96"/>
        <v>#REF!</v>
      </c>
    </row>
    <row r="705" spans="1:12" x14ac:dyDescent="0.25">
      <c r="A705" s="1">
        <f t="shared" si="97"/>
        <v>14.06</v>
      </c>
      <c r="B705" s="5">
        <f t="shared" si="92"/>
        <v>37.042856484265812</v>
      </c>
      <c r="C705" s="4">
        <v>703</v>
      </c>
      <c r="E705" s="3">
        <f t="shared" ref="E705:E768" si="100">IF(fac=50,1/50,IF(fac=60,1/60))</f>
        <v>0.02</v>
      </c>
      <c r="F705" t="e">
        <f t="shared" si="99"/>
        <v>#REF!</v>
      </c>
      <c r="G705" s="12" t="e">
        <f t="shared" si="94"/>
        <v>#REF!</v>
      </c>
      <c r="H705">
        <f t="shared" si="98"/>
        <v>80</v>
      </c>
      <c r="J705">
        <f t="shared" si="93"/>
        <v>108.65904568717971</v>
      </c>
      <c r="K705" t="e">
        <f t="shared" si="95"/>
        <v>#REF!</v>
      </c>
      <c r="L705" t="e">
        <f t="shared" si="96"/>
        <v>#REF!</v>
      </c>
    </row>
    <row r="706" spans="1:12" x14ac:dyDescent="0.25">
      <c r="A706" s="1">
        <f t="shared" si="97"/>
        <v>14.08</v>
      </c>
      <c r="B706" s="5">
        <f t="shared" ref="B706:B769" si="101">IF(fac=50,Vacmin*SQRT(2)*ABS(COS(A706*PI()/5/2)),IF(fac=60,Vacmin*SQRT(2)*ABS(COS(A706*PI()*240/1000/2))))</f>
        <v>36.277029587035543</v>
      </c>
      <c r="C706" s="4">
        <v>704</v>
      </c>
      <c r="E706" s="3">
        <f t="shared" si="100"/>
        <v>0.02</v>
      </c>
      <c r="F706" t="e">
        <f t="shared" si="99"/>
        <v>#REF!</v>
      </c>
      <c r="G706" s="12" t="e">
        <f t="shared" si="94"/>
        <v>#REF!</v>
      </c>
      <c r="H706">
        <f t="shared" si="98"/>
        <v>80</v>
      </c>
      <c r="J706">
        <f t="shared" ref="J706:J769" si="102">IF(fac=50,Vacmax*SQRT(2)*ABS(COS(A706*PI()/5/2)),IF(fac=60,Vacmax*SQRT(2)*ABS(COS(A706*PI()*240/1000/2))))</f>
        <v>106.41262012197092</v>
      </c>
      <c r="K706" t="e">
        <f t="shared" si="95"/>
        <v>#REF!</v>
      </c>
      <c r="L706" t="e">
        <f t="shared" si="96"/>
        <v>#REF!</v>
      </c>
    </row>
    <row r="707" spans="1:12" x14ac:dyDescent="0.25">
      <c r="A707" s="1">
        <f t="shared" si="97"/>
        <v>14.1</v>
      </c>
      <c r="B707" s="5">
        <f t="shared" si="101"/>
        <v>35.509770534793397</v>
      </c>
      <c r="C707" s="4">
        <v>705</v>
      </c>
      <c r="E707" s="3">
        <f t="shared" si="100"/>
        <v>0.02</v>
      </c>
      <c r="F707" t="e">
        <f t="shared" si="99"/>
        <v>#REF!</v>
      </c>
      <c r="G707" s="12" t="e">
        <f t="shared" ref="G707:G770" si="103">MAX(B707,F707)</f>
        <v>#REF!</v>
      </c>
      <c r="H707">
        <f t="shared" si="98"/>
        <v>80</v>
      </c>
      <c r="J707">
        <f t="shared" si="102"/>
        <v>104.16199356872728</v>
      </c>
      <c r="K707" t="e">
        <f t="shared" ref="K707:K770" si="104">SQRT(ABS(K706*K706-2*Vout*Iout*E707*100*1000000/1000/1000/Cin/H707))</f>
        <v>#REF!</v>
      </c>
      <c r="L707" t="e">
        <f t="shared" ref="L707:L770" si="105">MAX(J707,K707)</f>
        <v>#REF!</v>
      </c>
    </row>
    <row r="708" spans="1:12" x14ac:dyDescent="0.25">
      <c r="A708" s="1">
        <f t="shared" ref="A708:A771" si="106">C708*E708</f>
        <v>14.120000000000001</v>
      </c>
      <c r="B708" s="5">
        <f t="shared" si="101"/>
        <v>34.741109617612892</v>
      </c>
      <c r="C708" s="4">
        <v>706</v>
      </c>
      <c r="E708" s="3">
        <f t="shared" si="100"/>
        <v>0.02</v>
      </c>
      <c r="F708" t="e">
        <f t="shared" si="99"/>
        <v>#REF!</v>
      </c>
      <c r="G708" s="12" t="e">
        <f t="shared" si="103"/>
        <v>#REF!</v>
      </c>
      <c r="H708">
        <f t="shared" ref="H708:H771" si="107">H707</f>
        <v>80</v>
      </c>
      <c r="J708">
        <f t="shared" si="102"/>
        <v>101.90725487833114</v>
      </c>
      <c r="K708" t="e">
        <f t="shared" si="104"/>
        <v>#REF!</v>
      </c>
      <c r="L708" t="e">
        <f t="shared" si="105"/>
        <v>#REF!</v>
      </c>
    </row>
    <row r="709" spans="1:12" x14ac:dyDescent="0.25">
      <c r="A709" s="1">
        <f t="shared" si="106"/>
        <v>14.14</v>
      </c>
      <c r="B709" s="5">
        <f t="shared" si="101"/>
        <v>33.971077180911095</v>
      </c>
      <c r="C709" s="4">
        <v>707</v>
      </c>
      <c r="E709" s="3">
        <f t="shared" si="100"/>
        <v>0.02</v>
      </c>
      <c r="F709" t="e">
        <f t="shared" si="99"/>
        <v>#REF!</v>
      </c>
      <c r="G709" s="12" t="e">
        <f t="shared" si="103"/>
        <v>#REF!</v>
      </c>
      <c r="H709">
        <f t="shared" si="107"/>
        <v>80</v>
      </c>
      <c r="J709">
        <f t="shared" si="102"/>
        <v>99.648493064005891</v>
      </c>
      <c r="K709" t="e">
        <f t="shared" si="104"/>
        <v>#REF!</v>
      </c>
      <c r="L709" t="e">
        <f t="shared" si="105"/>
        <v>#REF!</v>
      </c>
    </row>
    <row r="710" spans="1:12" x14ac:dyDescent="0.25">
      <c r="A710" s="1">
        <f t="shared" si="106"/>
        <v>14.16</v>
      </c>
      <c r="B710" s="5">
        <f t="shared" si="101"/>
        <v>33.199703624250013</v>
      </c>
      <c r="C710" s="4">
        <v>708</v>
      </c>
      <c r="E710" s="3">
        <f t="shared" si="100"/>
        <v>0.02</v>
      </c>
      <c r="F710" t="e">
        <f t="shared" si="99"/>
        <v>#REF!</v>
      </c>
      <c r="G710" s="12" t="e">
        <f t="shared" si="103"/>
        <v>#REF!</v>
      </c>
      <c r="H710">
        <f t="shared" si="107"/>
        <v>80</v>
      </c>
      <c r="J710">
        <f t="shared" si="102"/>
        <v>97.385797297800025</v>
      </c>
      <c r="K710" t="e">
        <f t="shared" si="104"/>
        <v>#REF!</v>
      </c>
      <c r="L710" t="e">
        <f t="shared" si="105"/>
        <v>#REF!</v>
      </c>
    </row>
    <row r="711" spans="1:12" x14ac:dyDescent="0.25">
      <c r="A711" s="1">
        <f t="shared" si="106"/>
        <v>14.18</v>
      </c>
      <c r="B711" s="5">
        <f t="shared" si="101"/>
        <v>32.427019400136722</v>
      </c>
      <c r="C711" s="4">
        <v>709</v>
      </c>
      <c r="E711" s="3">
        <f t="shared" si="100"/>
        <v>0.02</v>
      </c>
      <c r="F711" t="e">
        <f t="shared" si="99"/>
        <v>#REF!</v>
      </c>
      <c r="G711" s="12" t="e">
        <f t="shared" si="103"/>
        <v>#REF!</v>
      </c>
      <c r="H711">
        <f t="shared" si="107"/>
        <v>80</v>
      </c>
      <c r="J711">
        <f t="shared" si="102"/>
        <v>95.119256907067722</v>
      </c>
      <c r="K711" t="e">
        <f t="shared" si="104"/>
        <v>#REF!</v>
      </c>
      <c r="L711" t="e">
        <f t="shared" si="105"/>
        <v>#REF!</v>
      </c>
    </row>
    <row r="712" spans="1:12" x14ac:dyDescent="0.25">
      <c r="A712" s="1">
        <f t="shared" si="106"/>
        <v>14.200000000000001</v>
      </c>
      <c r="B712" s="5">
        <f t="shared" si="101"/>
        <v>31.653055012821465</v>
      </c>
      <c r="C712" s="4">
        <v>710</v>
      </c>
      <c r="E712" s="3">
        <f t="shared" si="100"/>
        <v>0.02</v>
      </c>
      <c r="F712" t="e">
        <f t="shared" si="99"/>
        <v>#REF!</v>
      </c>
      <c r="G712" s="12" t="e">
        <f t="shared" si="103"/>
        <v>#REF!</v>
      </c>
      <c r="H712">
        <f t="shared" si="107"/>
        <v>80</v>
      </c>
      <c r="J712">
        <f t="shared" si="102"/>
        <v>92.848961370942959</v>
      </c>
      <c r="K712" t="e">
        <f t="shared" si="104"/>
        <v>#REF!</v>
      </c>
      <c r="L712" t="e">
        <f t="shared" si="105"/>
        <v>#REF!</v>
      </c>
    </row>
    <row r="713" spans="1:12" x14ac:dyDescent="0.25">
      <c r="A713" s="1">
        <f t="shared" si="106"/>
        <v>14.22</v>
      </c>
      <c r="B713" s="5">
        <f t="shared" si="101"/>
        <v>30.877841017093129</v>
      </c>
      <c r="C713" s="4">
        <v>711</v>
      </c>
      <c r="E713" s="3">
        <f t="shared" si="100"/>
        <v>0.02</v>
      </c>
      <c r="F713" t="e">
        <f t="shared" si="99"/>
        <v>#REF!</v>
      </c>
      <c r="G713" s="12" t="e">
        <f t="shared" si="103"/>
        <v>#REF!</v>
      </c>
      <c r="H713">
        <f t="shared" si="107"/>
        <v>80</v>
      </c>
      <c r="J713">
        <f t="shared" si="102"/>
        <v>90.575000316806509</v>
      </c>
      <c r="K713" t="e">
        <f t="shared" si="104"/>
        <v>#REF!</v>
      </c>
      <c r="L713" t="e">
        <f t="shared" si="105"/>
        <v>#REF!</v>
      </c>
    </row>
    <row r="714" spans="1:12" x14ac:dyDescent="0.25">
      <c r="A714" s="1">
        <f t="shared" si="106"/>
        <v>14.24</v>
      </c>
      <c r="B714" s="5">
        <f t="shared" si="101"/>
        <v>30.101408017072657</v>
      </c>
      <c r="C714" s="4">
        <v>712</v>
      </c>
      <c r="E714" s="3">
        <f t="shared" si="100"/>
        <v>0.02</v>
      </c>
      <c r="F714" t="e">
        <f t="shared" si="99"/>
        <v>#REF!</v>
      </c>
      <c r="G714" s="12" t="e">
        <f t="shared" si="103"/>
        <v>#REF!</v>
      </c>
      <c r="H714">
        <f t="shared" si="107"/>
        <v>80</v>
      </c>
      <c r="J714">
        <f t="shared" si="102"/>
        <v>88.297463516746461</v>
      </c>
      <c r="K714" t="e">
        <f t="shared" si="104"/>
        <v>#REF!</v>
      </c>
      <c r="L714" t="e">
        <f t="shared" si="105"/>
        <v>#REF!</v>
      </c>
    </row>
    <row r="715" spans="1:12" x14ac:dyDescent="0.25">
      <c r="A715" s="1">
        <f t="shared" si="106"/>
        <v>14.26</v>
      </c>
      <c r="B715" s="5">
        <f t="shared" si="101"/>
        <v>29.323786665005645</v>
      </c>
      <c r="C715" s="4">
        <v>713</v>
      </c>
      <c r="E715" s="3">
        <f t="shared" si="100"/>
        <v>0.02</v>
      </c>
      <c r="F715" t="e">
        <f t="shared" si="99"/>
        <v>#REF!</v>
      </c>
      <c r="G715" s="12" t="e">
        <f t="shared" si="103"/>
        <v>#REF!</v>
      </c>
      <c r="H715">
        <f t="shared" si="107"/>
        <v>80</v>
      </c>
      <c r="J715">
        <f t="shared" si="102"/>
        <v>86.016440884016561</v>
      </c>
      <c r="K715" t="e">
        <f t="shared" si="104"/>
        <v>#REF!</v>
      </c>
      <c r="L715" t="e">
        <f t="shared" si="105"/>
        <v>#REF!</v>
      </c>
    </row>
    <row r="716" spans="1:12" x14ac:dyDescent="0.25">
      <c r="A716" s="1">
        <f t="shared" si="106"/>
        <v>14.280000000000001</v>
      </c>
      <c r="B716" s="5">
        <f t="shared" si="101"/>
        <v>28.545007660051468</v>
      </c>
      <c r="C716" s="4">
        <v>714</v>
      </c>
      <c r="E716" s="3">
        <f t="shared" si="100"/>
        <v>0.02</v>
      </c>
      <c r="F716" t="e">
        <f t="shared" si="99"/>
        <v>#REF!</v>
      </c>
      <c r="G716" s="12" t="e">
        <f t="shared" si="103"/>
        <v>#REF!</v>
      </c>
      <c r="H716">
        <f t="shared" si="107"/>
        <v>80</v>
      </c>
      <c r="J716">
        <f t="shared" si="102"/>
        <v>83.732022469484306</v>
      </c>
      <c r="K716" t="e">
        <f t="shared" si="104"/>
        <v>#REF!</v>
      </c>
      <c r="L716" t="e">
        <f t="shared" si="105"/>
        <v>#REF!</v>
      </c>
    </row>
    <row r="717" spans="1:12" x14ac:dyDescent="0.25">
      <c r="A717" s="1">
        <f t="shared" si="106"/>
        <v>14.3</v>
      </c>
      <c r="B717" s="5">
        <f t="shared" si="101"/>
        <v>27.76510174707164</v>
      </c>
      <c r="C717" s="4">
        <v>715</v>
      </c>
      <c r="E717" s="3">
        <f t="shared" si="100"/>
        <v>0.02</v>
      </c>
      <c r="F717" t="e">
        <f t="shared" si="99"/>
        <v>#REF!</v>
      </c>
      <c r="G717" s="12" t="e">
        <f t="shared" si="103"/>
        <v>#REF!</v>
      </c>
      <c r="H717">
        <f t="shared" si="107"/>
        <v>80</v>
      </c>
      <c r="J717">
        <f t="shared" si="102"/>
        <v>81.444298458076801</v>
      </c>
      <c r="K717" t="e">
        <f t="shared" si="104"/>
        <v>#REF!</v>
      </c>
      <c r="L717" t="e">
        <f t="shared" si="105"/>
        <v>#REF!</v>
      </c>
    </row>
    <row r="718" spans="1:12" x14ac:dyDescent="0.25">
      <c r="A718" s="1">
        <f t="shared" si="106"/>
        <v>14.32</v>
      </c>
      <c r="B718" s="5">
        <f t="shared" si="101"/>
        <v>26.98409971541642</v>
      </c>
      <c r="C718" s="4">
        <v>716</v>
      </c>
      <c r="E718" s="3">
        <f t="shared" si="100"/>
        <v>0.02</v>
      </c>
      <c r="F718" t="e">
        <f t="shared" si="99"/>
        <v>#REF!</v>
      </c>
      <c r="G718" s="12" t="e">
        <f t="shared" si="103"/>
        <v>#REF!</v>
      </c>
      <c r="H718">
        <f t="shared" si="107"/>
        <v>80</v>
      </c>
      <c r="J718">
        <f t="shared" si="102"/>
        <v>79.153359165221488</v>
      </c>
      <c r="K718" t="e">
        <f t="shared" si="104"/>
        <v>#REF!</v>
      </c>
      <c r="L718" t="e">
        <f t="shared" si="105"/>
        <v>#REF!</v>
      </c>
    </row>
    <row r="719" spans="1:12" x14ac:dyDescent="0.25">
      <c r="A719" s="1">
        <f t="shared" si="106"/>
        <v>14.34</v>
      </c>
      <c r="B719" s="5">
        <f t="shared" si="101"/>
        <v>26.202032397708614</v>
      </c>
      <c r="C719" s="4">
        <v>717</v>
      </c>
      <c r="E719" s="3">
        <f t="shared" si="100"/>
        <v>0.02</v>
      </c>
      <c r="F719" t="e">
        <f t="shared" si="99"/>
        <v>#REF!</v>
      </c>
      <c r="G719" s="12" t="e">
        <f t="shared" si="103"/>
        <v>#REF!</v>
      </c>
      <c r="H719">
        <f t="shared" si="107"/>
        <v>80</v>
      </c>
      <c r="J719">
        <f t="shared" si="102"/>
        <v>76.859295033278599</v>
      </c>
      <c r="K719" t="e">
        <f t="shared" si="104"/>
        <v>#REF!</v>
      </c>
      <c r="L719" t="e">
        <f t="shared" si="105"/>
        <v>#REF!</v>
      </c>
    </row>
    <row r="720" spans="1:12" x14ac:dyDescent="0.25">
      <c r="A720" s="1">
        <f t="shared" si="106"/>
        <v>14.36</v>
      </c>
      <c r="B720" s="5">
        <f t="shared" si="101"/>
        <v>25.418930668626697</v>
      </c>
      <c r="C720" s="4">
        <v>718</v>
      </c>
      <c r="E720" s="3">
        <f t="shared" si="100"/>
        <v>0.02</v>
      </c>
      <c r="F720" t="e">
        <f t="shared" si="99"/>
        <v>#REF!</v>
      </c>
      <c r="G720" s="12" t="e">
        <f t="shared" si="103"/>
        <v>#REF!</v>
      </c>
      <c r="H720">
        <f t="shared" si="107"/>
        <v>80</v>
      </c>
      <c r="J720">
        <f t="shared" si="102"/>
        <v>74.562196627971645</v>
      </c>
      <c r="K720" t="e">
        <f t="shared" si="104"/>
        <v>#REF!</v>
      </c>
      <c r="L720" t="e">
        <f t="shared" si="105"/>
        <v>#REF!</v>
      </c>
    </row>
    <row r="721" spans="1:12" x14ac:dyDescent="0.25">
      <c r="A721" s="1">
        <f t="shared" si="106"/>
        <v>14.38</v>
      </c>
      <c r="B721" s="5">
        <f t="shared" si="101"/>
        <v>24.634825443686168</v>
      </c>
      <c r="C721" s="4">
        <v>719</v>
      </c>
      <c r="E721" s="3">
        <f t="shared" si="100"/>
        <v>0.02</v>
      </c>
      <c r="F721" t="e">
        <f t="shared" si="99"/>
        <v>#REF!</v>
      </c>
      <c r="G721" s="12" t="e">
        <f t="shared" si="103"/>
        <v>#REF!</v>
      </c>
      <c r="H721">
        <f t="shared" si="107"/>
        <v>80</v>
      </c>
      <c r="J721">
        <f t="shared" si="102"/>
        <v>72.262154634812759</v>
      </c>
      <c r="K721" t="e">
        <f t="shared" si="104"/>
        <v>#REF!</v>
      </c>
      <c r="L721" t="e">
        <f t="shared" si="105"/>
        <v>#REF!</v>
      </c>
    </row>
    <row r="722" spans="1:12" x14ac:dyDescent="0.25">
      <c r="A722" s="1">
        <f t="shared" si="106"/>
        <v>14.4</v>
      </c>
      <c r="B722" s="5">
        <f t="shared" si="101"/>
        <v>23.849747678018812</v>
      </c>
      <c r="C722" s="4">
        <v>720</v>
      </c>
      <c r="E722" s="3">
        <f t="shared" si="100"/>
        <v>0.02</v>
      </c>
      <c r="F722" t="e">
        <f t="shared" si="99"/>
        <v>#REF!</v>
      </c>
      <c r="G722" s="12" t="e">
        <f t="shared" si="103"/>
        <v>#REF!</v>
      </c>
      <c r="H722">
        <f t="shared" si="107"/>
        <v>80</v>
      </c>
      <c r="J722">
        <f t="shared" si="102"/>
        <v>69.95925985552185</v>
      </c>
      <c r="K722" t="e">
        <f t="shared" si="104"/>
        <v>#REF!</v>
      </c>
      <c r="L722" t="e">
        <f t="shared" si="105"/>
        <v>#REF!</v>
      </c>
    </row>
    <row r="723" spans="1:12" x14ac:dyDescent="0.25">
      <c r="A723" s="1">
        <f t="shared" si="106"/>
        <v>14.42</v>
      </c>
      <c r="B723" s="5">
        <f t="shared" si="101"/>
        <v>23.063728365150322</v>
      </c>
      <c r="C723" s="4">
        <v>721</v>
      </c>
      <c r="E723" s="3">
        <f t="shared" si="100"/>
        <v>0.02</v>
      </c>
      <c r="F723" t="e">
        <f t="shared" si="99"/>
        <v>#REF!</v>
      </c>
      <c r="G723" s="12" t="e">
        <f t="shared" si="103"/>
        <v>#REF!</v>
      </c>
      <c r="H723">
        <f t="shared" si="107"/>
        <v>80</v>
      </c>
      <c r="J723">
        <f t="shared" si="102"/>
        <v>67.653603204440941</v>
      </c>
      <c r="K723" t="e">
        <f t="shared" si="104"/>
        <v>#REF!</v>
      </c>
      <c r="L723" t="e">
        <f t="shared" si="105"/>
        <v>#REF!</v>
      </c>
    </row>
    <row r="724" spans="1:12" x14ac:dyDescent="0.25">
      <c r="A724" s="1">
        <f t="shared" si="106"/>
        <v>14.44</v>
      </c>
      <c r="B724" s="5">
        <f t="shared" si="101"/>
        <v>22.27679853577752</v>
      </c>
      <c r="C724" s="4">
        <v>722</v>
      </c>
      <c r="E724" s="3">
        <f t="shared" si="100"/>
        <v>0.02</v>
      </c>
      <c r="F724" t="e">
        <f t="shared" si="99"/>
        <v>#REF!</v>
      </c>
      <c r="G724" s="12" t="e">
        <f t="shared" si="103"/>
        <v>#REF!</v>
      </c>
      <c r="H724">
        <f t="shared" si="107"/>
        <v>80</v>
      </c>
      <c r="J724">
        <f t="shared" si="102"/>
        <v>65.345275704947383</v>
      </c>
      <c r="K724" t="e">
        <f t="shared" si="104"/>
        <v>#REF!</v>
      </c>
      <c r="L724" t="e">
        <f t="shared" si="105"/>
        <v>#REF!</v>
      </c>
    </row>
    <row r="725" spans="1:12" x14ac:dyDescent="0.25">
      <c r="A725" s="1">
        <f t="shared" si="106"/>
        <v>14.46</v>
      </c>
      <c r="B725" s="5">
        <f t="shared" si="101"/>
        <v>21.48898925654251</v>
      </c>
      <c r="C725" s="4">
        <v>723</v>
      </c>
      <c r="E725" s="3">
        <f t="shared" si="100"/>
        <v>0.02</v>
      </c>
      <c r="F725" t="e">
        <f t="shared" si="99"/>
        <v>#REF!</v>
      </c>
      <c r="G725" s="12" t="e">
        <f t="shared" si="103"/>
        <v>#REF!</v>
      </c>
      <c r="H725">
        <f t="shared" si="107"/>
        <v>80</v>
      </c>
      <c r="J725">
        <f t="shared" si="102"/>
        <v>63.034368485858025</v>
      </c>
      <c r="K725" t="e">
        <f t="shared" si="104"/>
        <v>#REF!</v>
      </c>
      <c r="L725" t="e">
        <f t="shared" si="105"/>
        <v>#REF!</v>
      </c>
    </row>
    <row r="726" spans="1:12" x14ac:dyDescent="0.25">
      <c r="A726" s="1">
        <f t="shared" si="106"/>
        <v>14.48</v>
      </c>
      <c r="B726" s="5">
        <f t="shared" si="101"/>
        <v>20.700331628806698</v>
      </c>
      <c r="C726" s="4">
        <v>724</v>
      </c>
      <c r="E726" s="3">
        <f t="shared" si="100"/>
        <v>0.02</v>
      </c>
      <c r="F726" t="e">
        <f t="shared" si="99"/>
        <v>#REF!</v>
      </c>
      <c r="G726" s="12" t="e">
        <f t="shared" si="103"/>
        <v>#REF!</v>
      </c>
      <c r="H726">
        <f t="shared" si="107"/>
        <v>80</v>
      </c>
      <c r="J726">
        <f t="shared" si="102"/>
        <v>60.720972777832976</v>
      </c>
      <c r="K726" t="e">
        <f t="shared" si="104"/>
        <v>#REF!</v>
      </c>
      <c r="L726" t="e">
        <f t="shared" si="105"/>
        <v>#REF!</v>
      </c>
    </row>
    <row r="727" spans="1:12" x14ac:dyDescent="0.25">
      <c r="A727" s="1">
        <f t="shared" si="106"/>
        <v>14.5</v>
      </c>
      <c r="B727" s="5">
        <f t="shared" si="101"/>
        <v>19.910856787422709</v>
      </c>
      <c r="C727" s="4">
        <v>725</v>
      </c>
      <c r="E727" s="3">
        <f t="shared" si="100"/>
        <v>0.02</v>
      </c>
      <c r="F727" t="e">
        <f t="shared" si="99"/>
        <v>#REF!</v>
      </c>
      <c r="G727" s="12" t="e">
        <f t="shared" si="103"/>
        <v>#REF!</v>
      </c>
      <c r="H727">
        <f t="shared" si="107"/>
        <v>80</v>
      </c>
      <c r="J727">
        <f t="shared" si="102"/>
        <v>58.405179909773274</v>
      </c>
      <c r="K727" t="e">
        <f t="shared" si="104"/>
        <v>#REF!</v>
      </c>
      <c r="L727" t="e">
        <f t="shared" si="105"/>
        <v>#REF!</v>
      </c>
    </row>
    <row r="728" spans="1:12" x14ac:dyDescent="0.25">
      <c r="A728" s="1">
        <f t="shared" si="106"/>
        <v>14.52</v>
      </c>
      <c r="B728" s="5">
        <f t="shared" si="101"/>
        <v>19.120595899505716</v>
      </c>
      <c r="C728" s="4">
        <v>726</v>
      </c>
      <c r="E728" s="3">
        <f t="shared" si="100"/>
        <v>0.02</v>
      </c>
      <c r="F728" t="e">
        <f t="shared" si="99"/>
        <v>#REF!</v>
      </c>
      <c r="G728" s="12" t="e">
        <f t="shared" si="103"/>
        <v>#REF!</v>
      </c>
      <c r="H728">
        <f t="shared" si="107"/>
        <v>80</v>
      </c>
      <c r="J728">
        <f t="shared" si="102"/>
        <v>56.087081305216763</v>
      </c>
      <c r="K728" t="e">
        <f t="shared" si="104"/>
        <v>#REF!</v>
      </c>
      <c r="L728" t="e">
        <f t="shared" si="105"/>
        <v>#REF!</v>
      </c>
    </row>
    <row r="729" spans="1:12" x14ac:dyDescent="0.25">
      <c r="A729" s="1">
        <f t="shared" si="106"/>
        <v>14.540000000000001</v>
      </c>
      <c r="B729" s="5">
        <f t="shared" si="101"/>
        <v>18.329580163202202</v>
      </c>
      <c r="C729" s="4">
        <v>727</v>
      </c>
      <c r="E729" s="3">
        <f t="shared" si="100"/>
        <v>0.02</v>
      </c>
      <c r="F729" t="e">
        <f t="shared" si="99"/>
        <v>#REF!</v>
      </c>
      <c r="G729" s="12" t="e">
        <f t="shared" si="103"/>
        <v>#REF!</v>
      </c>
      <c r="H729">
        <f t="shared" si="107"/>
        <v>80</v>
      </c>
      <c r="J729">
        <f t="shared" si="102"/>
        <v>53.766768478726455</v>
      </c>
      <c r="K729" t="e">
        <f t="shared" si="104"/>
        <v>#REF!</v>
      </c>
      <c r="L729" t="e">
        <f t="shared" si="105"/>
        <v>#REF!</v>
      </c>
    </row>
    <row r="730" spans="1:12" x14ac:dyDescent="0.25">
      <c r="A730" s="1">
        <f t="shared" si="106"/>
        <v>14.56</v>
      </c>
      <c r="B730" s="5">
        <f t="shared" si="101"/>
        <v>17.537840806459112</v>
      </c>
      <c r="C730" s="4">
        <v>728</v>
      </c>
      <c r="E730" s="3">
        <f t="shared" si="100"/>
        <v>0.02</v>
      </c>
      <c r="F730" t="e">
        <f t="shared" si="99"/>
        <v>#REF!</v>
      </c>
      <c r="G730" s="12" t="e">
        <f t="shared" si="103"/>
        <v>#REF!</v>
      </c>
      <c r="H730">
        <f t="shared" si="107"/>
        <v>80</v>
      </c>
      <c r="J730">
        <f t="shared" si="102"/>
        <v>51.444333032280063</v>
      </c>
      <c r="K730" t="e">
        <f t="shared" si="104"/>
        <v>#REF!</v>
      </c>
      <c r="L730" t="e">
        <f t="shared" si="105"/>
        <v>#REF!</v>
      </c>
    </row>
    <row r="731" spans="1:12" x14ac:dyDescent="0.25">
      <c r="A731" s="1">
        <f t="shared" si="106"/>
        <v>14.58</v>
      </c>
      <c r="B731" s="5">
        <f t="shared" si="101"/>
        <v>16.745409085790691</v>
      </c>
      <c r="C731" s="4">
        <v>729</v>
      </c>
      <c r="E731" s="3">
        <f t="shared" si="100"/>
        <v>0.02</v>
      </c>
      <c r="F731" t="e">
        <f t="shared" si="99"/>
        <v>#REF!</v>
      </c>
      <c r="G731" s="12" t="e">
        <f t="shared" si="103"/>
        <v>#REF!</v>
      </c>
      <c r="H731">
        <f t="shared" si="107"/>
        <v>80</v>
      </c>
      <c r="J731">
        <f t="shared" si="102"/>
        <v>49.119866651652693</v>
      </c>
      <c r="K731" t="e">
        <f t="shared" si="104"/>
        <v>#REF!</v>
      </c>
      <c r="L731" t="e">
        <f t="shared" si="105"/>
        <v>#REF!</v>
      </c>
    </row>
    <row r="732" spans="1:12" x14ac:dyDescent="0.25">
      <c r="A732" s="1">
        <f t="shared" si="106"/>
        <v>14.6</v>
      </c>
      <c r="B732" s="5">
        <f t="shared" si="101"/>
        <v>15.952316285044294</v>
      </c>
      <c r="C732" s="4">
        <v>730</v>
      </c>
      <c r="E732" s="3">
        <f t="shared" si="100"/>
        <v>0.02</v>
      </c>
      <c r="F732" t="e">
        <f t="shared" si="99"/>
        <v>#REF!</v>
      </c>
      <c r="G732" s="12" t="e">
        <f t="shared" si="103"/>
        <v>#REF!</v>
      </c>
      <c r="H732">
        <f t="shared" si="107"/>
        <v>80</v>
      </c>
      <c r="J732">
        <f t="shared" si="102"/>
        <v>46.793461102796591</v>
      </c>
      <c r="K732" t="e">
        <f t="shared" si="104"/>
        <v>#REF!</v>
      </c>
      <c r="L732" t="e">
        <f t="shared" si="105"/>
        <v>#REF!</v>
      </c>
    </row>
    <row r="733" spans="1:12" x14ac:dyDescent="0.25">
      <c r="A733" s="1">
        <f t="shared" si="106"/>
        <v>14.620000000000001</v>
      </c>
      <c r="B733" s="5">
        <f t="shared" si="101"/>
        <v>15.158593714165592</v>
      </c>
      <c r="C733" s="4">
        <v>731</v>
      </c>
      <c r="E733" s="3">
        <f t="shared" si="100"/>
        <v>0.02</v>
      </c>
      <c r="F733" t="e">
        <f t="shared" si="99"/>
        <v>#REF!</v>
      </c>
      <c r="G733" s="12" t="e">
        <f t="shared" si="103"/>
        <v>#REF!</v>
      </c>
      <c r="H733">
        <f t="shared" si="107"/>
        <v>80</v>
      </c>
      <c r="J733">
        <f t="shared" si="102"/>
        <v>44.465208228219069</v>
      </c>
      <c r="K733" t="e">
        <f t="shared" si="104"/>
        <v>#REF!</v>
      </c>
      <c r="L733" t="e">
        <f t="shared" si="105"/>
        <v>#REF!</v>
      </c>
    </row>
    <row r="734" spans="1:12" x14ac:dyDescent="0.25">
      <c r="A734" s="1">
        <f t="shared" si="106"/>
        <v>14.64</v>
      </c>
      <c r="B734" s="5">
        <f t="shared" si="101"/>
        <v>14.364272707962837</v>
      </c>
      <c r="C734" s="4">
        <v>732</v>
      </c>
      <c r="E734" s="3">
        <f t="shared" si="100"/>
        <v>0.02</v>
      </c>
      <c r="F734" t="e">
        <f t="shared" si="99"/>
        <v>#REF!</v>
      </c>
      <c r="G734" s="12" t="e">
        <f t="shared" si="103"/>
        <v>#REF!</v>
      </c>
      <c r="H734">
        <f t="shared" si="107"/>
        <v>80</v>
      </c>
      <c r="J734">
        <f t="shared" si="102"/>
        <v>42.135199943357655</v>
      </c>
      <c r="K734" t="e">
        <f t="shared" si="104"/>
        <v>#REF!</v>
      </c>
      <c r="L734" t="e">
        <f t="shared" si="105"/>
        <v>#REF!</v>
      </c>
    </row>
    <row r="735" spans="1:12" x14ac:dyDescent="0.25">
      <c r="A735" s="1">
        <f t="shared" si="106"/>
        <v>14.66</v>
      </c>
      <c r="B735" s="5">
        <f t="shared" si="101"/>
        <v>13.569384624869146</v>
      </c>
      <c r="C735" s="4">
        <v>733</v>
      </c>
      <c r="E735" s="3">
        <f t="shared" si="100"/>
        <v>0.02</v>
      </c>
      <c r="F735" t="e">
        <f t="shared" si="99"/>
        <v>#REF!</v>
      </c>
      <c r="G735" s="12" t="e">
        <f t="shared" si="103"/>
        <v>#REF!</v>
      </c>
      <c r="H735">
        <f t="shared" si="107"/>
        <v>80</v>
      </c>
      <c r="J735">
        <f t="shared" si="102"/>
        <v>39.803528232949496</v>
      </c>
      <c r="K735" t="e">
        <f t="shared" si="104"/>
        <v>#REF!</v>
      </c>
      <c r="L735" t="e">
        <f t="shared" si="105"/>
        <v>#REF!</v>
      </c>
    </row>
    <row r="736" spans="1:12" x14ac:dyDescent="0.25">
      <c r="A736" s="1">
        <f t="shared" si="106"/>
        <v>14.68</v>
      </c>
      <c r="B736" s="5">
        <f t="shared" si="101"/>
        <v>12.773960845704861</v>
      </c>
      <c r="C736" s="4">
        <v>734</v>
      </c>
      <c r="E736" s="3">
        <f t="shared" si="100"/>
        <v>0.02</v>
      </c>
      <c r="F736" t="e">
        <f t="shared" si="99"/>
        <v>#REF!</v>
      </c>
      <c r="G736" s="12" t="e">
        <f t="shared" si="103"/>
        <v>#REF!</v>
      </c>
      <c r="H736">
        <f t="shared" si="107"/>
        <v>80</v>
      </c>
      <c r="J736">
        <f t="shared" si="102"/>
        <v>37.470285147400929</v>
      </c>
      <c r="K736" t="e">
        <f t="shared" si="104"/>
        <v>#REF!</v>
      </c>
      <c r="L736" t="e">
        <f t="shared" si="105"/>
        <v>#REF!</v>
      </c>
    </row>
    <row r="737" spans="1:12" x14ac:dyDescent="0.25">
      <c r="A737" s="1">
        <f t="shared" si="106"/>
        <v>14.700000000000001</v>
      </c>
      <c r="B737" s="5">
        <f t="shared" si="101"/>
        <v>11.978032772438912</v>
      </c>
      <c r="C737" s="4">
        <v>735</v>
      </c>
      <c r="E737" s="3">
        <f t="shared" si="100"/>
        <v>0.02</v>
      </c>
      <c r="F737" t="e">
        <f t="shared" si="99"/>
        <v>#REF!</v>
      </c>
      <c r="G737" s="12" t="e">
        <f t="shared" si="103"/>
        <v>#REF!</v>
      </c>
      <c r="H737">
        <f t="shared" si="107"/>
        <v>80</v>
      </c>
      <c r="J737">
        <f t="shared" si="102"/>
        <v>35.135562799154144</v>
      </c>
      <c r="K737" t="e">
        <f t="shared" si="104"/>
        <v>#REF!</v>
      </c>
      <c r="L737" t="e">
        <f t="shared" si="105"/>
        <v>#REF!</v>
      </c>
    </row>
    <row r="738" spans="1:12" x14ac:dyDescent="0.25">
      <c r="A738" s="1">
        <f t="shared" si="106"/>
        <v>14.72</v>
      </c>
      <c r="B738" s="5">
        <f t="shared" si="101"/>
        <v>11.181631826948896</v>
      </c>
      <c r="C738" s="4">
        <v>736</v>
      </c>
      <c r="E738" s="3">
        <f t="shared" si="100"/>
        <v>0.02</v>
      </c>
      <c r="F738" t="e">
        <f t="shared" si="99"/>
        <v>#REF!</v>
      </c>
      <c r="G738" s="12" t="e">
        <f t="shared" si="103"/>
        <v>#REF!</v>
      </c>
      <c r="H738">
        <f t="shared" si="107"/>
        <v>80</v>
      </c>
      <c r="J738">
        <f t="shared" si="102"/>
        <v>32.799453359050098</v>
      </c>
      <c r="K738" t="e">
        <f t="shared" si="104"/>
        <v>#REF!</v>
      </c>
      <c r="L738" t="e">
        <f t="shared" si="105"/>
        <v>#REF!</v>
      </c>
    </row>
    <row r="739" spans="1:12" x14ac:dyDescent="0.25">
      <c r="A739" s="1">
        <f t="shared" si="106"/>
        <v>14.74</v>
      </c>
      <c r="B739" s="5">
        <f t="shared" si="101"/>
        <v>10.384789449780376</v>
      </c>
      <c r="C739" s="4">
        <v>737</v>
      </c>
      <c r="E739" s="3">
        <f t="shared" si="100"/>
        <v>0.02</v>
      </c>
      <c r="F739" t="e">
        <f t="shared" si="99"/>
        <v>#REF!</v>
      </c>
      <c r="G739" s="12" t="e">
        <f t="shared" si="103"/>
        <v>#REF!</v>
      </c>
      <c r="H739">
        <f t="shared" si="107"/>
        <v>80</v>
      </c>
      <c r="J739">
        <f t="shared" si="102"/>
        <v>30.4620490526891</v>
      </c>
      <c r="K739" t="e">
        <f t="shared" si="104"/>
        <v>#REF!</v>
      </c>
      <c r="L739" t="e">
        <f t="shared" si="105"/>
        <v>#REF!</v>
      </c>
    </row>
    <row r="740" spans="1:12" x14ac:dyDescent="0.25">
      <c r="A740" s="1">
        <f t="shared" si="106"/>
        <v>14.76</v>
      </c>
      <c r="B740" s="5">
        <f t="shared" si="101"/>
        <v>9.5875370989058695</v>
      </c>
      <c r="C740" s="4">
        <v>738</v>
      </c>
      <c r="E740" s="3">
        <f t="shared" si="100"/>
        <v>0.02</v>
      </c>
      <c r="F740" t="e">
        <f t="shared" si="99"/>
        <v>#REF!</v>
      </c>
      <c r="G740" s="12" t="e">
        <f t="shared" si="103"/>
        <v>#REF!</v>
      </c>
      <c r="H740">
        <f t="shared" si="107"/>
        <v>80</v>
      </c>
      <c r="J740">
        <f t="shared" si="102"/>
        <v>28.123442156790549</v>
      </c>
      <c r="K740" t="e">
        <f t="shared" si="104"/>
        <v>#REF!</v>
      </c>
      <c r="L740" t="e">
        <f t="shared" si="105"/>
        <v>#REF!</v>
      </c>
    </row>
    <row r="741" spans="1:12" x14ac:dyDescent="0.25">
      <c r="A741" s="1">
        <f t="shared" si="106"/>
        <v>14.780000000000001</v>
      </c>
      <c r="B741" s="5">
        <f t="shared" si="101"/>
        <v>8.7899062484831934</v>
      </c>
      <c r="C741" s="4">
        <v>739</v>
      </c>
      <c r="E741" s="3">
        <f t="shared" si="100"/>
        <v>0.02</v>
      </c>
      <c r="F741" t="e">
        <f t="shared" si="99"/>
        <v>#REF!</v>
      </c>
      <c r="G741" s="12" t="e">
        <f t="shared" si="103"/>
        <v>#REF!</v>
      </c>
      <c r="H741">
        <f t="shared" si="107"/>
        <v>80</v>
      </c>
      <c r="J741">
        <f t="shared" si="102"/>
        <v>25.783724995550699</v>
      </c>
      <c r="K741" t="e">
        <f t="shared" si="104"/>
        <v>#REF!</v>
      </c>
      <c r="L741" t="e">
        <f t="shared" si="105"/>
        <v>#REF!</v>
      </c>
    </row>
    <row r="742" spans="1:12" x14ac:dyDescent="0.25">
      <c r="A742" s="1">
        <f t="shared" si="106"/>
        <v>14.8</v>
      </c>
      <c r="B742" s="5">
        <f t="shared" si="101"/>
        <v>7.9919283876126688</v>
      </c>
      <c r="C742" s="4">
        <v>740</v>
      </c>
      <c r="E742" s="3">
        <f t="shared" si="100"/>
        <v>0.02</v>
      </c>
      <c r="F742" t="e">
        <f t="shared" si="99"/>
        <v>#REF!</v>
      </c>
      <c r="G742" s="12" t="e">
        <f t="shared" si="103"/>
        <v>#REF!</v>
      </c>
      <c r="H742">
        <f t="shared" si="107"/>
        <v>80</v>
      </c>
      <c r="J742">
        <f t="shared" si="102"/>
        <v>23.442989936997161</v>
      </c>
      <c r="K742" t="e">
        <f t="shared" si="104"/>
        <v>#REF!</v>
      </c>
      <c r="L742" t="e">
        <f t="shared" si="105"/>
        <v>#REF!</v>
      </c>
    </row>
    <row r="743" spans="1:12" x14ac:dyDescent="0.25">
      <c r="A743" s="1">
        <f t="shared" si="106"/>
        <v>14.82</v>
      </c>
      <c r="B743" s="5">
        <f t="shared" si="101"/>
        <v>7.1936350190937741</v>
      </c>
      <c r="C743" s="4">
        <v>741</v>
      </c>
      <c r="E743" s="3">
        <f t="shared" si="100"/>
        <v>0.02</v>
      </c>
      <c r="F743" t="e">
        <f t="shared" si="99"/>
        <v>#REF!</v>
      </c>
      <c r="G743" s="12" t="e">
        <f t="shared" si="103"/>
        <v>#REF!</v>
      </c>
      <c r="H743">
        <f t="shared" si="107"/>
        <v>80</v>
      </c>
      <c r="J743">
        <f t="shared" si="102"/>
        <v>21.101329389341736</v>
      </c>
      <c r="K743" t="e">
        <f t="shared" si="104"/>
        <v>#REF!</v>
      </c>
      <c r="L743" t="e">
        <f t="shared" si="105"/>
        <v>#REF!</v>
      </c>
    </row>
    <row r="744" spans="1:12" x14ac:dyDescent="0.25">
      <c r="A744" s="1">
        <f t="shared" si="106"/>
        <v>14.84</v>
      </c>
      <c r="B744" s="5">
        <f t="shared" si="101"/>
        <v>6.3950576581818028</v>
      </c>
      <c r="C744" s="4">
        <v>742</v>
      </c>
      <c r="E744" s="3">
        <f t="shared" si="100"/>
        <v>0.02</v>
      </c>
      <c r="F744" t="e">
        <f t="shared" si="99"/>
        <v>#REF!</v>
      </c>
      <c r="G744" s="12" t="e">
        <f t="shared" si="103"/>
        <v>#REF!</v>
      </c>
      <c r="H744">
        <f t="shared" si="107"/>
        <v>80</v>
      </c>
      <c r="J744">
        <f t="shared" si="102"/>
        <v>18.758835797333287</v>
      </c>
      <c r="K744" t="e">
        <f t="shared" si="104"/>
        <v>#REF!</v>
      </c>
      <c r="L744" t="e">
        <f t="shared" si="105"/>
        <v>#REF!</v>
      </c>
    </row>
    <row r="745" spans="1:12" x14ac:dyDescent="0.25">
      <c r="A745" s="1">
        <f t="shared" si="106"/>
        <v>14.86</v>
      </c>
      <c r="B745" s="5">
        <f t="shared" si="101"/>
        <v>5.5962278313435787</v>
      </c>
      <c r="C745" s="4">
        <v>743</v>
      </c>
      <c r="E745" s="3">
        <f t="shared" si="100"/>
        <v>0.02</v>
      </c>
      <c r="F745" t="e">
        <f t="shared" si="99"/>
        <v>#REF!</v>
      </c>
      <c r="G745" s="12" t="e">
        <f t="shared" si="103"/>
        <v>#REF!</v>
      </c>
      <c r="H745">
        <f t="shared" si="107"/>
        <v>80</v>
      </c>
      <c r="J745">
        <f t="shared" si="102"/>
        <v>16.415601638607829</v>
      </c>
      <c r="K745" t="e">
        <f t="shared" si="104"/>
        <v>#REF!</v>
      </c>
      <c r="L745" t="e">
        <f t="shared" si="105"/>
        <v>#REF!</v>
      </c>
    </row>
    <row r="746" spans="1:12" x14ac:dyDescent="0.25">
      <c r="A746" s="1">
        <f t="shared" si="106"/>
        <v>14.88</v>
      </c>
      <c r="B746" s="5">
        <f t="shared" si="101"/>
        <v>4.7971770750126241</v>
      </c>
      <c r="C746" s="4">
        <v>744</v>
      </c>
      <c r="E746" s="3">
        <f t="shared" si="100"/>
        <v>0.02</v>
      </c>
      <c r="F746" t="e">
        <f t="shared" si="99"/>
        <v>#REF!</v>
      </c>
      <c r="G746" s="12" t="e">
        <f t="shared" si="103"/>
        <v>#REF!</v>
      </c>
      <c r="H746">
        <f t="shared" si="107"/>
        <v>80</v>
      </c>
      <c r="J746">
        <f t="shared" si="102"/>
        <v>14.071719420037031</v>
      </c>
      <c r="K746" t="e">
        <f t="shared" si="104"/>
        <v>#REF!</v>
      </c>
      <c r="L746" t="e">
        <f t="shared" si="105"/>
        <v>#REF!</v>
      </c>
    </row>
    <row r="747" spans="1:12" x14ac:dyDescent="0.25">
      <c r="A747" s="1">
        <f t="shared" si="106"/>
        <v>14.9</v>
      </c>
      <c r="B747" s="5">
        <f t="shared" si="101"/>
        <v>3.997936934345057</v>
      </c>
      <c r="C747" s="4">
        <v>745</v>
      </c>
      <c r="E747" s="3">
        <f t="shared" si="100"/>
        <v>0.02</v>
      </c>
      <c r="F747" t="e">
        <f t="shared" si="99"/>
        <v>#REF!</v>
      </c>
      <c r="G747" s="12" t="e">
        <f t="shared" si="103"/>
        <v>#REF!</v>
      </c>
      <c r="H747">
        <f t="shared" si="107"/>
        <v>80</v>
      </c>
      <c r="J747">
        <f t="shared" si="102"/>
        <v>11.727281674078835</v>
      </c>
      <c r="K747" t="e">
        <f t="shared" si="104"/>
        <v>#REF!</v>
      </c>
      <c r="L747" t="e">
        <f t="shared" si="105"/>
        <v>#REF!</v>
      </c>
    </row>
    <row r="748" spans="1:12" x14ac:dyDescent="0.25">
      <c r="A748" s="1">
        <f t="shared" si="106"/>
        <v>14.92</v>
      </c>
      <c r="B748" s="5">
        <f t="shared" si="101"/>
        <v>3.1985389619728868</v>
      </c>
      <c r="C748" s="4">
        <v>746</v>
      </c>
      <c r="E748" s="3">
        <f t="shared" si="100"/>
        <v>0.02</v>
      </c>
      <c r="F748" t="e">
        <f t="shared" si="99"/>
        <v>#REF!</v>
      </c>
      <c r="G748" s="12" t="e">
        <f t="shared" si="103"/>
        <v>#REF!</v>
      </c>
      <c r="H748">
        <f t="shared" si="107"/>
        <v>80</v>
      </c>
      <c r="J748">
        <f t="shared" si="102"/>
        <v>9.3823809551204675</v>
      </c>
      <c r="K748" t="e">
        <f t="shared" si="104"/>
        <v>#REF!</v>
      </c>
      <c r="L748" t="e">
        <f t="shared" si="105"/>
        <v>#REF!</v>
      </c>
    </row>
    <row r="749" spans="1:12" x14ac:dyDescent="0.25">
      <c r="A749" s="1">
        <f t="shared" si="106"/>
        <v>14.94</v>
      </c>
      <c r="B749" s="5">
        <f t="shared" si="101"/>
        <v>2.3990147167591602</v>
      </c>
      <c r="C749" s="4">
        <v>747</v>
      </c>
      <c r="E749" s="3">
        <f t="shared" si="100"/>
        <v>0.02</v>
      </c>
      <c r="F749" t="e">
        <f t="shared" si="99"/>
        <v>#REF!</v>
      </c>
      <c r="G749" s="12" t="e">
        <f t="shared" si="103"/>
        <v>#REF!</v>
      </c>
      <c r="H749">
        <f t="shared" si="107"/>
        <v>80</v>
      </c>
      <c r="J749">
        <f t="shared" si="102"/>
        <v>7.03710983582687</v>
      </c>
      <c r="K749" t="e">
        <f t="shared" si="104"/>
        <v>#REF!</v>
      </c>
      <c r="L749" t="e">
        <f t="shared" si="105"/>
        <v>#REF!</v>
      </c>
    </row>
    <row r="750" spans="1:12" x14ac:dyDescent="0.25">
      <c r="A750" s="1">
        <f t="shared" si="106"/>
        <v>14.96</v>
      </c>
      <c r="B750" s="5">
        <f t="shared" si="101"/>
        <v>1.5993957625521873</v>
      </c>
      <c r="C750" s="4">
        <v>748</v>
      </c>
      <c r="E750" s="3">
        <f t="shared" si="100"/>
        <v>0.02</v>
      </c>
      <c r="F750" t="e">
        <f t="shared" si="99"/>
        <v>#REF!</v>
      </c>
      <c r="G750" s="12" t="e">
        <f t="shared" si="103"/>
        <v>#REF!</v>
      </c>
      <c r="H750">
        <f t="shared" si="107"/>
        <v>80</v>
      </c>
      <c r="J750">
        <f t="shared" si="102"/>
        <v>4.6915609034864163</v>
      </c>
      <c r="K750" t="e">
        <f t="shared" si="104"/>
        <v>#REF!</v>
      </c>
      <c r="L750" t="e">
        <f t="shared" si="105"/>
        <v>#REF!</v>
      </c>
    </row>
    <row r="751" spans="1:12" x14ac:dyDescent="0.25">
      <c r="A751" s="1">
        <f t="shared" si="106"/>
        <v>14.98</v>
      </c>
      <c r="B751" s="5">
        <f t="shared" si="101"/>
        <v>0.79971366693922619</v>
      </c>
      <c r="C751" s="4">
        <v>749</v>
      </c>
      <c r="E751" s="3">
        <f t="shared" si="100"/>
        <v>0.02</v>
      </c>
      <c r="F751" t="e">
        <f t="shared" si="99"/>
        <v>#REF!</v>
      </c>
      <c r="G751" s="12" t="e">
        <f t="shared" si="103"/>
        <v>#REF!</v>
      </c>
      <c r="H751">
        <f t="shared" si="107"/>
        <v>80</v>
      </c>
      <c r="J751">
        <f t="shared" si="102"/>
        <v>2.3458267563550632</v>
      </c>
      <c r="K751" t="e">
        <f t="shared" si="104"/>
        <v>#REF!</v>
      </c>
      <c r="L751" t="e">
        <f t="shared" si="105"/>
        <v>#REF!</v>
      </c>
    </row>
    <row r="752" spans="1:12" x14ac:dyDescent="0.25">
      <c r="A752" s="1">
        <f t="shared" si="106"/>
        <v>15</v>
      </c>
      <c r="B752" s="5">
        <f t="shared" si="101"/>
        <v>2.3390391071504871E-14</v>
      </c>
      <c r="C752" s="4">
        <v>750</v>
      </c>
      <c r="E752" s="3">
        <f t="shared" si="100"/>
        <v>0.02</v>
      </c>
      <c r="F752" t="e">
        <f t="shared" si="99"/>
        <v>#REF!</v>
      </c>
      <c r="G752" s="12" t="e">
        <f t="shared" si="103"/>
        <v>#REF!</v>
      </c>
      <c r="H752">
        <f t="shared" si="107"/>
        <v>80</v>
      </c>
      <c r="J752">
        <f t="shared" si="102"/>
        <v>6.8611813809747625E-14</v>
      </c>
      <c r="K752" t="e">
        <f t="shared" si="104"/>
        <v>#REF!</v>
      </c>
      <c r="L752" t="e">
        <f t="shared" si="105"/>
        <v>#REF!</v>
      </c>
    </row>
    <row r="753" spans="1:12" x14ac:dyDescent="0.25">
      <c r="A753" s="1">
        <f t="shared" si="106"/>
        <v>15.02</v>
      </c>
      <c r="B753" s="5">
        <f t="shared" si="101"/>
        <v>0.79971366693917934</v>
      </c>
      <c r="C753" s="4">
        <v>751</v>
      </c>
      <c r="E753" s="3">
        <f t="shared" si="100"/>
        <v>0.02</v>
      </c>
      <c r="F753" t="e">
        <f t="shared" si="99"/>
        <v>#REF!</v>
      </c>
      <c r="G753" s="12" t="e">
        <f t="shared" si="103"/>
        <v>#REF!</v>
      </c>
      <c r="H753">
        <f t="shared" si="107"/>
        <v>80</v>
      </c>
      <c r="J753">
        <f t="shared" si="102"/>
        <v>2.345826756354926</v>
      </c>
      <c r="K753" t="e">
        <f t="shared" si="104"/>
        <v>#REF!</v>
      </c>
      <c r="L753" t="e">
        <f t="shared" si="105"/>
        <v>#REF!</v>
      </c>
    </row>
    <row r="754" spans="1:12" x14ac:dyDescent="0.25">
      <c r="A754" s="1">
        <f t="shared" si="106"/>
        <v>15.040000000000001</v>
      </c>
      <c r="B754" s="5">
        <f t="shared" si="101"/>
        <v>1.5993957625522537</v>
      </c>
      <c r="C754" s="4">
        <v>752</v>
      </c>
      <c r="E754" s="3">
        <f t="shared" si="100"/>
        <v>0.02</v>
      </c>
      <c r="F754" t="e">
        <f t="shared" si="99"/>
        <v>#REF!</v>
      </c>
      <c r="G754" s="12" t="e">
        <f t="shared" si="103"/>
        <v>#REF!</v>
      </c>
      <c r="H754">
        <f t="shared" si="107"/>
        <v>80</v>
      </c>
      <c r="J754">
        <f t="shared" si="102"/>
        <v>4.6915609034866108</v>
      </c>
      <c r="K754" t="e">
        <f t="shared" si="104"/>
        <v>#REF!</v>
      </c>
      <c r="L754" t="e">
        <f t="shared" si="105"/>
        <v>#REF!</v>
      </c>
    </row>
    <row r="755" spans="1:12" x14ac:dyDescent="0.25">
      <c r="A755" s="1">
        <f t="shared" si="106"/>
        <v>15.06</v>
      </c>
      <c r="B755" s="5">
        <f t="shared" si="101"/>
        <v>2.3990147167591136</v>
      </c>
      <c r="C755" s="4">
        <v>753</v>
      </c>
      <c r="E755" s="3">
        <f t="shared" si="100"/>
        <v>0.02</v>
      </c>
      <c r="F755" t="e">
        <f t="shared" si="99"/>
        <v>#REF!</v>
      </c>
      <c r="G755" s="12" t="e">
        <f t="shared" si="103"/>
        <v>#REF!</v>
      </c>
      <c r="H755">
        <f t="shared" si="107"/>
        <v>80</v>
      </c>
      <c r="J755">
        <f t="shared" si="102"/>
        <v>7.0371098358267323</v>
      </c>
      <c r="K755" t="e">
        <f t="shared" si="104"/>
        <v>#REF!</v>
      </c>
      <c r="L755" t="e">
        <f t="shared" si="105"/>
        <v>#REF!</v>
      </c>
    </row>
    <row r="756" spans="1:12" x14ac:dyDescent="0.25">
      <c r="A756" s="1">
        <f t="shared" si="106"/>
        <v>15.08</v>
      </c>
      <c r="B756" s="5">
        <f t="shared" si="101"/>
        <v>3.1985389619728397</v>
      </c>
      <c r="C756" s="4">
        <v>754</v>
      </c>
      <c r="E756" s="3">
        <f t="shared" si="100"/>
        <v>0.02</v>
      </c>
      <c r="F756" t="e">
        <f t="shared" si="99"/>
        <v>#REF!</v>
      </c>
      <c r="G756" s="12" t="e">
        <f t="shared" si="103"/>
        <v>#REF!</v>
      </c>
      <c r="H756">
        <f t="shared" si="107"/>
        <v>80</v>
      </c>
      <c r="J756">
        <f t="shared" si="102"/>
        <v>9.3823809551203308</v>
      </c>
      <c r="K756" t="e">
        <f t="shared" si="104"/>
        <v>#REF!</v>
      </c>
      <c r="L756" t="e">
        <f t="shared" si="105"/>
        <v>#REF!</v>
      </c>
    </row>
    <row r="757" spans="1:12" x14ac:dyDescent="0.25">
      <c r="A757" s="1">
        <f t="shared" si="106"/>
        <v>15.1</v>
      </c>
      <c r="B757" s="5">
        <f t="shared" si="101"/>
        <v>3.9979369343450104</v>
      </c>
      <c r="C757" s="4">
        <v>755</v>
      </c>
      <c r="E757" s="3">
        <f t="shared" si="100"/>
        <v>0.02</v>
      </c>
      <c r="F757" t="e">
        <f t="shared" si="99"/>
        <v>#REF!</v>
      </c>
      <c r="G757" s="12" t="e">
        <f t="shared" si="103"/>
        <v>#REF!</v>
      </c>
      <c r="H757">
        <f t="shared" si="107"/>
        <v>80</v>
      </c>
      <c r="J757">
        <f t="shared" si="102"/>
        <v>11.727281674078696</v>
      </c>
      <c r="K757" t="e">
        <f t="shared" si="104"/>
        <v>#REF!</v>
      </c>
      <c r="L757" t="e">
        <f t="shared" si="105"/>
        <v>#REF!</v>
      </c>
    </row>
    <row r="758" spans="1:12" x14ac:dyDescent="0.25">
      <c r="A758" s="1">
        <f t="shared" si="106"/>
        <v>15.120000000000001</v>
      </c>
      <c r="B758" s="5">
        <f t="shared" si="101"/>
        <v>4.7971770750126908</v>
      </c>
      <c r="C758" s="4">
        <v>756</v>
      </c>
      <c r="E758" s="3">
        <f t="shared" si="100"/>
        <v>0.02</v>
      </c>
      <c r="F758" t="e">
        <f t="shared" si="99"/>
        <v>#REF!</v>
      </c>
      <c r="G758" s="12" t="e">
        <f t="shared" si="103"/>
        <v>#REF!</v>
      </c>
      <c r="H758">
        <f t="shared" si="107"/>
        <v>80</v>
      </c>
      <c r="J758">
        <f t="shared" si="102"/>
        <v>14.071719420037224</v>
      </c>
      <c r="K758" t="e">
        <f t="shared" si="104"/>
        <v>#REF!</v>
      </c>
      <c r="L758" t="e">
        <f t="shared" si="105"/>
        <v>#REF!</v>
      </c>
    </row>
    <row r="759" spans="1:12" x14ac:dyDescent="0.25">
      <c r="A759" s="1">
        <f t="shared" si="106"/>
        <v>15.14</v>
      </c>
      <c r="B759" s="5">
        <f t="shared" si="101"/>
        <v>5.5962278313435316</v>
      </c>
      <c r="C759" s="4">
        <v>757</v>
      </c>
      <c r="E759" s="3">
        <f t="shared" si="100"/>
        <v>0.02</v>
      </c>
      <c r="F759" t="e">
        <f t="shared" ref="F759:F822" si="108">SQRT(ABS(F758*F758-2*Vout*Iout*E758*100*1000000/1000/1000/Cin/H758))</f>
        <v>#REF!</v>
      </c>
      <c r="G759" s="12" t="e">
        <f t="shared" si="103"/>
        <v>#REF!</v>
      </c>
      <c r="H759">
        <f t="shared" si="107"/>
        <v>80</v>
      </c>
      <c r="J759">
        <f t="shared" si="102"/>
        <v>16.415601638607694</v>
      </c>
      <c r="K759" t="e">
        <f t="shared" si="104"/>
        <v>#REF!</v>
      </c>
      <c r="L759" t="e">
        <f t="shared" si="105"/>
        <v>#REF!</v>
      </c>
    </row>
    <row r="760" spans="1:12" x14ac:dyDescent="0.25">
      <c r="A760" s="1">
        <f t="shared" si="106"/>
        <v>15.16</v>
      </c>
      <c r="B760" s="5">
        <f t="shared" si="101"/>
        <v>6.3950576581817558</v>
      </c>
      <c r="C760" s="4">
        <v>758</v>
      </c>
      <c r="E760" s="3">
        <f t="shared" si="100"/>
        <v>0.02</v>
      </c>
      <c r="F760" t="e">
        <f t="shared" si="108"/>
        <v>#REF!</v>
      </c>
      <c r="G760" s="12" t="e">
        <f t="shared" si="103"/>
        <v>#REF!</v>
      </c>
      <c r="H760">
        <f t="shared" si="107"/>
        <v>80</v>
      </c>
      <c r="J760">
        <f t="shared" si="102"/>
        <v>18.758835797333152</v>
      </c>
      <c r="K760" t="e">
        <f t="shared" si="104"/>
        <v>#REF!</v>
      </c>
      <c r="L760" t="e">
        <f t="shared" si="105"/>
        <v>#REF!</v>
      </c>
    </row>
    <row r="761" spans="1:12" x14ac:dyDescent="0.25">
      <c r="A761" s="1">
        <f t="shared" si="106"/>
        <v>15.18</v>
      </c>
      <c r="B761" s="5">
        <f t="shared" si="101"/>
        <v>7.193635019093727</v>
      </c>
      <c r="C761" s="4">
        <v>759</v>
      </c>
      <c r="E761" s="3">
        <f t="shared" si="100"/>
        <v>0.02</v>
      </c>
      <c r="F761" t="e">
        <f t="shared" si="108"/>
        <v>#REF!</v>
      </c>
      <c r="G761" s="12" t="e">
        <f t="shared" si="103"/>
        <v>#REF!</v>
      </c>
      <c r="H761">
        <f t="shared" si="107"/>
        <v>80</v>
      </c>
      <c r="J761">
        <f t="shared" si="102"/>
        <v>21.101329389341601</v>
      </c>
      <c r="K761" t="e">
        <f t="shared" si="104"/>
        <v>#REF!</v>
      </c>
      <c r="L761" t="e">
        <f t="shared" si="105"/>
        <v>#REF!</v>
      </c>
    </row>
    <row r="762" spans="1:12" x14ac:dyDescent="0.25">
      <c r="A762" s="1">
        <f t="shared" si="106"/>
        <v>15.200000000000001</v>
      </c>
      <c r="B762" s="5">
        <f t="shared" si="101"/>
        <v>7.9919283876126208</v>
      </c>
      <c r="C762" s="4">
        <v>760</v>
      </c>
      <c r="E762" s="3">
        <f t="shared" si="100"/>
        <v>0.02</v>
      </c>
      <c r="F762" t="e">
        <f t="shared" si="108"/>
        <v>#REF!</v>
      </c>
      <c r="G762" s="12" t="e">
        <f t="shared" si="103"/>
        <v>#REF!</v>
      </c>
      <c r="H762">
        <f t="shared" si="107"/>
        <v>80</v>
      </c>
      <c r="J762">
        <f t="shared" si="102"/>
        <v>23.442989936997019</v>
      </c>
      <c r="K762" t="e">
        <f t="shared" si="104"/>
        <v>#REF!</v>
      </c>
      <c r="L762" t="e">
        <f t="shared" si="105"/>
        <v>#REF!</v>
      </c>
    </row>
    <row r="763" spans="1:12" x14ac:dyDescent="0.25">
      <c r="A763" s="1">
        <f t="shared" si="106"/>
        <v>15.22</v>
      </c>
      <c r="B763" s="5">
        <f t="shared" si="101"/>
        <v>8.7899062484832573</v>
      </c>
      <c r="C763" s="4">
        <v>761</v>
      </c>
      <c r="E763" s="3">
        <f t="shared" si="100"/>
        <v>0.02</v>
      </c>
      <c r="F763" t="e">
        <f t="shared" si="108"/>
        <v>#REF!</v>
      </c>
      <c r="G763" s="12" t="e">
        <f t="shared" si="103"/>
        <v>#REF!</v>
      </c>
      <c r="H763">
        <f t="shared" si="107"/>
        <v>80</v>
      </c>
      <c r="J763">
        <f t="shared" si="102"/>
        <v>25.783724995550891</v>
      </c>
      <c r="K763" t="e">
        <f t="shared" si="104"/>
        <v>#REF!</v>
      </c>
      <c r="L763" t="e">
        <f t="shared" si="105"/>
        <v>#REF!</v>
      </c>
    </row>
    <row r="764" spans="1:12" x14ac:dyDescent="0.25">
      <c r="A764" s="1">
        <f t="shared" si="106"/>
        <v>15.24</v>
      </c>
      <c r="B764" s="5">
        <f t="shared" si="101"/>
        <v>9.5875370989058233</v>
      </c>
      <c r="C764" s="4">
        <v>762</v>
      </c>
      <c r="E764" s="3">
        <f t="shared" si="100"/>
        <v>0.02</v>
      </c>
      <c r="F764" t="e">
        <f t="shared" si="108"/>
        <v>#REF!</v>
      </c>
      <c r="G764" s="12" t="e">
        <f t="shared" si="103"/>
        <v>#REF!</v>
      </c>
      <c r="H764">
        <f t="shared" si="107"/>
        <v>80</v>
      </c>
      <c r="J764">
        <f t="shared" si="102"/>
        <v>28.123442156790414</v>
      </c>
      <c r="K764" t="e">
        <f t="shared" si="104"/>
        <v>#REF!</v>
      </c>
      <c r="L764" t="e">
        <f t="shared" si="105"/>
        <v>#REF!</v>
      </c>
    </row>
    <row r="765" spans="1:12" x14ac:dyDescent="0.25">
      <c r="A765" s="1">
        <f t="shared" si="106"/>
        <v>15.26</v>
      </c>
      <c r="B765" s="5">
        <f t="shared" si="101"/>
        <v>10.384789449780328</v>
      </c>
      <c r="C765" s="4">
        <v>763</v>
      </c>
      <c r="E765" s="3">
        <f t="shared" si="100"/>
        <v>0.02</v>
      </c>
      <c r="F765" t="e">
        <f t="shared" si="108"/>
        <v>#REF!</v>
      </c>
      <c r="G765" s="12" t="e">
        <f t="shared" si="103"/>
        <v>#REF!</v>
      </c>
      <c r="H765">
        <f t="shared" si="107"/>
        <v>80</v>
      </c>
      <c r="J765">
        <f t="shared" si="102"/>
        <v>30.462049052688961</v>
      </c>
      <c r="K765" t="e">
        <f t="shared" si="104"/>
        <v>#REF!</v>
      </c>
      <c r="L765" t="e">
        <f t="shared" si="105"/>
        <v>#REF!</v>
      </c>
    </row>
    <row r="766" spans="1:12" x14ac:dyDescent="0.25">
      <c r="A766" s="1">
        <f t="shared" si="106"/>
        <v>15.280000000000001</v>
      </c>
      <c r="B766" s="5">
        <f t="shared" si="101"/>
        <v>11.181631826948964</v>
      </c>
      <c r="C766" s="4">
        <v>764</v>
      </c>
      <c r="E766" s="3">
        <f t="shared" si="100"/>
        <v>0.02</v>
      </c>
      <c r="F766" t="e">
        <f t="shared" si="108"/>
        <v>#REF!</v>
      </c>
      <c r="G766" s="12" t="e">
        <f t="shared" si="103"/>
        <v>#REF!</v>
      </c>
      <c r="H766">
        <f t="shared" si="107"/>
        <v>80</v>
      </c>
      <c r="J766">
        <f t="shared" si="102"/>
        <v>32.79945335905029</v>
      </c>
      <c r="K766" t="e">
        <f t="shared" si="104"/>
        <v>#REF!</v>
      </c>
      <c r="L766" t="e">
        <f t="shared" si="105"/>
        <v>#REF!</v>
      </c>
    </row>
    <row r="767" spans="1:12" x14ac:dyDescent="0.25">
      <c r="A767" s="1">
        <f t="shared" si="106"/>
        <v>15.3</v>
      </c>
      <c r="B767" s="5">
        <f t="shared" si="101"/>
        <v>11.978032772438979</v>
      </c>
      <c r="C767" s="4">
        <v>765</v>
      </c>
      <c r="E767" s="3">
        <f t="shared" si="100"/>
        <v>0.02</v>
      </c>
      <c r="F767" t="e">
        <f t="shared" si="108"/>
        <v>#REF!</v>
      </c>
      <c r="G767" s="12" t="e">
        <f t="shared" si="103"/>
        <v>#REF!</v>
      </c>
      <c r="H767">
        <f t="shared" si="107"/>
        <v>80</v>
      </c>
      <c r="J767">
        <f t="shared" si="102"/>
        <v>35.135562799154336</v>
      </c>
      <c r="K767" t="e">
        <f t="shared" si="104"/>
        <v>#REF!</v>
      </c>
      <c r="L767" t="e">
        <f t="shared" si="105"/>
        <v>#REF!</v>
      </c>
    </row>
    <row r="768" spans="1:12" x14ac:dyDescent="0.25">
      <c r="A768" s="1">
        <f t="shared" si="106"/>
        <v>15.32</v>
      </c>
      <c r="B768" s="5">
        <f t="shared" si="101"/>
        <v>12.773960845704815</v>
      </c>
      <c r="C768" s="4">
        <v>766</v>
      </c>
      <c r="E768" s="3">
        <f t="shared" si="100"/>
        <v>0.02</v>
      </c>
      <c r="F768" t="e">
        <f t="shared" si="108"/>
        <v>#REF!</v>
      </c>
      <c r="G768" s="12" t="e">
        <f t="shared" si="103"/>
        <v>#REF!</v>
      </c>
      <c r="H768">
        <f t="shared" si="107"/>
        <v>80</v>
      </c>
      <c r="J768">
        <f t="shared" si="102"/>
        <v>37.470285147400794</v>
      </c>
      <c r="K768" t="e">
        <f t="shared" si="104"/>
        <v>#REF!</v>
      </c>
      <c r="L768" t="e">
        <f t="shared" si="105"/>
        <v>#REF!</v>
      </c>
    </row>
    <row r="769" spans="1:12" x14ac:dyDescent="0.25">
      <c r="A769" s="1">
        <f t="shared" si="106"/>
        <v>15.34</v>
      </c>
      <c r="B769" s="5">
        <f t="shared" si="101"/>
        <v>13.5693846248691</v>
      </c>
      <c r="C769" s="4">
        <v>767</v>
      </c>
      <c r="E769" s="3">
        <f t="shared" ref="E769:E832" si="109">IF(fac=50,1/50,IF(fac=60,1/60))</f>
        <v>0.02</v>
      </c>
      <c r="F769" t="e">
        <f t="shared" si="108"/>
        <v>#REF!</v>
      </c>
      <c r="G769" s="12" t="e">
        <f t="shared" si="103"/>
        <v>#REF!</v>
      </c>
      <c r="H769">
        <f t="shared" si="107"/>
        <v>80</v>
      </c>
      <c r="J769">
        <f t="shared" si="102"/>
        <v>39.803528232949361</v>
      </c>
      <c r="K769" t="e">
        <f t="shared" si="104"/>
        <v>#REF!</v>
      </c>
      <c r="L769" t="e">
        <f t="shared" si="105"/>
        <v>#REF!</v>
      </c>
    </row>
    <row r="770" spans="1:12" x14ac:dyDescent="0.25">
      <c r="A770" s="1">
        <f t="shared" si="106"/>
        <v>15.36</v>
      </c>
      <c r="B770" s="5">
        <f t="shared" ref="B770:B833" si="110">IF(fac=50,Vacmin*SQRT(2)*ABS(COS(A770*PI()/5/2)),IF(fac=60,Vacmin*SQRT(2)*ABS(COS(A770*PI()*240/1000/2))))</f>
        <v>14.36427270796279</v>
      </c>
      <c r="C770" s="4">
        <v>768</v>
      </c>
      <c r="E770" s="3">
        <f t="shared" si="109"/>
        <v>0.02</v>
      </c>
      <c r="F770" t="e">
        <f t="shared" si="108"/>
        <v>#REF!</v>
      </c>
      <c r="G770" s="12" t="e">
        <f t="shared" si="103"/>
        <v>#REF!</v>
      </c>
      <c r="H770">
        <f t="shared" si="107"/>
        <v>80</v>
      </c>
      <c r="J770">
        <f t="shared" ref="J770:J833" si="111">IF(fac=50,Vacmax*SQRT(2)*ABS(COS(A770*PI()/5/2)),IF(fac=60,Vacmax*SQRT(2)*ABS(COS(A770*PI()*240/1000/2))))</f>
        <v>42.13519994335752</v>
      </c>
      <c r="K770" t="e">
        <f t="shared" si="104"/>
        <v>#REF!</v>
      </c>
      <c r="L770" t="e">
        <f t="shared" si="105"/>
        <v>#REF!</v>
      </c>
    </row>
    <row r="771" spans="1:12" x14ac:dyDescent="0.25">
      <c r="A771" s="1">
        <f t="shared" si="106"/>
        <v>15.38</v>
      </c>
      <c r="B771" s="5">
        <f t="shared" si="110"/>
        <v>15.158593714165546</v>
      </c>
      <c r="C771" s="4">
        <v>769</v>
      </c>
      <c r="E771" s="3">
        <f t="shared" si="109"/>
        <v>0.02</v>
      </c>
      <c r="F771" t="e">
        <f t="shared" si="108"/>
        <v>#REF!</v>
      </c>
      <c r="G771" s="12" t="e">
        <f t="shared" ref="G771:G834" si="112">MAX(B771,F771)</f>
        <v>#REF!</v>
      </c>
      <c r="H771">
        <f t="shared" si="107"/>
        <v>80</v>
      </c>
      <c r="J771">
        <f t="shared" si="111"/>
        <v>44.465208228218934</v>
      </c>
      <c r="K771" t="e">
        <f t="shared" ref="K771:K834" si="113">SQRT(ABS(K770*K770-2*Vout*Iout*E771*100*1000000/1000/1000/Cin/H771))</f>
        <v>#REF!</v>
      </c>
      <c r="L771" t="e">
        <f t="shared" ref="L771:L834" si="114">MAX(J771,K771)</f>
        <v>#REF!</v>
      </c>
    </row>
    <row r="772" spans="1:12" x14ac:dyDescent="0.25">
      <c r="A772" s="1">
        <f t="shared" ref="A772:A835" si="115">C772*E772</f>
        <v>15.4</v>
      </c>
      <c r="B772" s="5">
        <f t="shared" si="110"/>
        <v>15.952316285044247</v>
      </c>
      <c r="C772" s="4">
        <v>770</v>
      </c>
      <c r="E772" s="3">
        <f t="shared" si="109"/>
        <v>0.02</v>
      </c>
      <c r="F772" t="e">
        <f t="shared" si="108"/>
        <v>#REF!</v>
      </c>
      <c r="G772" s="12" t="e">
        <f t="shared" si="112"/>
        <v>#REF!</v>
      </c>
      <c r="H772">
        <f t="shared" ref="H772:H835" si="116">H771</f>
        <v>80</v>
      </c>
      <c r="J772">
        <f t="shared" si="111"/>
        <v>46.793461102796456</v>
      </c>
      <c r="K772" t="e">
        <f t="shared" si="113"/>
        <v>#REF!</v>
      </c>
      <c r="L772" t="e">
        <f t="shared" si="114"/>
        <v>#REF!</v>
      </c>
    </row>
    <row r="773" spans="1:12" x14ac:dyDescent="0.25">
      <c r="A773" s="1">
        <f t="shared" si="115"/>
        <v>15.42</v>
      </c>
      <c r="B773" s="5">
        <f t="shared" si="110"/>
        <v>16.745409085790644</v>
      </c>
      <c r="C773" s="4">
        <v>771</v>
      </c>
      <c r="E773" s="3">
        <f t="shared" si="109"/>
        <v>0.02</v>
      </c>
      <c r="F773" t="e">
        <f t="shared" si="108"/>
        <v>#REF!</v>
      </c>
      <c r="G773" s="12" t="e">
        <f t="shared" si="112"/>
        <v>#REF!</v>
      </c>
      <c r="H773">
        <f t="shared" si="116"/>
        <v>80</v>
      </c>
      <c r="J773">
        <f t="shared" si="111"/>
        <v>49.119866651652558</v>
      </c>
      <c r="K773" t="e">
        <f t="shared" si="113"/>
        <v>#REF!</v>
      </c>
      <c r="L773" t="e">
        <f t="shared" si="114"/>
        <v>#REF!</v>
      </c>
    </row>
    <row r="774" spans="1:12" x14ac:dyDescent="0.25">
      <c r="A774" s="1">
        <f t="shared" si="115"/>
        <v>15.44</v>
      </c>
      <c r="B774" s="5">
        <f t="shared" si="110"/>
        <v>17.537840806459066</v>
      </c>
      <c r="C774" s="4">
        <v>772</v>
      </c>
      <c r="E774" s="3">
        <f t="shared" si="109"/>
        <v>0.02</v>
      </c>
      <c r="F774" t="e">
        <f t="shared" si="108"/>
        <v>#REF!</v>
      </c>
      <c r="G774" s="12" t="e">
        <f t="shared" si="112"/>
        <v>#REF!</v>
      </c>
      <c r="H774">
        <f t="shared" si="116"/>
        <v>80</v>
      </c>
      <c r="J774">
        <f t="shared" si="111"/>
        <v>51.444333032279928</v>
      </c>
      <c r="K774" t="e">
        <f t="shared" si="113"/>
        <v>#REF!</v>
      </c>
      <c r="L774" t="e">
        <f t="shared" si="114"/>
        <v>#REF!</v>
      </c>
    </row>
    <row r="775" spans="1:12" x14ac:dyDescent="0.25">
      <c r="A775" s="1">
        <f t="shared" si="115"/>
        <v>15.46</v>
      </c>
      <c r="B775" s="5">
        <f t="shared" si="110"/>
        <v>18.329580163202266</v>
      </c>
      <c r="C775" s="4">
        <v>773</v>
      </c>
      <c r="E775" s="3">
        <f t="shared" si="109"/>
        <v>0.02</v>
      </c>
      <c r="F775" t="e">
        <f t="shared" si="108"/>
        <v>#REF!</v>
      </c>
      <c r="G775" s="12" t="e">
        <f t="shared" si="112"/>
        <v>#REF!</v>
      </c>
      <c r="H775">
        <f t="shared" si="116"/>
        <v>80</v>
      </c>
      <c r="J775">
        <f t="shared" si="111"/>
        <v>53.766768478726647</v>
      </c>
      <c r="K775" t="e">
        <f t="shared" si="113"/>
        <v>#REF!</v>
      </c>
      <c r="L775" t="e">
        <f t="shared" si="114"/>
        <v>#REF!</v>
      </c>
    </row>
    <row r="776" spans="1:12" x14ac:dyDescent="0.25">
      <c r="A776" s="1">
        <f t="shared" si="115"/>
        <v>15.48</v>
      </c>
      <c r="B776" s="5">
        <f t="shared" si="110"/>
        <v>19.12059589950567</v>
      </c>
      <c r="C776" s="4">
        <v>774</v>
      </c>
      <c r="E776" s="3">
        <f t="shared" si="109"/>
        <v>0.02</v>
      </c>
      <c r="F776" t="e">
        <f t="shared" si="108"/>
        <v>#REF!</v>
      </c>
      <c r="G776" s="12" t="e">
        <f t="shared" si="112"/>
        <v>#REF!</v>
      </c>
      <c r="H776">
        <f t="shared" si="116"/>
        <v>80</v>
      </c>
      <c r="J776">
        <f t="shared" si="111"/>
        <v>56.087081305216628</v>
      </c>
      <c r="K776" t="e">
        <f t="shared" si="113"/>
        <v>#REF!</v>
      </c>
      <c r="L776" t="e">
        <f t="shared" si="114"/>
        <v>#REF!</v>
      </c>
    </row>
    <row r="777" spans="1:12" x14ac:dyDescent="0.25">
      <c r="A777" s="1">
        <f t="shared" si="115"/>
        <v>15.5</v>
      </c>
      <c r="B777" s="5">
        <f t="shared" si="110"/>
        <v>19.910856787422663</v>
      </c>
      <c r="C777" s="4">
        <v>775</v>
      </c>
      <c r="E777" s="3">
        <f t="shared" si="109"/>
        <v>0.02</v>
      </c>
      <c r="F777" t="e">
        <f t="shared" si="108"/>
        <v>#REF!</v>
      </c>
      <c r="G777" s="12" t="e">
        <f t="shared" si="112"/>
        <v>#REF!</v>
      </c>
      <c r="H777">
        <f t="shared" si="116"/>
        <v>80</v>
      </c>
      <c r="J777">
        <f t="shared" si="111"/>
        <v>58.405179909773139</v>
      </c>
      <c r="K777" t="e">
        <f t="shared" si="113"/>
        <v>#REF!</v>
      </c>
      <c r="L777" t="e">
        <f t="shared" si="114"/>
        <v>#REF!</v>
      </c>
    </row>
    <row r="778" spans="1:12" x14ac:dyDescent="0.25">
      <c r="A778" s="1">
        <f t="shared" si="115"/>
        <v>15.52</v>
      </c>
      <c r="B778" s="5">
        <f t="shared" si="110"/>
        <v>20.700331628806651</v>
      </c>
      <c r="C778" s="4">
        <v>776</v>
      </c>
      <c r="E778" s="3">
        <f t="shared" si="109"/>
        <v>0.02</v>
      </c>
      <c r="F778" t="e">
        <f t="shared" si="108"/>
        <v>#REF!</v>
      </c>
      <c r="G778" s="12" t="e">
        <f t="shared" si="112"/>
        <v>#REF!</v>
      </c>
      <c r="H778">
        <f t="shared" si="116"/>
        <v>80</v>
      </c>
      <c r="J778">
        <f t="shared" si="111"/>
        <v>60.720972777832841</v>
      </c>
      <c r="K778" t="e">
        <f t="shared" si="113"/>
        <v>#REF!</v>
      </c>
      <c r="L778" t="e">
        <f t="shared" si="114"/>
        <v>#REF!</v>
      </c>
    </row>
    <row r="779" spans="1:12" x14ac:dyDescent="0.25">
      <c r="A779" s="1">
        <f t="shared" si="115"/>
        <v>15.540000000000001</v>
      </c>
      <c r="B779" s="5">
        <f t="shared" si="110"/>
        <v>21.488989256542464</v>
      </c>
      <c r="C779" s="4">
        <v>777</v>
      </c>
      <c r="E779" s="3">
        <f t="shared" si="109"/>
        <v>0.02</v>
      </c>
      <c r="F779" t="e">
        <f t="shared" si="108"/>
        <v>#REF!</v>
      </c>
      <c r="G779" s="12" t="e">
        <f t="shared" si="112"/>
        <v>#REF!</v>
      </c>
      <c r="H779">
        <f t="shared" si="116"/>
        <v>80</v>
      </c>
      <c r="J779">
        <f t="shared" si="111"/>
        <v>63.03436848585789</v>
      </c>
      <c r="K779" t="e">
        <f t="shared" si="113"/>
        <v>#REF!</v>
      </c>
      <c r="L779" t="e">
        <f t="shared" si="114"/>
        <v>#REF!</v>
      </c>
    </row>
    <row r="780" spans="1:12" x14ac:dyDescent="0.25">
      <c r="A780" s="1">
        <f t="shared" si="115"/>
        <v>15.56</v>
      </c>
      <c r="B780" s="5">
        <f t="shared" si="110"/>
        <v>22.276798535777473</v>
      </c>
      <c r="C780" s="4">
        <v>778</v>
      </c>
      <c r="E780" s="3">
        <f t="shared" si="109"/>
        <v>0.02</v>
      </c>
      <c r="F780" t="e">
        <f t="shared" si="108"/>
        <v>#REF!</v>
      </c>
      <c r="G780" s="12" t="e">
        <f t="shared" si="112"/>
        <v>#REF!</v>
      </c>
      <c r="H780">
        <f t="shared" si="116"/>
        <v>80</v>
      </c>
      <c r="J780">
        <f t="shared" si="111"/>
        <v>65.345275704947255</v>
      </c>
      <c r="K780" t="e">
        <f t="shared" si="113"/>
        <v>#REF!</v>
      </c>
      <c r="L780" t="e">
        <f t="shared" si="114"/>
        <v>#REF!</v>
      </c>
    </row>
    <row r="781" spans="1:12" x14ac:dyDescent="0.25">
      <c r="A781" s="1">
        <f t="shared" si="115"/>
        <v>15.58</v>
      </c>
      <c r="B781" s="5">
        <f t="shared" si="110"/>
        <v>23.063728365150276</v>
      </c>
      <c r="C781" s="4">
        <v>779</v>
      </c>
      <c r="E781" s="3">
        <f t="shared" si="109"/>
        <v>0.02</v>
      </c>
      <c r="F781" t="e">
        <f t="shared" si="108"/>
        <v>#REF!</v>
      </c>
      <c r="G781" s="12" t="e">
        <f t="shared" si="112"/>
        <v>#REF!</v>
      </c>
      <c r="H781">
        <f t="shared" si="116"/>
        <v>80</v>
      </c>
      <c r="J781">
        <f t="shared" si="111"/>
        <v>67.653603204440813</v>
      </c>
      <c r="K781" t="e">
        <f t="shared" si="113"/>
        <v>#REF!</v>
      </c>
      <c r="L781" t="e">
        <f t="shared" si="114"/>
        <v>#REF!</v>
      </c>
    </row>
    <row r="782" spans="1:12" x14ac:dyDescent="0.25">
      <c r="A782" s="1">
        <f t="shared" si="115"/>
        <v>15.6</v>
      </c>
      <c r="B782" s="5">
        <f t="shared" si="110"/>
        <v>23.849747678018765</v>
      </c>
      <c r="C782" s="4">
        <v>780</v>
      </c>
      <c r="E782" s="3">
        <f t="shared" si="109"/>
        <v>0.02</v>
      </c>
      <c r="F782" t="e">
        <f t="shared" si="108"/>
        <v>#REF!</v>
      </c>
      <c r="G782" s="12" t="e">
        <f t="shared" si="112"/>
        <v>#REF!</v>
      </c>
      <c r="H782">
        <f t="shared" si="116"/>
        <v>80</v>
      </c>
      <c r="J782">
        <f t="shared" si="111"/>
        <v>69.959259855521708</v>
      </c>
      <c r="K782" t="e">
        <f t="shared" si="113"/>
        <v>#REF!</v>
      </c>
      <c r="L782" t="e">
        <f t="shared" si="114"/>
        <v>#REF!</v>
      </c>
    </row>
    <row r="783" spans="1:12" x14ac:dyDescent="0.25">
      <c r="A783" s="1">
        <f t="shared" si="115"/>
        <v>15.620000000000001</v>
      </c>
      <c r="B783" s="5">
        <f t="shared" si="110"/>
        <v>24.634825443686236</v>
      </c>
      <c r="C783" s="4">
        <v>781</v>
      </c>
      <c r="E783" s="3">
        <f t="shared" si="109"/>
        <v>0.02</v>
      </c>
      <c r="F783" t="e">
        <f t="shared" si="108"/>
        <v>#REF!</v>
      </c>
      <c r="G783" s="12" t="e">
        <f t="shared" si="112"/>
        <v>#REF!</v>
      </c>
      <c r="H783">
        <f t="shared" si="116"/>
        <v>80</v>
      </c>
      <c r="J783">
        <f t="shared" si="111"/>
        <v>72.262154634812958</v>
      </c>
      <c r="K783" t="e">
        <f t="shared" si="113"/>
        <v>#REF!</v>
      </c>
      <c r="L783" t="e">
        <f t="shared" si="114"/>
        <v>#REF!</v>
      </c>
    </row>
    <row r="784" spans="1:12" x14ac:dyDescent="0.25">
      <c r="A784" s="1">
        <f t="shared" si="115"/>
        <v>15.64</v>
      </c>
      <c r="B784" s="5">
        <f t="shared" si="110"/>
        <v>25.418930668626651</v>
      </c>
      <c r="C784" s="4">
        <v>782</v>
      </c>
      <c r="E784" s="3">
        <f t="shared" si="109"/>
        <v>0.02</v>
      </c>
      <c r="F784" t="e">
        <f t="shared" si="108"/>
        <v>#REF!</v>
      </c>
      <c r="G784" s="12" t="e">
        <f t="shared" si="112"/>
        <v>#REF!</v>
      </c>
      <c r="H784">
        <f t="shared" si="116"/>
        <v>80</v>
      </c>
      <c r="J784">
        <f t="shared" si="111"/>
        <v>74.562196627971517</v>
      </c>
      <c r="K784" t="e">
        <f t="shared" si="113"/>
        <v>#REF!</v>
      </c>
      <c r="L784" t="e">
        <f t="shared" si="114"/>
        <v>#REF!</v>
      </c>
    </row>
    <row r="785" spans="1:12" x14ac:dyDescent="0.25">
      <c r="A785" s="1">
        <f t="shared" si="115"/>
        <v>15.66</v>
      </c>
      <c r="B785" s="5">
        <f t="shared" si="110"/>
        <v>26.202032397708567</v>
      </c>
      <c r="C785" s="4">
        <v>783</v>
      </c>
      <c r="E785" s="3">
        <f t="shared" si="109"/>
        <v>0.02</v>
      </c>
      <c r="F785" t="e">
        <f t="shared" si="108"/>
        <v>#REF!</v>
      </c>
      <c r="G785" s="12" t="e">
        <f t="shared" si="112"/>
        <v>#REF!</v>
      </c>
      <c r="H785">
        <f t="shared" si="116"/>
        <v>80</v>
      </c>
      <c r="J785">
        <f t="shared" si="111"/>
        <v>76.859295033278457</v>
      </c>
      <c r="K785" t="e">
        <f t="shared" si="113"/>
        <v>#REF!</v>
      </c>
      <c r="L785" t="e">
        <f t="shared" si="114"/>
        <v>#REF!</v>
      </c>
    </row>
    <row r="786" spans="1:12" x14ac:dyDescent="0.25">
      <c r="A786" s="1">
        <f t="shared" si="115"/>
        <v>15.68</v>
      </c>
      <c r="B786" s="5">
        <f t="shared" si="110"/>
        <v>26.984099715416374</v>
      </c>
      <c r="C786" s="4">
        <v>784</v>
      </c>
      <c r="E786" s="3">
        <f t="shared" si="109"/>
        <v>0.02</v>
      </c>
      <c r="F786" t="e">
        <f t="shared" si="108"/>
        <v>#REF!</v>
      </c>
      <c r="G786" s="12" t="e">
        <f t="shared" si="112"/>
        <v>#REF!</v>
      </c>
      <c r="H786">
        <f t="shared" si="116"/>
        <v>80</v>
      </c>
      <c r="J786">
        <f t="shared" si="111"/>
        <v>79.15335916522136</v>
      </c>
      <c r="K786" t="e">
        <f t="shared" si="113"/>
        <v>#REF!</v>
      </c>
      <c r="L786" t="e">
        <f t="shared" si="114"/>
        <v>#REF!</v>
      </c>
    </row>
    <row r="787" spans="1:12" x14ac:dyDescent="0.25">
      <c r="A787" s="1">
        <f t="shared" si="115"/>
        <v>15.700000000000001</v>
      </c>
      <c r="B787" s="5">
        <f t="shared" si="110"/>
        <v>27.765101747071707</v>
      </c>
      <c r="C787" s="4">
        <v>785</v>
      </c>
      <c r="E787" s="3">
        <f t="shared" si="109"/>
        <v>0.02</v>
      </c>
      <c r="F787" t="e">
        <f t="shared" si="108"/>
        <v>#REF!</v>
      </c>
      <c r="G787" s="12" t="e">
        <f t="shared" si="112"/>
        <v>#REF!</v>
      </c>
      <c r="H787">
        <f t="shared" si="116"/>
        <v>80</v>
      </c>
      <c r="J787">
        <f t="shared" si="111"/>
        <v>81.444298458077</v>
      </c>
      <c r="K787" t="e">
        <f t="shared" si="113"/>
        <v>#REF!</v>
      </c>
      <c r="L787" t="e">
        <f t="shared" si="114"/>
        <v>#REF!</v>
      </c>
    </row>
    <row r="788" spans="1:12" x14ac:dyDescent="0.25">
      <c r="A788" s="1">
        <f t="shared" si="115"/>
        <v>15.72</v>
      </c>
      <c r="B788" s="5">
        <f t="shared" si="110"/>
        <v>28.545007660051422</v>
      </c>
      <c r="C788" s="4">
        <v>786</v>
      </c>
      <c r="E788" s="3">
        <f t="shared" si="109"/>
        <v>0.02</v>
      </c>
      <c r="F788" t="e">
        <f t="shared" si="108"/>
        <v>#REF!</v>
      </c>
      <c r="G788" s="12" t="e">
        <f t="shared" si="112"/>
        <v>#REF!</v>
      </c>
      <c r="H788">
        <f t="shared" si="116"/>
        <v>80</v>
      </c>
      <c r="J788">
        <f t="shared" si="111"/>
        <v>83.732022469484164</v>
      </c>
      <c r="K788" t="e">
        <f t="shared" si="113"/>
        <v>#REF!</v>
      </c>
      <c r="L788" t="e">
        <f t="shared" si="114"/>
        <v>#REF!</v>
      </c>
    </row>
    <row r="789" spans="1:12" x14ac:dyDescent="0.25">
      <c r="A789" s="1">
        <f t="shared" si="115"/>
        <v>15.74</v>
      </c>
      <c r="B789" s="5">
        <f t="shared" si="110"/>
        <v>29.323786665005599</v>
      </c>
      <c r="C789" s="4">
        <v>787</v>
      </c>
      <c r="E789" s="3">
        <f t="shared" si="109"/>
        <v>0.02</v>
      </c>
      <c r="F789" t="e">
        <f t="shared" si="108"/>
        <v>#REF!</v>
      </c>
      <c r="G789" s="12" t="e">
        <f t="shared" si="112"/>
        <v>#REF!</v>
      </c>
      <c r="H789">
        <f t="shared" si="116"/>
        <v>80</v>
      </c>
      <c r="J789">
        <f t="shared" si="111"/>
        <v>86.016440884016419</v>
      </c>
      <c r="K789" t="e">
        <f t="shared" si="113"/>
        <v>#REF!</v>
      </c>
      <c r="L789" t="e">
        <f t="shared" si="114"/>
        <v>#REF!</v>
      </c>
    </row>
    <row r="790" spans="1:12" x14ac:dyDescent="0.25">
      <c r="A790" s="1">
        <f t="shared" si="115"/>
        <v>15.76</v>
      </c>
      <c r="B790" s="5">
        <f t="shared" si="110"/>
        <v>30.101408017072611</v>
      </c>
      <c r="C790" s="4">
        <v>788</v>
      </c>
      <c r="E790" s="3">
        <f t="shared" si="109"/>
        <v>0.02</v>
      </c>
      <c r="F790" t="e">
        <f t="shared" si="108"/>
        <v>#REF!</v>
      </c>
      <c r="G790" s="12" t="e">
        <f t="shared" si="112"/>
        <v>#REF!</v>
      </c>
      <c r="H790">
        <f t="shared" si="116"/>
        <v>80</v>
      </c>
      <c r="J790">
        <f t="shared" si="111"/>
        <v>88.297463516746319</v>
      </c>
      <c r="K790" t="e">
        <f t="shared" si="113"/>
        <v>#REF!</v>
      </c>
      <c r="L790" t="e">
        <f t="shared" si="114"/>
        <v>#REF!</v>
      </c>
    </row>
    <row r="791" spans="1:12" x14ac:dyDescent="0.25">
      <c r="A791" s="1">
        <f t="shared" si="115"/>
        <v>15.780000000000001</v>
      </c>
      <c r="B791" s="5">
        <f t="shared" si="110"/>
        <v>30.877841017093083</v>
      </c>
      <c r="C791" s="4">
        <v>789</v>
      </c>
      <c r="E791" s="3">
        <f t="shared" si="109"/>
        <v>0.02</v>
      </c>
      <c r="F791" t="e">
        <f t="shared" si="108"/>
        <v>#REF!</v>
      </c>
      <c r="G791" s="12" t="e">
        <f t="shared" si="112"/>
        <v>#REF!</v>
      </c>
      <c r="H791">
        <f t="shared" si="116"/>
        <v>80</v>
      </c>
      <c r="J791">
        <f t="shared" si="111"/>
        <v>90.575000316806367</v>
      </c>
      <c r="K791" t="e">
        <f t="shared" si="113"/>
        <v>#REF!</v>
      </c>
      <c r="L791" t="e">
        <f t="shared" si="114"/>
        <v>#REF!</v>
      </c>
    </row>
    <row r="792" spans="1:12" x14ac:dyDescent="0.25">
      <c r="A792" s="1">
        <f t="shared" si="115"/>
        <v>15.8</v>
      </c>
      <c r="B792" s="5">
        <f t="shared" si="110"/>
        <v>31.653055012821529</v>
      </c>
      <c r="C792" s="4">
        <v>790</v>
      </c>
      <c r="E792" s="3">
        <f t="shared" si="109"/>
        <v>0.02</v>
      </c>
      <c r="F792" t="e">
        <f t="shared" si="108"/>
        <v>#REF!</v>
      </c>
      <c r="G792" s="12" t="e">
        <f t="shared" si="112"/>
        <v>#REF!</v>
      </c>
      <c r="H792">
        <f t="shared" si="116"/>
        <v>80</v>
      </c>
      <c r="J792">
        <f t="shared" si="111"/>
        <v>92.848961370943158</v>
      </c>
      <c r="K792" t="e">
        <f t="shared" si="113"/>
        <v>#REF!</v>
      </c>
      <c r="L792" t="e">
        <f t="shared" si="114"/>
        <v>#REF!</v>
      </c>
    </row>
    <row r="793" spans="1:12" x14ac:dyDescent="0.25">
      <c r="A793" s="1">
        <f t="shared" si="115"/>
        <v>15.82</v>
      </c>
      <c r="B793" s="5">
        <f t="shared" si="110"/>
        <v>32.427019400136672</v>
      </c>
      <c r="C793" s="4">
        <v>791</v>
      </c>
      <c r="E793" s="3">
        <f t="shared" si="109"/>
        <v>0.02</v>
      </c>
      <c r="F793" t="e">
        <f t="shared" si="108"/>
        <v>#REF!</v>
      </c>
      <c r="G793" s="12" t="e">
        <f t="shared" si="112"/>
        <v>#REF!</v>
      </c>
      <c r="H793">
        <f t="shared" si="116"/>
        <v>80</v>
      </c>
      <c r="J793">
        <f t="shared" si="111"/>
        <v>95.11925690706758</v>
      </c>
      <c r="K793" t="e">
        <f t="shared" si="113"/>
        <v>#REF!</v>
      </c>
      <c r="L793" t="e">
        <f t="shared" si="114"/>
        <v>#REF!</v>
      </c>
    </row>
    <row r="794" spans="1:12" x14ac:dyDescent="0.25">
      <c r="A794" s="1">
        <f t="shared" si="115"/>
        <v>15.84</v>
      </c>
      <c r="B794" s="5">
        <f t="shared" si="110"/>
        <v>33.19970362424997</v>
      </c>
      <c r="C794" s="4">
        <v>792</v>
      </c>
      <c r="E794" s="3">
        <f t="shared" si="109"/>
        <v>0.02</v>
      </c>
      <c r="F794" t="e">
        <f t="shared" si="108"/>
        <v>#REF!</v>
      </c>
      <c r="G794" s="12" t="e">
        <f t="shared" si="112"/>
        <v>#REF!</v>
      </c>
      <c r="H794">
        <f t="shared" si="116"/>
        <v>80</v>
      </c>
      <c r="J794">
        <f t="shared" si="111"/>
        <v>97.385797297799897</v>
      </c>
      <c r="K794" t="e">
        <f t="shared" si="113"/>
        <v>#REF!</v>
      </c>
      <c r="L794" t="e">
        <f t="shared" si="114"/>
        <v>#REF!</v>
      </c>
    </row>
    <row r="795" spans="1:12" x14ac:dyDescent="0.25">
      <c r="A795" s="1">
        <f t="shared" si="115"/>
        <v>15.860000000000001</v>
      </c>
      <c r="B795" s="5">
        <f t="shared" si="110"/>
        <v>33.971077180911159</v>
      </c>
      <c r="C795" s="4">
        <v>793</v>
      </c>
      <c r="E795" s="3">
        <f t="shared" si="109"/>
        <v>0.02</v>
      </c>
      <c r="F795" t="e">
        <f t="shared" si="108"/>
        <v>#REF!</v>
      </c>
      <c r="G795" s="12" t="e">
        <f t="shared" si="112"/>
        <v>#REF!</v>
      </c>
      <c r="H795">
        <f t="shared" si="116"/>
        <v>80</v>
      </c>
      <c r="J795">
        <f t="shared" si="111"/>
        <v>99.648493064006075</v>
      </c>
      <c r="K795" t="e">
        <f t="shared" si="113"/>
        <v>#REF!</v>
      </c>
      <c r="L795" t="e">
        <f t="shared" si="114"/>
        <v>#REF!</v>
      </c>
    </row>
    <row r="796" spans="1:12" x14ac:dyDescent="0.25">
      <c r="A796" s="1">
        <f t="shared" si="115"/>
        <v>15.88</v>
      </c>
      <c r="B796" s="5">
        <f t="shared" si="110"/>
        <v>34.741109617612956</v>
      </c>
      <c r="C796" s="4">
        <v>794</v>
      </c>
      <c r="E796" s="3">
        <f t="shared" si="109"/>
        <v>0.02</v>
      </c>
      <c r="F796" t="e">
        <f t="shared" si="108"/>
        <v>#REF!</v>
      </c>
      <c r="G796" s="12" t="e">
        <f t="shared" si="112"/>
        <v>#REF!</v>
      </c>
      <c r="H796">
        <f t="shared" si="116"/>
        <v>80</v>
      </c>
      <c r="J796">
        <f t="shared" si="111"/>
        <v>101.90725487833133</v>
      </c>
      <c r="K796" t="e">
        <f t="shared" si="113"/>
        <v>#REF!</v>
      </c>
      <c r="L796" t="e">
        <f t="shared" si="114"/>
        <v>#REF!</v>
      </c>
    </row>
    <row r="797" spans="1:12" x14ac:dyDescent="0.25">
      <c r="A797" s="1">
        <f t="shared" si="115"/>
        <v>15.9</v>
      </c>
      <c r="B797" s="5">
        <f t="shared" si="110"/>
        <v>35.509770534793347</v>
      </c>
      <c r="C797" s="4">
        <v>795</v>
      </c>
      <c r="E797" s="3">
        <f t="shared" si="109"/>
        <v>0.02</v>
      </c>
      <c r="F797" t="e">
        <f t="shared" si="108"/>
        <v>#REF!</v>
      </c>
      <c r="G797" s="12" t="e">
        <f t="shared" si="112"/>
        <v>#REF!</v>
      </c>
      <c r="H797">
        <f t="shared" si="116"/>
        <v>80</v>
      </c>
      <c r="J797">
        <f t="shared" si="111"/>
        <v>104.16199356872714</v>
      </c>
      <c r="K797" t="e">
        <f t="shared" si="113"/>
        <v>#REF!</v>
      </c>
      <c r="L797" t="e">
        <f t="shared" si="114"/>
        <v>#REF!</v>
      </c>
    </row>
    <row r="798" spans="1:12" x14ac:dyDescent="0.25">
      <c r="A798" s="1">
        <f t="shared" si="115"/>
        <v>15.92</v>
      </c>
      <c r="B798" s="5">
        <f t="shared" si="110"/>
        <v>36.277029587035493</v>
      </c>
      <c r="C798" s="4">
        <v>796</v>
      </c>
      <c r="E798" s="3">
        <f t="shared" si="109"/>
        <v>0.02</v>
      </c>
      <c r="F798" t="e">
        <f t="shared" si="108"/>
        <v>#REF!</v>
      </c>
      <c r="G798" s="12" t="e">
        <f t="shared" si="112"/>
        <v>#REF!</v>
      </c>
      <c r="H798">
        <f t="shared" si="116"/>
        <v>80</v>
      </c>
      <c r="J798">
        <f t="shared" si="111"/>
        <v>106.41262012197078</v>
      </c>
      <c r="K798" t="e">
        <f t="shared" si="113"/>
        <v>#REF!</v>
      </c>
      <c r="L798" t="e">
        <f t="shared" si="114"/>
        <v>#REF!</v>
      </c>
    </row>
    <row r="799" spans="1:12" x14ac:dyDescent="0.25">
      <c r="A799" s="1">
        <f t="shared" si="115"/>
        <v>15.94</v>
      </c>
      <c r="B799" s="5">
        <f t="shared" si="110"/>
        <v>37.042856484265769</v>
      </c>
      <c r="C799" s="4">
        <v>797</v>
      </c>
      <c r="E799" s="3">
        <f t="shared" si="109"/>
        <v>0.02</v>
      </c>
      <c r="F799" t="e">
        <f t="shared" si="108"/>
        <v>#REF!</v>
      </c>
      <c r="G799" s="12" t="e">
        <f t="shared" si="112"/>
        <v>#REF!</v>
      </c>
      <c r="H799">
        <f t="shared" si="116"/>
        <v>80</v>
      </c>
      <c r="J799">
        <f t="shared" si="111"/>
        <v>108.6590456871796</v>
      </c>
      <c r="K799" t="e">
        <f t="shared" si="113"/>
        <v>#REF!</v>
      </c>
      <c r="L799" t="e">
        <f t="shared" si="114"/>
        <v>#REF!</v>
      </c>
    </row>
    <row r="800" spans="1:12" x14ac:dyDescent="0.25">
      <c r="A800" s="1">
        <f t="shared" si="115"/>
        <v>15.96</v>
      </c>
      <c r="B800" s="5">
        <f t="shared" si="110"/>
        <v>37.807220992949688</v>
      </c>
      <c r="C800" s="4">
        <v>798</v>
      </c>
      <c r="E800" s="3">
        <f t="shared" si="109"/>
        <v>0.02</v>
      </c>
      <c r="F800" t="e">
        <f t="shared" si="108"/>
        <v>#REF!</v>
      </c>
      <c r="G800" s="12" t="e">
        <f t="shared" si="112"/>
        <v>#REF!</v>
      </c>
      <c r="H800">
        <f t="shared" si="116"/>
        <v>80</v>
      </c>
      <c r="J800">
        <f t="shared" si="111"/>
        <v>110.90118157931907</v>
      </c>
      <c r="K800" t="e">
        <f t="shared" si="113"/>
        <v>#REF!</v>
      </c>
      <c r="L800" t="e">
        <f t="shared" si="114"/>
        <v>#REF!</v>
      </c>
    </row>
    <row r="801" spans="1:12" x14ac:dyDescent="0.25">
      <c r="A801" s="1">
        <f t="shared" si="115"/>
        <v>15.98</v>
      </c>
      <c r="B801" s="5">
        <f t="shared" si="110"/>
        <v>38.570092937285125</v>
      </c>
      <c r="C801" s="4">
        <v>799</v>
      </c>
      <c r="E801" s="3">
        <f t="shared" si="109"/>
        <v>0.02</v>
      </c>
      <c r="F801" t="e">
        <f t="shared" si="108"/>
        <v>#REF!</v>
      </c>
      <c r="G801" s="12" t="e">
        <f t="shared" si="112"/>
        <v>#REF!</v>
      </c>
      <c r="H801">
        <f t="shared" si="116"/>
        <v>80</v>
      </c>
      <c r="J801">
        <f t="shared" si="111"/>
        <v>113.13893928270303</v>
      </c>
      <c r="K801" t="e">
        <f t="shared" si="113"/>
        <v>#REF!</v>
      </c>
      <c r="L801" t="e">
        <f t="shared" si="114"/>
        <v>#REF!</v>
      </c>
    </row>
    <row r="802" spans="1:12" x14ac:dyDescent="0.25">
      <c r="A802" s="1">
        <f t="shared" si="115"/>
        <v>16</v>
      </c>
      <c r="B802" s="5">
        <f t="shared" si="110"/>
        <v>39.331442200393873</v>
      </c>
      <c r="C802" s="4">
        <v>800</v>
      </c>
      <c r="E802" s="3">
        <f t="shared" si="109"/>
        <v>0.02</v>
      </c>
      <c r="F802" t="e">
        <f t="shared" si="108"/>
        <v>#REF!</v>
      </c>
      <c r="G802" s="12" t="e">
        <f t="shared" si="112"/>
        <v>#REF!</v>
      </c>
      <c r="H802">
        <f t="shared" si="116"/>
        <v>80</v>
      </c>
      <c r="J802">
        <f t="shared" si="111"/>
        <v>115.37223045448869</v>
      </c>
      <c r="K802" t="e">
        <f t="shared" si="113"/>
        <v>#REF!</v>
      </c>
      <c r="L802" t="e">
        <f t="shared" si="114"/>
        <v>#REF!</v>
      </c>
    </row>
    <row r="803" spans="1:12" x14ac:dyDescent="0.25">
      <c r="A803" s="1">
        <f t="shared" si="115"/>
        <v>16.02</v>
      </c>
      <c r="B803" s="5">
        <f t="shared" si="110"/>
        <v>40.091238725510763</v>
      </c>
      <c r="C803" s="4">
        <v>801</v>
      </c>
      <c r="E803" s="3">
        <f t="shared" si="109"/>
        <v>0.02</v>
      </c>
      <c r="F803" t="e">
        <f t="shared" si="108"/>
        <v>#REF!</v>
      </c>
      <c r="G803" s="12" t="e">
        <f t="shared" si="112"/>
        <v>#REF!</v>
      </c>
      <c r="H803">
        <f t="shared" si="116"/>
        <v>80</v>
      </c>
      <c r="J803">
        <f t="shared" si="111"/>
        <v>117.60096692816491</v>
      </c>
      <c r="K803" t="e">
        <f t="shared" si="113"/>
        <v>#REF!</v>
      </c>
      <c r="L803" t="e">
        <f t="shared" si="114"/>
        <v>#REF!</v>
      </c>
    </row>
    <row r="804" spans="1:12" x14ac:dyDescent="0.25">
      <c r="A804" s="1">
        <f t="shared" si="115"/>
        <v>16.04</v>
      </c>
      <c r="B804" s="5">
        <f t="shared" si="110"/>
        <v>40.849452517170086</v>
      </c>
      <c r="C804" s="4">
        <v>802</v>
      </c>
      <c r="E804" s="3">
        <f t="shared" si="109"/>
        <v>0.02</v>
      </c>
      <c r="F804" t="e">
        <f t="shared" si="108"/>
        <v>#REF!</v>
      </c>
      <c r="G804" s="12" t="e">
        <f t="shared" si="112"/>
        <v>#REF!</v>
      </c>
      <c r="H804">
        <f t="shared" si="116"/>
        <v>80</v>
      </c>
      <c r="J804">
        <f t="shared" si="111"/>
        <v>119.82506071703224</v>
      </c>
      <c r="K804" t="e">
        <f t="shared" si="113"/>
        <v>#REF!</v>
      </c>
      <c r="L804" t="e">
        <f t="shared" si="114"/>
        <v>#REF!</v>
      </c>
    </row>
    <row r="805" spans="1:12" x14ac:dyDescent="0.25">
      <c r="A805" s="1">
        <f t="shared" si="115"/>
        <v>16.059999999999999</v>
      </c>
      <c r="B805" s="5">
        <f t="shared" si="110"/>
        <v>41.606053642389377</v>
      </c>
      <c r="C805" s="4">
        <v>803</v>
      </c>
      <c r="E805" s="3">
        <f t="shared" si="109"/>
        <v>0.02</v>
      </c>
      <c r="F805" t="e">
        <f t="shared" si="108"/>
        <v>#REF!</v>
      </c>
      <c r="G805" s="12" t="e">
        <f t="shared" si="112"/>
        <v>#REF!</v>
      </c>
      <c r="H805">
        <f t="shared" si="116"/>
        <v>80</v>
      </c>
      <c r="J805">
        <f t="shared" si="111"/>
        <v>122.0444240176755</v>
      </c>
      <c r="K805" t="e">
        <f t="shared" si="113"/>
        <v>#REF!</v>
      </c>
      <c r="L805" t="e">
        <f t="shared" si="114"/>
        <v>#REF!</v>
      </c>
    </row>
    <row r="806" spans="1:12" x14ac:dyDescent="0.25">
      <c r="A806" s="1">
        <f t="shared" si="115"/>
        <v>16.080000000000002</v>
      </c>
      <c r="B806" s="5">
        <f t="shared" si="110"/>
        <v>42.361012231851952</v>
      </c>
      <c r="C806" s="4">
        <v>804</v>
      </c>
      <c r="E806" s="3">
        <f t="shared" si="109"/>
        <v>0.02</v>
      </c>
      <c r="F806" t="e">
        <f t="shared" si="108"/>
        <v>#REF!</v>
      </c>
      <c r="G806" s="12" t="e">
        <f t="shared" si="112"/>
        <v>#REF!</v>
      </c>
      <c r="H806">
        <f t="shared" si="116"/>
        <v>80</v>
      </c>
      <c r="J806">
        <f t="shared" si="111"/>
        <v>124.25896921343239</v>
      </c>
      <c r="K806" t="e">
        <f t="shared" si="113"/>
        <v>#REF!</v>
      </c>
      <c r="L806" t="e">
        <f t="shared" si="114"/>
        <v>#REF!</v>
      </c>
    </row>
    <row r="807" spans="1:12" x14ac:dyDescent="0.25">
      <c r="A807" s="1">
        <f t="shared" si="115"/>
        <v>16.100000000000001</v>
      </c>
      <c r="B807" s="5">
        <f t="shared" si="110"/>
        <v>43.114298481085179</v>
      </c>
      <c r="C807" s="4">
        <v>805</v>
      </c>
      <c r="E807" s="3">
        <f t="shared" si="109"/>
        <v>0.02</v>
      </c>
      <c r="F807" t="e">
        <f t="shared" si="108"/>
        <v>#REF!</v>
      </c>
      <c r="G807" s="12" t="e">
        <f t="shared" si="112"/>
        <v>#REF!</v>
      </c>
      <c r="H807">
        <f t="shared" si="116"/>
        <v>80</v>
      </c>
      <c r="J807">
        <f t="shared" si="111"/>
        <v>126.46860887784985</v>
      </c>
      <c r="K807" t="e">
        <f t="shared" si="113"/>
        <v>#REF!</v>
      </c>
      <c r="L807" t="e">
        <f t="shared" si="114"/>
        <v>#REF!</v>
      </c>
    </row>
    <row r="808" spans="1:12" x14ac:dyDescent="0.25">
      <c r="A808" s="1">
        <f t="shared" si="115"/>
        <v>16.12</v>
      </c>
      <c r="B808" s="5">
        <f t="shared" si="110"/>
        <v>43.865882651637975</v>
      </c>
      <c r="C808" s="4">
        <v>806</v>
      </c>
      <c r="E808" s="3">
        <f t="shared" si="109"/>
        <v>0.02</v>
      </c>
      <c r="F808" t="e">
        <f t="shared" si="108"/>
        <v>#REF!</v>
      </c>
      <c r="G808" s="12" t="e">
        <f t="shared" si="112"/>
        <v>#REF!</v>
      </c>
      <c r="H808">
        <f t="shared" si="116"/>
        <v>80</v>
      </c>
      <c r="J808">
        <f t="shared" si="111"/>
        <v>128.67325577813807</v>
      </c>
      <c r="K808" t="e">
        <f t="shared" si="113"/>
        <v>#REF!</v>
      </c>
      <c r="L808" t="e">
        <f t="shared" si="114"/>
        <v>#REF!</v>
      </c>
    </row>
    <row r="809" spans="1:12" x14ac:dyDescent="0.25">
      <c r="A809" s="1">
        <f t="shared" si="115"/>
        <v>16.14</v>
      </c>
      <c r="B809" s="5">
        <f t="shared" si="110"/>
        <v>44.615735072254004</v>
      </c>
      <c r="C809" s="4">
        <v>807</v>
      </c>
      <c r="E809" s="3">
        <f t="shared" si="109"/>
        <v>0.02</v>
      </c>
      <c r="F809" t="e">
        <f t="shared" si="108"/>
        <v>#REF!</v>
      </c>
      <c r="G809" s="12" t="e">
        <f t="shared" si="112"/>
        <v>#REF!</v>
      </c>
      <c r="H809">
        <f t="shared" si="116"/>
        <v>80</v>
      </c>
      <c r="J809">
        <f t="shared" si="111"/>
        <v>130.87282287861174</v>
      </c>
      <c r="K809" t="e">
        <f t="shared" si="113"/>
        <v>#REF!</v>
      </c>
      <c r="L809" t="e">
        <f t="shared" si="114"/>
        <v>#REF!</v>
      </c>
    </row>
    <row r="810" spans="1:12" x14ac:dyDescent="0.25">
      <c r="A810" s="1">
        <f t="shared" si="115"/>
        <v>16.16</v>
      </c>
      <c r="B810" s="5">
        <f t="shared" si="110"/>
        <v>45.363826140043763</v>
      </c>
      <c r="C810" s="4">
        <v>808</v>
      </c>
      <c r="E810" s="3">
        <f t="shared" si="109"/>
        <v>0.02</v>
      </c>
      <c r="F810" t="e">
        <f t="shared" si="108"/>
        <v>#REF!</v>
      </c>
      <c r="G810" s="12" t="e">
        <f t="shared" si="112"/>
        <v>#REF!</v>
      </c>
      <c r="H810">
        <f t="shared" si="116"/>
        <v>80</v>
      </c>
      <c r="J810">
        <f t="shared" si="111"/>
        <v>133.06722334412837</v>
      </c>
      <c r="K810" t="e">
        <f t="shared" si="113"/>
        <v>#REF!</v>
      </c>
      <c r="L810" t="e">
        <f t="shared" si="114"/>
        <v>#REF!</v>
      </c>
    </row>
    <row r="811" spans="1:12" x14ac:dyDescent="0.25">
      <c r="A811" s="1">
        <f t="shared" si="115"/>
        <v>16.18</v>
      </c>
      <c r="B811" s="5">
        <f t="shared" si="110"/>
        <v>46.11012632165292</v>
      </c>
      <c r="C811" s="4">
        <v>809</v>
      </c>
      <c r="E811" s="3">
        <f t="shared" si="109"/>
        <v>0.02</v>
      </c>
      <c r="F811" t="e">
        <f t="shared" si="108"/>
        <v>#REF!</v>
      </c>
      <c r="G811" s="12" t="e">
        <f t="shared" si="112"/>
        <v>#REF!</v>
      </c>
      <c r="H811">
        <f t="shared" si="116"/>
        <v>80</v>
      </c>
      <c r="J811">
        <f t="shared" si="111"/>
        <v>135.25637054351523</v>
      </c>
      <c r="K811" t="e">
        <f t="shared" si="113"/>
        <v>#REF!</v>
      </c>
      <c r="L811" t="e">
        <f t="shared" si="114"/>
        <v>#REF!</v>
      </c>
    </row>
    <row r="812" spans="1:12" x14ac:dyDescent="0.25">
      <c r="A812" s="1">
        <f t="shared" si="115"/>
        <v>16.2</v>
      </c>
      <c r="B812" s="5">
        <f t="shared" si="110"/>
        <v>46.854606154427984</v>
      </c>
      <c r="C812" s="4">
        <v>810</v>
      </c>
      <c r="E812" s="3">
        <f t="shared" si="109"/>
        <v>0.02</v>
      </c>
      <c r="F812" t="e">
        <f t="shared" si="108"/>
        <v>#REF!</v>
      </c>
      <c r="G812" s="12" t="e">
        <f t="shared" si="112"/>
        <v>#REF!</v>
      </c>
      <c r="H812">
        <f t="shared" si="116"/>
        <v>80</v>
      </c>
      <c r="J812">
        <f t="shared" si="111"/>
        <v>137.44017805298873</v>
      </c>
      <c r="K812" t="e">
        <f t="shared" si="113"/>
        <v>#REF!</v>
      </c>
      <c r="L812" t="e">
        <f t="shared" si="114"/>
        <v>#REF!</v>
      </c>
    </row>
    <row r="813" spans="1:12" x14ac:dyDescent="0.25">
      <c r="A813" s="1">
        <f t="shared" si="115"/>
        <v>16.22</v>
      </c>
      <c r="B813" s="5">
        <f t="shared" si="110"/>
        <v>47.597236247580106</v>
      </c>
      <c r="C813" s="4">
        <v>811</v>
      </c>
      <c r="E813" s="3">
        <f t="shared" si="109"/>
        <v>0.02</v>
      </c>
      <c r="F813" t="e">
        <f t="shared" si="108"/>
        <v>#REF!</v>
      </c>
      <c r="G813" s="12" t="e">
        <f t="shared" si="112"/>
        <v>#REF!</v>
      </c>
      <c r="H813">
        <f t="shared" si="116"/>
        <v>80</v>
      </c>
      <c r="J813">
        <f t="shared" si="111"/>
        <v>139.61855965956832</v>
      </c>
      <c r="K813" t="e">
        <f t="shared" si="113"/>
        <v>#REF!</v>
      </c>
      <c r="L813" t="e">
        <f t="shared" si="114"/>
        <v>#REF!</v>
      </c>
    </row>
    <row r="814" spans="1:12" x14ac:dyDescent="0.25">
      <c r="A814" s="1">
        <f t="shared" si="115"/>
        <v>16.240000000000002</v>
      </c>
      <c r="B814" s="5">
        <f t="shared" si="110"/>
        <v>48.337987283344695</v>
      </c>
      <c r="C814" s="4">
        <v>812</v>
      </c>
      <c r="E814" s="3">
        <f t="shared" si="109"/>
        <v>0.02</v>
      </c>
      <c r="F814" t="e">
        <f t="shared" si="108"/>
        <v>#REF!</v>
      </c>
      <c r="G814" s="12" t="e">
        <f t="shared" si="112"/>
        <v>#REF!</v>
      </c>
      <c r="H814">
        <f t="shared" si="116"/>
        <v>80</v>
      </c>
      <c r="J814">
        <f t="shared" si="111"/>
        <v>141.79142936447778</v>
      </c>
      <c r="K814" t="e">
        <f t="shared" si="113"/>
        <v>#REF!</v>
      </c>
      <c r="L814" t="e">
        <f t="shared" si="114"/>
        <v>#REF!</v>
      </c>
    </row>
    <row r="815" spans="1:12" x14ac:dyDescent="0.25">
      <c r="A815" s="1">
        <f t="shared" si="115"/>
        <v>16.260000000000002</v>
      </c>
      <c r="B815" s="5">
        <f t="shared" si="110"/>
        <v>49.076830018139134</v>
      </c>
      <c r="C815" s="4">
        <v>813</v>
      </c>
      <c r="E815" s="3">
        <f t="shared" si="109"/>
        <v>0.02</v>
      </c>
      <c r="F815" t="e">
        <f t="shared" si="108"/>
        <v>#REF!</v>
      </c>
      <c r="G815" s="12" t="e">
        <f t="shared" si="112"/>
        <v>#REF!</v>
      </c>
      <c r="H815">
        <f t="shared" si="116"/>
        <v>80</v>
      </c>
      <c r="J815">
        <f t="shared" si="111"/>
        <v>143.95870138654146</v>
      </c>
      <c r="K815" t="e">
        <f t="shared" si="113"/>
        <v>#REF!</v>
      </c>
      <c r="L815" t="e">
        <f t="shared" si="114"/>
        <v>#REF!</v>
      </c>
    </row>
    <row r="816" spans="1:12" x14ac:dyDescent="0.25">
      <c r="A816" s="1">
        <f t="shared" si="115"/>
        <v>16.28</v>
      </c>
      <c r="B816" s="5">
        <f t="shared" si="110"/>
        <v>49.813735283717442</v>
      </c>
      <c r="C816" s="4">
        <v>814</v>
      </c>
      <c r="E816" s="3">
        <f t="shared" si="109"/>
        <v>0.02</v>
      </c>
      <c r="F816" t="e">
        <f t="shared" si="108"/>
        <v>#REF!</v>
      </c>
      <c r="G816" s="12" t="e">
        <f t="shared" si="112"/>
        <v>#REF!</v>
      </c>
      <c r="H816">
        <f t="shared" si="116"/>
        <v>80</v>
      </c>
      <c r="J816">
        <f t="shared" si="111"/>
        <v>146.12029016557116</v>
      </c>
      <c r="K816" t="e">
        <f t="shared" si="113"/>
        <v>#REF!</v>
      </c>
      <c r="L816" t="e">
        <f t="shared" si="114"/>
        <v>#REF!</v>
      </c>
    </row>
    <row r="817" spans="1:12" x14ac:dyDescent="0.25">
      <c r="A817" s="1">
        <f t="shared" si="115"/>
        <v>16.3</v>
      </c>
      <c r="B817" s="5">
        <f t="shared" si="110"/>
        <v>50.548673988321625</v>
      </c>
      <c r="C817" s="4">
        <v>815</v>
      </c>
      <c r="E817" s="3">
        <f t="shared" si="109"/>
        <v>0.02</v>
      </c>
      <c r="F817" t="e">
        <f t="shared" si="108"/>
        <v>#REF!</v>
      </c>
      <c r="G817" s="12" t="e">
        <f t="shared" si="112"/>
        <v>#REF!</v>
      </c>
      <c r="H817">
        <f t="shared" si="116"/>
        <v>80</v>
      </c>
      <c r="J817">
        <f t="shared" si="111"/>
        <v>148.27611036574342</v>
      </c>
      <c r="K817" t="e">
        <f t="shared" si="113"/>
        <v>#REF!</v>
      </c>
      <c r="L817" t="e">
        <f t="shared" si="114"/>
        <v>#REF!</v>
      </c>
    </row>
    <row r="818" spans="1:12" x14ac:dyDescent="0.25">
      <c r="A818" s="1">
        <f t="shared" si="115"/>
        <v>16.32</v>
      </c>
      <c r="B818" s="5">
        <f t="shared" si="110"/>
        <v>51.281617117829853</v>
      </c>
      <c r="C818" s="4">
        <v>816</v>
      </c>
      <c r="E818" s="3">
        <f t="shared" si="109"/>
        <v>0.02</v>
      </c>
      <c r="F818" t="e">
        <f t="shared" si="108"/>
        <v>#REF!</v>
      </c>
      <c r="G818" s="12" t="e">
        <f t="shared" si="112"/>
        <v>#REF!</v>
      </c>
      <c r="H818">
        <f t="shared" si="116"/>
        <v>80</v>
      </c>
      <c r="J818">
        <f t="shared" si="111"/>
        <v>150.42607687896756</v>
      </c>
      <c r="K818" t="e">
        <f t="shared" si="113"/>
        <v>#REF!</v>
      </c>
      <c r="L818" t="e">
        <f t="shared" si="114"/>
        <v>#REF!</v>
      </c>
    </row>
    <row r="819" spans="1:12" x14ac:dyDescent="0.25">
      <c r="A819" s="1">
        <f t="shared" si="115"/>
        <v>16.34</v>
      </c>
      <c r="B819" s="5">
        <f t="shared" si="110"/>
        <v>52.01253573690245</v>
      </c>
      <c r="C819" s="4">
        <v>817</v>
      </c>
      <c r="E819" s="3">
        <f t="shared" si="109"/>
        <v>0.02</v>
      </c>
      <c r="F819" t="e">
        <f t="shared" si="108"/>
        <v>#REF!</v>
      </c>
      <c r="G819" s="12" t="e">
        <f t="shared" si="112"/>
        <v>#REF!</v>
      </c>
      <c r="H819">
        <f t="shared" si="116"/>
        <v>80</v>
      </c>
      <c r="J819">
        <f t="shared" si="111"/>
        <v>152.5701048282472</v>
      </c>
      <c r="K819" t="e">
        <f t="shared" si="113"/>
        <v>#REF!</v>
      </c>
      <c r="L819" t="e">
        <f t="shared" si="114"/>
        <v>#REF!</v>
      </c>
    </row>
    <row r="820" spans="1:12" x14ac:dyDescent="0.25">
      <c r="A820" s="1">
        <f t="shared" si="115"/>
        <v>16.36</v>
      </c>
      <c r="B820" s="5">
        <f t="shared" si="110"/>
        <v>52.741400990123992</v>
      </c>
      <c r="C820" s="4">
        <v>818</v>
      </c>
      <c r="E820" s="3">
        <f t="shared" si="109"/>
        <v>0.02</v>
      </c>
      <c r="F820" t="e">
        <f t="shared" si="108"/>
        <v>#REF!</v>
      </c>
      <c r="G820" s="12" t="e">
        <f t="shared" si="112"/>
        <v>#REF!</v>
      </c>
      <c r="H820">
        <f t="shared" si="116"/>
        <v>80</v>
      </c>
      <c r="J820">
        <f t="shared" si="111"/>
        <v>154.70810957103035</v>
      </c>
      <c r="K820" t="e">
        <f t="shared" si="113"/>
        <v>#REF!</v>
      </c>
      <c r="L820" t="e">
        <f t="shared" si="114"/>
        <v>#REF!</v>
      </c>
    </row>
    <row r="821" spans="1:12" x14ac:dyDescent="0.25">
      <c r="A821" s="1">
        <f t="shared" si="115"/>
        <v>16.38</v>
      </c>
      <c r="B821" s="5">
        <f t="shared" si="110"/>
        <v>53.468184103142079</v>
      </c>
      <c r="C821" s="4">
        <v>819</v>
      </c>
      <c r="E821" s="3">
        <f t="shared" si="109"/>
        <v>0.02</v>
      </c>
      <c r="F821" t="e">
        <f t="shared" si="108"/>
        <v>#REF!</v>
      </c>
      <c r="G821" s="12" t="e">
        <f t="shared" si="112"/>
        <v>#REF!</v>
      </c>
      <c r="H821">
        <f t="shared" si="116"/>
        <v>80</v>
      </c>
      <c r="J821">
        <f t="shared" si="111"/>
        <v>156.84000670255008</v>
      </c>
      <c r="K821" t="e">
        <f t="shared" si="113"/>
        <v>#REF!</v>
      </c>
      <c r="L821" t="e">
        <f t="shared" si="114"/>
        <v>#REF!</v>
      </c>
    </row>
    <row r="822" spans="1:12" x14ac:dyDescent="0.25">
      <c r="A822" s="1">
        <f t="shared" si="115"/>
        <v>16.399999999999999</v>
      </c>
      <c r="B822" s="5">
        <f t="shared" si="110"/>
        <v>54.192856383803964</v>
      </c>
      <c r="C822" s="4">
        <v>820</v>
      </c>
      <c r="E822" s="3">
        <f t="shared" si="109"/>
        <v>0.02</v>
      </c>
      <c r="F822" t="e">
        <f t="shared" si="108"/>
        <v>#REF!</v>
      </c>
      <c r="G822" s="12" t="e">
        <f t="shared" si="112"/>
        <v>#REF!</v>
      </c>
      <c r="H822">
        <f t="shared" si="116"/>
        <v>80</v>
      </c>
      <c r="J822">
        <f t="shared" si="111"/>
        <v>158.96571205915831</v>
      </c>
      <c r="K822" t="e">
        <f t="shared" si="113"/>
        <v>#REF!</v>
      </c>
      <c r="L822" t="e">
        <f t="shared" si="114"/>
        <v>#REF!</v>
      </c>
    </row>
    <row r="823" spans="1:12" x14ac:dyDescent="0.25">
      <c r="A823" s="1">
        <f t="shared" si="115"/>
        <v>16.420000000000002</v>
      </c>
      <c r="B823" s="5">
        <f t="shared" si="110"/>
        <v>54.915389223289061</v>
      </c>
      <c r="C823" s="4">
        <v>821</v>
      </c>
      <c r="E823" s="3">
        <f t="shared" si="109"/>
        <v>0.02</v>
      </c>
      <c r="F823" t="e">
        <f t="shared" ref="F823:F886" si="117">SQRT(ABS(F822*F822-2*Vout*Iout*E822*100*1000000/1000/1000/Cin/H822))</f>
        <v>#REF!</v>
      </c>
      <c r="G823" s="12" t="e">
        <f t="shared" si="112"/>
        <v>#REF!</v>
      </c>
      <c r="H823">
        <f t="shared" si="116"/>
        <v>80</v>
      </c>
      <c r="J823">
        <f t="shared" si="111"/>
        <v>161.08514172164791</v>
      </c>
      <c r="K823" t="e">
        <f t="shared" si="113"/>
        <v>#REF!</v>
      </c>
      <c r="L823" t="e">
        <f t="shared" si="114"/>
        <v>#REF!</v>
      </c>
    </row>
    <row r="824" spans="1:12" x14ac:dyDescent="0.25">
      <c r="A824" s="1">
        <f t="shared" si="115"/>
        <v>16.440000000000001</v>
      </c>
      <c r="B824" s="5">
        <f t="shared" si="110"/>
        <v>55.635754097237623</v>
      </c>
      <c r="C824" s="4">
        <v>822</v>
      </c>
      <c r="E824" s="3">
        <f t="shared" si="109"/>
        <v>0.02</v>
      </c>
      <c r="F824" t="e">
        <f t="shared" si="117"/>
        <v>#REF!</v>
      </c>
      <c r="G824" s="12" t="e">
        <f t="shared" si="112"/>
        <v>#REF!</v>
      </c>
      <c r="H824">
        <f t="shared" si="116"/>
        <v>80</v>
      </c>
      <c r="J824">
        <f t="shared" si="111"/>
        <v>163.19821201856371</v>
      </c>
      <c r="K824" t="e">
        <f t="shared" si="113"/>
        <v>#REF!</v>
      </c>
      <c r="L824" t="e">
        <f t="shared" si="114"/>
        <v>#REF!</v>
      </c>
    </row>
    <row r="825" spans="1:12" x14ac:dyDescent="0.25">
      <c r="A825" s="1">
        <f t="shared" si="115"/>
        <v>16.46</v>
      </c>
      <c r="B825" s="5">
        <f t="shared" si="110"/>
        <v>56.353922566878104</v>
      </c>
      <c r="C825" s="4">
        <v>823</v>
      </c>
      <c r="E825" s="3">
        <f t="shared" si="109"/>
        <v>0.02</v>
      </c>
      <c r="F825" t="e">
        <f t="shared" si="117"/>
        <v>#REF!</v>
      </c>
      <c r="G825" s="12" t="e">
        <f t="shared" si="112"/>
        <v>#REF!</v>
      </c>
      <c r="H825">
        <f t="shared" si="116"/>
        <v>80</v>
      </c>
      <c r="J825">
        <f t="shared" si="111"/>
        <v>165.30483952950908</v>
      </c>
      <c r="K825" t="e">
        <f t="shared" si="113"/>
        <v>#REF!</v>
      </c>
      <c r="L825" t="e">
        <f t="shared" si="114"/>
        <v>#REF!</v>
      </c>
    </row>
    <row r="826" spans="1:12" x14ac:dyDescent="0.25">
      <c r="A826" s="1">
        <f t="shared" si="115"/>
        <v>16.48</v>
      </c>
      <c r="B826" s="5">
        <f t="shared" si="110"/>
        <v>57.069866280149</v>
      </c>
      <c r="C826" s="4">
        <v>824</v>
      </c>
      <c r="E826" s="3">
        <f t="shared" si="109"/>
        <v>0.02</v>
      </c>
      <c r="F826" t="e">
        <f t="shared" si="117"/>
        <v>#REF!</v>
      </c>
      <c r="G826" s="12" t="e">
        <f t="shared" si="112"/>
        <v>#REF!</v>
      </c>
      <c r="H826">
        <f t="shared" si="116"/>
        <v>80</v>
      </c>
      <c r="J826">
        <f t="shared" si="111"/>
        <v>167.40494108843706</v>
      </c>
      <c r="K826" t="e">
        <f t="shared" si="113"/>
        <v>#REF!</v>
      </c>
      <c r="L826" t="e">
        <f t="shared" si="114"/>
        <v>#REF!</v>
      </c>
    </row>
    <row r="827" spans="1:12" x14ac:dyDescent="0.25">
      <c r="A827" s="1">
        <f t="shared" si="115"/>
        <v>16.5</v>
      </c>
      <c r="B827" s="5">
        <f t="shared" si="110"/>
        <v>57.783556972818538</v>
      </c>
      <c r="C827" s="4">
        <v>825</v>
      </c>
      <c r="E827" s="3">
        <f t="shared" si="109"/>
        <v>0.02</v>
      </c>
      <c r="F827" t="e">
        <f t="shared" si="117"/>
        <v>#REF!</v>
      </c>
      <c r="G827" s="12" t="e">
        <f t="shared" si="112"/>
        <v>#REF!</v>
      </c>
      <c r="H827">
        <f t="shared" si="116"/>
        <v>80</v>
      </c>
      <c r="J827">
        <f t="shared" si="111"/>
        <v>169.49843378693436</v>
      </c>
      <c r="K827" t="e">
        <f t="shared" si="113"/>
        <v>#REF!</v>
      </c>
      <c r="L827" t="e">
        <f t="shared" si="114"/>
        <v>#REF!</v>
      </c>
    </row>
    <row r="828" spans="1:12" x14ac:dyDescent="0.25">
      <c r="A828" s="1">
        <f t="shared" si="115"/>
        <v>16.52</v>
      </c>
      <c r="B828" s="5">
        <f t="shared" si="110"/>
        <v>58.494966469599966</v>
      </c>
      <c r="C828" s="4">
        <v>826</v>
      </c>
      <c r="E828" s="3">
        <f t="shared" si="109"/>
        <v>0.02</v>
      </c>
      <c r="F828" t="e">
        <f t="shared" si="117"/>
        <v>#REF!</v>
      </c>
      <c r="G828" s="12" t="e">
        <f t="shared" si="112"/>
        <v>#REF!</v>
      </c>
      <c r="H828">
        <f t="shared" si="116"/>
        <v>80</v>
      </c>
      <c r="J828">
        <f t="shared" si="111"/>
        <v>171.58523497749323</v>
      </c>
      <c r="K828" t="e">
        <f t="shared" si="113"/>
        <v>#REF!</v>
      </c>
      <c r="L828" t="e">
        <f t="shared" si="114"/>
        <v>#REF!</v>
      </c>
    </row>
    <row r="829" spans="1:12" x14ac:dyDescent="0.25">
      <c r="A829" s="1">
        <f t="shared" si="115"/>
        <v>16.54</v>
      </c>
      <c r="B829" s="5">
        <f t="shared" si="110"/>
        <v>59.204066685264614</v>
      </c>
      <c r="C829" s="4">
        <v>827</v>
      </c>
      <c r="E829" s="3">
        <f t="shared" si="109"/>
        <v>0.02</v>
      </c>
      <c r="F829" t="e">
        <f t="shared" si="117"/>
        <v>#REF!</v>
      </c>
      <c r="G829" s="12" t="e">
        <f t="shared" si="112"/>
        <v>#REF!</v>
      </c>
      <c r="H829">
        <f t="shared" si="116"/>
        <v>80</v>
      </c>
      <c r="J829">
        <f t="shared" si="111"/>
        <v>173.66526227677619</v>
      </c>
      <c r="K829" t="e">
        <f t="shared" si="113"/>
        <v>#REF!</v>
      </c>
      <c r="L829" t="e">
        <f t="shared" si="114"/>
        <v>#REF!</v>
      </c>
    </row>
    <row r="830" spans="1:12" x14ac:dyDescent="0.25">
      <c r="A830" s="1">
        <f t="shared" si="115"/>
        <v>16.559999999999999</v>
      </c>
      <c r="B830" s="5">
        <f t="shared" si="110"/>
        <v>59.910829625750225</v>
      </c>
      <c r="C830" s="4">
        <v>828</v>
      </c>
      <c r="E830" s="3">
        <f t="shared" si="109"/>
        <v>0.02</v>
      </c>
      <c r="F830" t="e">
        <f t="shared" si="117"/>
        <v>#REF!</v>
      </c>
      <c r="G830" s="12" t="e">
        <f t="shared" si="112"/>
        <v>#REF!</v>
      </c>
      <c r="H830">
        <f t="shared" si="116"/>
        <v>80</v>
      </c>
      <c r="J830">
        <f t="shared" si="111"/>
        <v>175.73843356886732</v>
      </c>
      <c r="K830" t="e">
        <f t="shared" si="113"/>
        <v>#REF!</v>
      </c>
      <c r="L830" t="e">
        <f t="shared" si="114"/>
        <v>#REF!</v>
      </c>
    </row>
    <row r="831" spans="1:12" x14ac:dyDescent="0.25">
      <c r="A831" s="1">
        <f t="shared" si="115"/>
        <v>16.580000000000002</v>
      </c>
      <c r="B831" s="5">
        <f t="shared" si="110"/>
        <v>60.615227389266082</v>
      </c>
      <c r="C831" s="4">
        <v>829</v>
      </c>
      <c r="E831" s="3">
        <f t="shared" si="109"/>
        <v>0.02</v>
      </c>
      <c r="F831" t="e">
        <f t="shared" si="117"/>
        <v>#REF!</v>
      </c>
      <c r="G831" s="12" t="e">
        <f t="shared" si="112"/>
        <v>#REF!</v>
      </c>
      <c r="H831">
        <f t="shared" si="116"/>
        <v>80</v>
      </c>
      <c r="J831">
        <f t="shared" si="111"/>
        <v>177.80466700851383</v>
      </c>
      <c r="K831" t="e">
        <f t="shared" si="113"/>
        <v>#REF!</v>
      </c>
      <c r="L831" t="e">
        <f t="shared" si="114"/>
        <v>#REF!</v>
      </c>
    </row>
    <row r="832" spans="1:12" x14ac:dyDescent="0.25">
      <c r="A832" s="1">
        <f t="shared" si="115"/>
        <v>16.600000000000001</v>
      </c>
      <c r="B832" s="5">
        <f t="shared" si="110"/>
        <v>61.317232167394302</v>
      </c>
      <c r="C832" s="4">
        <v>830</v>
      </c>
      <c r="E832" s="3">
        <f t="shared" si="109"/>
        <v>0.02</v>
      </c>
      <c r="F832" t="e">
        <f t="shared" si="117"/>
        <v>#REF!</v>
      </c>
      <c r="G832" s="12" t="e">
        <f t="shared" si="112"/>
        <v>#REF!</v>
      </c>
      <c r="H832">
        <f t="shared" si="116"/>
        <v>80</v>
      </c>
      <c r="J832">
        <f t="shared" si="111"/>
        <v>179.8638810243566</v>
      </c>
      <c r="K832" t="e">
        <f t="shared" si="113"/>
        <v>#REF!</v>
      </c>
      <c r="L832" t="e">
        <f t="shared" si="114"/>
        <v>#REF!</v>
      </c>
    </row>
    <row r="833" spans="1:12" x14ac:dyDescent="0.25">
      <c r="A833" s="1">
        <f t="shared" si="115"/>
        <v>16.62</v>
      </c>
      <c r="B833" s="5">
        <f t="shared" si="110"/>
        <v>62.016816246188476</v>
      </c>
      <c r="C833" s="4">
        <v>831</v>
      </c>
      <c r="E833" s="3">
        <f t="shared" ref="E833:E896" si="118">IF(fac=50,1/50,IF(fac=60,1/60))</f>
        <v>0.02</v>
      </c>
      <c r="F833" t="e">
        <f t="shared" si="117"/>
        <v>#REF!</v>
      </c>
      <c r="G833" s="12" t="e">
        <f t="shared" si="112"/>
        <v>#REF!</v>
      </c>
      <c r="H833">
        <f t="shared" si="116"/>
        <v>80</v>
      </c>
      <c r="J833">
        <f t="shared" si="111"/>
        <v>181.91599432215287</v>
      </c>
      <c r="K833" t="e">
        <f t="shared" si="113"/>
        <v>#REF!</v>
      </c>
      <c r="L833" t="e">
        <f t="shared" si="114"/>
        <v>#REF!</v>
      </c>
    </row>
    <row r="834" spans="1:12" x14ac:dyDescent="0.25">
      <c r="A834" s="1">
        <f t="shared" si="115"/>
        <v>16.64</v>
      </c>
      <c r="B834" s="5">
        <f t="shared" ref="B834:B897" si="119">IF(fac=50,Vacmin*SQRT(2)*ABS(COS(A834*PI()/5/2)),IF(fac=60,Vacmin*SQRT(2)*ABS(COS(A834*PI()*240/1000/2))))</f>
        <v>62.713952007267046</v>
      </c>
      <c r="C834" s="4">
        <v>832</v>
      </c>
      <c r="E834" s="3">
        <f t="shared" si="118"/>
        <v>0.02</v>
      </c>
      <c r="F834" t="e">
        <f t="shared" si="117"/>
        <v>#REF!</v>
      </c>
      <c r="G834" s="12" t="e">
        <f t="shared" si="112"/>
        <v>#REF!</v>
      </c>
      <c r="H834">
        <f t="shared" si="116"/>
        <v>80</v>
      </c>
      <c r="J834">
        <f t="shared" ref="J834:J897" si="120">IF(fac=50,Vacmax*SQRT(2)*ABS(COS(A834*PI()/5/2)),IF(fac=60,Vacmax*SQRT(2)*ABS(COS(A834*PI()*240/1000/2))))</f>
        <v>183.96092588798334</v>
      </c>
      <c r="K834" t="e">
        <f t="shared" si="113"/>
        <v>#REF!</v>
      </c>
      <c r="L834" t="e">
        <f t="shared" si="114"/>
        <v>#REF!</v>
      </c>
    </row>
    <row r="835" spans="1:12" x14ac:dyDescent="0.25">
      <c r="A835" s="1">
        <f t="shared" si="115"/>
        <v>16.66</v>
      </c>
      <c r="B835" s="5">
        <f t="shared" si="119"/>
        <v>63.408611928903859</v>
      </c>
      <c r="C835" s="4">
        <v>833</v>
      </c>
      <c r="E835" s="3">
        <f t="shared" si="118"/>
        <v>0.02</v>
      </c>
      <c r="F835" t="e">
        <f t="shared" si="117"/>
        <v>#REF!</v>
      </c>
      <c r="G835" s="12" t="e">
        <f t="shared" ref="G835:G898" si="121">MAX(B835,F835)</f>
        <v>#REF!</v>
      </c>
      <c r="H835">
        <f t="shared" si="116"/>
        <v>80</v>
      </c>
      <c r="J835">
        <f t="shared" si="120"/>
        <v>185.99859499145131</v>
      </c>
      <c r="K835" t="e">
        <f t="shared" ref="K835:K898" si="122">SQRT(ABS(K834*K834-2*Vout*Iout*E835*100*1000000/1000/1000/Cin/H835))</f>
        <v>#REF!</v>
      </c>
      <c r="L835" t="e">
        <f t="shared" ref="L835:L898" si="123">MAX(J835,K835)</f>
        <v>#REF!</v>
      </c>
    </row>
    <row r="836" spans="1:12" x14ac:dyDescent="0.25">
      <c r="A836" s="1">
        <f t="shared" ref="A836:A899" si="124">C836*E836</f>
        <v>16.68</v>
      </c>
      <c r="B836" s="5">
        <f t="shared" si="119"/>
        <v>64.100768587114743</v>
      </c>
      <c r="C836" s="4">
        <v>834</v>
      </c>
      <c r="E836" s="3">
        <f t="shared" si="118"/>
        <v>0.02</v>
      </c>
      <c r="F836" t="e">
        <f t="shared" si="117"/>
        <v>#REF!</v>
      </c>
      <c r="G836" s="12" t="e">
        <f t="shared" si="121"/>
        <v>#REF!</v>
      </c>
      <c r="H836">
        <f t="shared" ref="H836:H899" si="125">H835</f>
        <v>80</v>
      </c>
      <c r="J836">
        <f t="shared" si="120"/>
        <v>188.0289211888699</v>
      </c>
      <c r="K836" t="e">
        <f t="shared" si="122"/>
        <v>#REF!</v>
      </c>
      <c r="L836" t="e">
        <f t="shared" si="123"/>
        <v>#REF!</v>
      </c>
    </row>
    <row r="837" spans="1:12" x14ac:dyDescent="0.25">
      <c r="A837" s="1">
        <f t="shared" si="124"/>
        <v>16.7</v>
      </c>
      <c r="B837" s="5">
        <f t="shared" si="119"/>
        <v>64.790394656739821</v>
      </c>
      <c r="C837" s="4">
        <v>835</v>
      </c>
      <c r="E837" s="3">
        <f t="shared" si="118"/>
        <v>0.02</v>
      </c>
      <c r="F837" t="e">
        <f t="shared" si="117"/>
        <v>#REF!</v>
      </c>
      <c r="G837" s="12" t="e">
        <f t="shared" si="121"/>
        <v>#REF!</v>
      </c>
      <c r="H837">
        <f t="shared" si="125"/>
        <v>80</v>
      </c>
      <c r="J837">
        <f t="shared" si="120"/>
        <v>190.05182432643679</v>
      </c>
      <c r="K837" t="e">
        <f t="shared" si="122"/>
        <v>#REF!</v>
      </c>
      <c r="L837" t="e">
        <f t="shared" si="123"/>
        <v>#REF!</v>
      </c>
    </row>
    <row r="838" spans="1:12" x14ac:dyDescent="0.25">
      <c r="A838" s="1">
        <f t="shared" si="124"/>
        <v>16.72</v>
      </c>
      <c r="B838" s="5">
        <f t="shared" si="119"/>
        <v>65.477462912522753</v>
      </c>
      <c r="C838" s="4">
        <v>836</v>
      </c>
      <c r="E838" s="3">
        <f t="shared" si="118"/>
        <v>0.02</v>
      </c>
      <c r="F838" t="e">
        <f t="shared" si="117"/>
        <v>#REF!</v>
      </c>
      <c r="G838" s="12" t="e">
        <f t="shared" si="121"/>
        <v>#REF!</v>
      </c>
      <c r="H838">
        <f t="shared" si="125"/>
        <v>80</v>
      </c>
      <c r="J838">
        <f t="shared" si="120"/>
        <v>192.06722454340007</v>
      </c>
      <c r="K838" t="e">
        <f t="shared" si="122"/>
        <v>#REF!</v>
      </c>
      <c r="L838" t="e">
        <f t="shared" si="123"/>
        <v>#REF!</v>
      </c>
    </row>
    <row r="839" spans="1:12" x14ac:dyDescent="0.25">
      <c r="A839" s="1">
        <f t="shared" si="124"/>
        <v>16.740000000000002</v>
      </c>
      <c r="B839" s="5">
        <f t="shared" si="119"/>
        <v>66.161946230185492</v>
      </c>
      <c r="C839" s="4">
        <v>837</v>
      </c>
      <c r="E839" s="3">
        <f t="shared" si="118"/>
        <v>0.02</v>
      </c>
      <c r="F839" t="e">
        <f t="shared" si="117"/>
        <v>#REF!</v>
      </c>
      <c r="G839" s="12" t="e">
        <f t="shared" si="121"/>
        <v>#REF!</v>
      </c>
      <c r="H839">
        <f t="shared" si="125"/>
        <v>80</v>
      </c>
      <c r="J839">
        <f t="shared" si="120"/>
        <v>194.07504227521076</v>
      </c>
      <c r="K839" t="e">
        <f t="shared" si="122"/>
        <v>#REF!</v>
      </c>
      <c r="L839" t="e">
        <f t="shared" si="123"/>
        <v>#REF!</v>
      </c>
    </row>
    <row r="840" spans="1:12" x14ac:dyDescent="0.25">
      <c r="A840" s="1">
        <f t="shared" si="124"/>
        <v>16.760000000000002</v>
      </c>
      <c r="B840" s="5">
        <f t="shared" si="119"/>
        <v>66.843817587498336</v>
      </c>
      <c r="C840" s="4">
        <v>838</v>
      </c>
      <c r="E840" s="3">
        <f t="shared" si="118"/>
        <v>0.02</v>
      </c>
      <c r="F840" t="e">
        <f t="shared" si="117"/>
        <v>#REF!</v>
      </c>
      <c r="G840" s="12" t="e">
        <f t="shared" si="121"/>
        <v>#REF!</v>
      </c>
      <c r="H840">
        <f t="shared" si="125"/>
        <v>80</v>
      </c>
      <c r="J840">
        <f t="shared" si="120"/>
        <v>196.07519825666179</v>
      </c>
      <c r="K840" t="e">
        <f t="shared" si="122"/>
        <v>#REF!</v>
      </c>
      <c r="L840" t="e">
        <f t="shared" si="123"/>
        <v>#REF!</v>
      </c>
    </row>
    <row r="841" spans="1:12" x14ac:dyDescent="0.25">
      <c r="A841" s="1">
        <f t="shared" si="124"/>
        <v>16.78</v>
      </c>
      <c r="B841" s="5">
        <f t="shared" si="119"/>
        <v>67.523050065347689</v>
      </c>
      <c r="C841" s="4">
        <v>839</v>
      </c>
      <c r="E841" s="3">
        <f t="shared" si="118"/>
        <v>0.02</v>
      </c>
      <c r="F841" t="e">
        <f t="shared" si="117"/>
        <v>#REF!</v>
      </c>
      <c r="G841" s="12" t="e">
        <f t="shared" si="121"/>
        <v>#REF!</v>
      </c>
      <c r="H841">
        <f t="shared" si="125"/>
        <v>80</v>
      </c>
      <c r="J841">
        <f t="shared" si="120"/>
        <v>198.06761352501991</v>
      </c>
      <c r="K841" t="e">
        <f t="shared" si="122"/>
        <v>#REF!</v>
      </c>
      <c r="L841" t="e">
        <f t="shared" si="123"/>
        <v>#REF!</v>
      </c>
    </row>
    <row r="842" spans="1:12" x14ac:dyDescent="0.25">
      <c r="A842" s="1">
        <f t="shared" si="124"/>
        <v>16.8</v>
      </c>
      <c r="B842" s="5">
        <f t="shared" si="119"/>
        <v>68.199616848798456</v>
      </c>
      <c r="C842" s="4">
        <v>840</v>
      </c>
      <c r="E842" s="3">
        <f t="shared" si="118"/>
        <v>0.02</v>
      </c>
      <c r="F842" t="e">
        <f t="shared" si="117"/>
        <v>#REF!</v>
      </c>
      <c r="G842" s="12" t="e">
        <f t="shared" si="121"/>
        <v>#REF!</v>
      </c>
      <c r="H842">
        <f t="shared" si="125"/>
        <v>80</v>
      </c>
      <c r="J842">
        <f t="shared" si="120"/>
        <v>200.05220942314213</v>
      </c>
      <c r="K842" t="e">
        <f t="shared" si="122"/>
        <v>#REF!</v>
      </c>
      <c r="L842" t="e">
        <f t="shared" si="123"/>
        <v>#REF!</v>
      </c>
    </row>
    <row r="843" spans="1:12" x14ac:dyDescent="0.25">
      <c r="A843" s="1">
        <f t="shared" si="124"/>
        <v>16.82</v>
      </c>
      <c r="B843" s="5">
        <f t="shared" si="119"/>
        <v>68.873491228152474</v>
      </c>
      <c r="C843" s="4">
        <v>841</v>
      </c>
      <c r="E843" s="3">
        <f t="shared" si="118"/>
        <v>0.02</v>
      </c>
      <c r="F843" t="e">
        <f t="shared" si="117"/>
        <v>#REF!</v>
      </c>
      <c r="G843" s="12" t="e">
        <f t="shared" si="121"/>
        <v>#REF!</v>
      </c>
      <c r="H843">
        <f t="shared" si="125"/>
        <v>80</v>
      </c>
      <c r="J843">
        <f t="shared" si="120"/>
        <v>202.02890760258057</v>
      </c>
      <c r="K843" t="e">
        <f t="shared" si="122"/>
        <v>#REF!</v>
      </c>
      <c r="L843" t="e">
        <f t="shared" si="123"/>
        <v>#REF!</v>
      </c>
    </row>
    <row r="844" spans="1:12" x14ac:dyDescent="0.25">
      <c r="A844" s="1">
        <f t="shared" si="124"/>
        <v>16.84</v>
      </c>
      <c r="B844" s="5">
        <f t="shared" si="119"/>
        <v>69.544646600003105</v>
      </c>
      <c r="C844" s="4">
        <v>842</v>
      </c>
      <c r="E844" s="3">
        <f t="shared" si="118"/>
        <v>0.02</v>
      </c>
      <c r="F844" t="e">
        <f t="shared" si="117"/>
        <v>#REF!</v>
      </c>
      <c r="G844" s="12" t="e">
        <f t="shared" si="121"/>
        <v>#REF!</v>
      </c>
      <c r="H844">
        <f t="shared" si="125"/>
        <v>80</v>
      </c>
      <c r="J844">
        <f t="shared" si="120"/>
        <v>203.99763002667578</v>
      </c>
      <c r="K844" t="e">
        <f t="shared" si="122"/>
        <v>#REF!</v>
      </c>
      <c r="L844" t="e">
        <f t="shared" si="123"/>
        <v>#REF!</v>
      </c>
    </row>
    <row r="845" spans="1:12" x14ac:dyDescent="0.25">
      <c r="A845" s="1">
        <f t="shared" si="124"/>
        <v>16.86</v>
      </c>
      <c r="B845" s="5">
        <f t="shared" si="119"/>
        <v>70.213056468285487</v>
      </c>
      <c r="C845" s="4">
        <v>843</v>
      </c>
      <c r="E845" s="3">
        <f t="shared" si="118"/>
        <v>0.02</v>
      </c>
      <c r="F845" t="e">
        <f t="shared" si="117"/>
        <v>#REF!</v>
      </c>
      <c r="G845" s="12" t="e">
        <f t="shared" si="121"/>
        <v>#REF!</v>
      </c>
      <c r="H845">
        <f t="shared" si="125"/>
        <v>80</v>
      </c>
      <c r="J845">
        <f t="shared" si="120"/>
        <v>205.9582989736374</v>
      </c>
      <c r="K845" t="e">
        <f t="shared" si="122"/>
        <v>#REF!</v>
      </c>
      <c r="L845" t="e">
        <f t="shared" si="123"/>
        <v>#REF!</v>
      </c>
    </row>
    <row r="846" spans="1:12" x14ac:dyDescent="0.25">
      <c r="A846" s="1">
        <f t="shared" si="124"/>
        <v>16.88</v>
      </c>
      <c r="B846" s="5">
        <f t="shared" si="119"/>
        <v>70.878694445322594</v>
      </c>
      <c r="C846" s="4">
        <v>844</v>
      </c>
      <c r="E846" s="3">
        <f t="shared" si="118"/>
        <v>0.02</v>
      </c>
      <c r="F846" t="e">
        <f t="shared" si="117"/>
        <v>#REF!</v>
      </c>
      <c r="G846" s="12" t="e">
        <f t="shared" si="121"/>
        <v>#REF!</v>
      </c>
      <c r="H846">
        <f t="shared" si="125"/>
        <v>80</v>
      </c>
      <c r="J846">
        <f t="shared" si="120"/>
        <v>207.91083703961294</v>
      </c>
      <c r="K846" t="e">
        <f t="shared" si="122"/>
        <v>#REF!</v>
      </c>
      <c r="L846" t="e">
        <f t="shared" si="123"/>
        <v>#REF!</v>
      </c>
    </row>
    <row r="847" spans="1:12" x14ac:dyDescent="0.25">
      <c r="A847" s="1">
        <f t="shared" si="124"/>
        <v>16.899999999999999</v>
      </c>
      <c r="B847" s="5">
        <f t="shared" si="119"/>
        <v>71.541534252866668</v>
      </c>
      <c r="C847" s="4">
        <v>845</v>
      </c>
      <c r="E847" s="3">
        <f t="shared" si="118"/>
        <v>0.02</v>
      </c>
      <c r="F847" t="e">
        <f t="shared" si="117"/>
        <v>#REF!</v>
      </c>
      <c r="G847" s="12" t="e">
        <f t="shared" si="121"/>
        <v>#REF!</v>
      </c>
      <c r="H847">
        <f t="shared" si="125"/>
        <v>80</v>
      </c>
      <c r="J847">
        <f t="shared" si="120"/>
        <v>209.85516714174221</v>
      </c>
      <c r="K847" t="e">
        <f t="shared" si="122"/>
        <v>#REF!</v>
      </c>
      <c r="L847" t="e">
        <f t="shared" si="123"/>
        <v>#REF!</v>
      </c>
    </row>
    <row r="848" spans="1:12" x14ac:dyDescent="0.25">
      <c r="A848" s="1">
        <f t="shared" si="124"/>
        <v>16.920000000000002</v>
      </c>
      <c r="B848" s="5">
        <f t="shared" si="119"/>
        <v>72.201549723137362</v>
      </c>
      <c r="C848" s="4">
        <v>846</v>
      </c>
      <c r="E848" s="3">
        <f t="shared" si="118"/>
        <v>0.02</v>
      </c>
      <c r="F848" t="e">
        <f t="shared" si="117"/>
        <v>#REF!</v>
      </c>
      <c r="G848" s="12" t="e">
        <f t="shared" si="121"/>
        <v>#REF!</v>
      </c>
      <c r="H848">
        <f t="shared" si="125"/>
        <v>80</v>
      </c>
      <c r="J848">
        <f t="shared" si="120"/>
        <v>211.79121252120291</v>
      </c>
      <c r="K848" t="e">
        <f t="shared" si="122"/>
        <v>#REF!</v>
      </c>
      <c r="L848" t="e">
        <f t="shared" si="123"/>
        <v>#REF!</v>
      </c>
    </row>
    <row r="849" spans="1:12" x14ac:dyDescent="0.25">
      <c r="A849" s="1">
        <f t="shared" si="124"/>
        <v>16.940000000000001</v>
      </c>
      <c r="B849" s="5">
        <f t="shared" si="119"/>
        <v>72.858714799853658</v>
      </c>
      <c r="C849" s="4">
        <v>847</v>
      </c>
      <c r="E849" s="3">
        <f t="shared" si="118"/>
        <v>0.02</v>
      </c>
      <c r="F849" t="e">
        <f t="shared" si="117"/>
        <v>#REF!</v>
      </c>
      <c r="G849" s="12" t="e">
        <f t="shared" si="121"/>
        <v>#REF!</v>
      </c>
      <c r="H849">
        <f t="shared" si="125"/>
        <v>80</v>
      </c>
      <c r="J849">
        <f t="shared" si="120"/>
        <v>213.71889674623739</v>
      </c>
      <c r="K849" t="e">
        <f t="shared" si="122"/>
        <v>#REF!</v>
      </c>
      <c r="L849" t="e">
        <f t="shared" si="123"/>
        <v>#REF!</v>
      </c>
    </row>
    <row r="850" spans="1:12" x14ac:dyDescent="0.25">
      <c r="A850" s="1">
        <f t="shared" si="124"/>
        <v>16.96</v>
      </c>
      <c r="B850" s="5">
        <f t="shared" si="119"/>
        <v>73.513003539263835</v>
      </c>
      <c r="C850" s="4">
        <v>848</v>
      </c>
      <c r="E850" s="3">
        <f t="shared" si="118"/>
        <v>0.02</v>
      </c>
      <c r="F850" t="e">
        <f t="shared" si="117"/>
        <v>#REF!</v>
      </c>
      <c r="G850" s="12" t="e">
        <f t="shared" si="121"/>
        <v>#REF!</v>
      </c>
      <c r="H850">
        <f t="shared" si="125"/>
        <v>80</v>
      </c>
      <c r="J850">
        <f t="shared" si="120"/>
        <v>215.63814371517392</v>
      </c>
      <c r="K850" t="e">
        <f t="shared" si="122"/>
        <v>#REF!</v>
      </c>
      <c r="L850" t="e">
        <f t="shared" si="123"/>
        <v>#REF!</v>
      </c>
    </row>
    <row r="851" spans="1:12" x14ac:dyDescent="0.25">
      <c r="A851" s="1">
        <f t="shared" si="124"/>
        <v>16.98</v>
      </c>
      <c r="B851" s="5">
        <f t="shared" si="119"/>
        <v>74.164390111168629</v>
      </c>
      <c r="C851" s="4">
        <v>849</v>
      </c>
      <c r="E851" s="3">
        <f t="shared" si="118"/>
        <v>0.02</v>
      </c>
      <c r="F851" t="e">
        <f t="shared" si="117"/>
        <v>#REF!</v>
      </c>
      <c r="G851" s="12" t="e">
        <f t="shared" si="121"/>
        <v>#REF!</v>
      </c>
      <c r="H851">
        <f t="shared" si="125"/>
        <v>80</v>
      </c>
      <c r="J851">
        <f t="shared" si="120"/>
        <v>217.54887765942797</v>
      </c>
      <c r="K851" t="e">
        <f t="shared" si="122"/>
        <v>#REF!</v>
      </c>
      <c r="L851" t="e">
        <f t="shared" si="123"/>
        <v>#REF!</v>
      </c>
    </row>
    <row r="852" spans="1:12" x14ac:dyDescent="0.25">
      <c r="A852" s="1">
        <f t="shared" si="124"/>
        <v>17</v>
      </c>
      <c r="B852" s="5">
        <f t="shared" si="119"/>
        <v>74.812848799941591</v>
      </c>
      <c r="C852" s="4">
        <v>850</v>
      </c>
      <c r="E852" s="3">
        <f t="shared" si="118"/>
        <v>0.02</v>
      </c>
      <c r="F852" t="e">
        <f t="shared" si="117"/>
        <v>#REF!</v>
      </c>
      <c r="G852" s="12" t="e">
        <f t="shared" si="121"/>
        <v>#REF!</v>
      </c>
      <c r="H852">
        <f t="shared" si="125"/>
        <v>80</v>
      </c>
      <c r="J852">
        <f t="shared" si="120"/>
        <v>219.45102314649534</v>
      </c>
      <c r="K852" t="e">
        <f t="shared" si="122"/>
        <v>#REF!</v>
      </c>
      <c r="L852" t="e">
        <f t="shared" si="123"/>
        <v>#REF!</v>
      </c>
    </row>
    <row r="853" spans="1:12" x14ac:dyDescent="0.25">
      <c r="A853" s="1">
        <f t="shared" si="124"/>
        <v>17.02</v>
      </c>
      <c r="B853" s="5">
        <f t="shared" si="119"/>
        <v>75.458354005544066</v>
      </c>
      <c r="C853" s="4">
        <v>851</v>
      </c>
      <c r="E853" s="3">
        <f t="shared" si="118"/>
        <v>0.02</v>
      </c>
      <c r="F853" t="e">
        <f t="shared" si="117"/>
        <v>#REF!</v>
      </c>
      <c r="G853" s="12" t="e">
        <f t="shared" si="121"/>
        <v>#REF!</v>
      </c>
      <c r="H853">
        <f t="shared" si="125"/>
        <v>80</v>
      </c>
      <c r="J853">
        <f t="shared" si="120"/>
        <v>221.34450508292926</v>
      </c>
      <c r="K853" t="e">
        <f t="shared" si="122"/>
        <v>#REF!</v>
      </c>
      <c r="L853" t="e">
        <f t="shared" si="123"/>
        <v>#REF!</v>
      </c>
    </row>
    <row r="854" spans="1:12" x14ac:dyDescent="0.25">
      <c r="A854" s="1">
        <f t="shared" si="124"/>
        <v>17.04</v>
      </c>
      <c r="B854" s="5">
        <f t="shared" si="119"/>
        <v>76.100880244535787</v>
      </c>
      <c r="C854" s="4">
        <v>852</v>
      </c>
      <c r="E854" s="3">
        <f t="shared" si="118"/>
        <v>0.02</v>
      </c>
      <c r="F854" t="e">
        <f t="shared" si="117"/>
        <v>#REF!</v>
      </c>
      <c r="G854" s="12" t="e">
        <f t="shared" si="121"/>
        <v>#REF!</v>
      </c>
      <c r="H854">
        <f t="shared" si="125"/>
        <v>80</v>
      </c>
      <c r="J854">
        <f t="shared" si="120"/>
        <v>223.22924871730498</v>
      </c>
      <c r="K854" t="e">
        <f t="shared" si="122"/>
        <v>#REF!</v>
      </c>
      <c r="L854" t="e">
        <f t="shared" si="123"/>
        <v>#REF!</v>
      </c>
    </row>
    <row r="855" spans="1:12" x14ac:dyDescent="0.25">
      <c r="A855" s="1">
        <f t="shared" si="124"/>
        <v>17.059999999999999</v>
      </c>
      <c r="B855" s="5">
        <f t="shared" si="119"/>
        <v>76.740402151081142</v>
      </c>
      <c r="C855" s="4">
        <v>853</v>
      </c>
      <c r="E855" s="3">
        <f t="shared" si="118"/>
        <v>0.02</v>
      </c>
      <c r="F855" t="e">
        <f t="shared" si="117"/>
        <v>#REF!</v>
      </c>
      <c r="G855" s="12" t="e">
        <f t="shared" si="121"/>
        <v>#REF!</v>
      </c>
      <c r="H855">
        <f t="shared" si="125"/>
        <v>80</v>
      </c>
      <c r="J855">
        <f t="shared" si="120"/>
        <v>225.10517964317134</v>
      </c>
      <c r="K855" t="e">
        <f t="shared" si="122"/>
        <v>#REF!</v>
      </c>
      <c r="L855" t="e">
        <f t="shared" si="123"/>
        <v>#REF!</v>
      </c>
    </row>
    <row r="856" spans="1:12" x14ac:dyDescent="0.25">
      <c r="A856" s="1">
        <f t="shared" si="124"/>
        <v>17.080000000000002</v>
      </c>
      <c r="B856" s="5">
        <f t="shared" si="119"/>
        <v>77.376894477950259</v>
      </c>
      <c r="C856" s="4">
        <v>854</v>
      </c>
      <c r="E856" s="3">
        <f t="shared" si="118"/>
        <v>0.02</v>
      </c>
      <c r="F856" t="e">
        <f t="shared" si="117"/>
        <v>#REF!</v>
      </c>
      <c r="G856" s="12" t="e">
        <f t="shared" si="121"/>
        <v>#REF!</v>
      </c>
      <c r="H856">
        <f t="shared" si="125"/>
        <v>80</v>
      </c>
      <c r="J856">
        <f t="shared" si="120"/>
        <v>226.97222380198741</v>
      </c>
      <c r="K856" t="e">
        <f t="shared" si="122"/>
        <v>#REF!</v>
      </c>
      <c r="L856" t="e">
        <f t="shared" si="123"/>
        <v>#REF!</v>
      </c>
    </row>
    <row r="857" spans="1:12" x14ac:dyDescent="0.25">
      <c r="A857" s="1">
        <f t="shared" si="124"/>
        <v>17.100000000000001</v>
      </c>
      <c r="B857" s="5">
        <f t="shared" si="119"/>
        <v>78.010332097515686</v>
      </c>
      <c r="C857" s="4">
        <v>855</v>
      </c>
      <c r="E857" s="3">
        <f t="shared" si="118"/>
        <v>0.02</v>
      </c>
      <c r="F857" t="e">
        <f t="shared" si="117"/>
        <v>#REF!</v>
      </c>
      <c r="G857" s="12" t="e">
        <f t="shared" si="121"/>
        <v>#REF!</v>
      </c>
      <c r="H857">
        <f t="shared" si="125"/>
        <v>80</v>
      </c>
      <c r="J857">
        <f t="shared" si="120"/>
        <v>228.830307486046</v>
      </c>
      <c r="K857" t="e">
        <f t="shared" si="122"/>
        <v>#REF!</v>
      </c>
      <c r="L857" t="e">
        <f t="shared" si="123"/>
        <v>#REF!</v>
      </c>
    </row>
    <row r="858" spans="1:12" x14ac:dyDescent="0.25">
      <c r="A858" s="1">
        <f t="shared" si="124"/>
        <v>17.12</v>
      </c>
      <c r="B858" s="5">
        <f t="shared" si="119"/>
        <v>78.640690002744961</v>
      </c>
      <c r="C858" s="4">
        <v>856</v>
      </c>
      <c r="E858" s="3">
        <f t="shared" si="118"/>
        <v>0.02</v>
      </c>
      <c r="F858" t="e">
        <f t="shared" si="117"/>
        <v>#REF!</v>
      </c>
      <c r="G858" s="12" t="e">
        <f t="shared" si="121"/>
        <v>#REF!</v>
      </c>
      <c r="H858">
        <f t="shared" si="125"/>
        <v>80</v>
      </c>
      <c r="J858">
        <f t="shared" si="120"/>
        <v>230.67935734138524</v>
      </c>
      <c r="K858" t="e">
        <f t="shared" si="122"/>
        <v>#REF!</v>
      </c>
      <c r="L858" t="e">
        <f t="shared" si="123"/>
        <v>#REF!</v>
      </c>
    </row>
    <row r="859" spans="1:12" x14ac:dyDescent="0.25">
      <c r="A859" s="1">
        <f t="shared" si="124"/>
        <v>17.14</v>
      </c>
      <c r="B859" s="5">
        <f t="shared" si="119"/>
        <v>79.267943308187469</v>
      </c>
      <c r="C859" s="4">
        <v>857</v>
      </c>
      <c r="E859" s="3">
        <f t="shared" si="118"/>
        <v>0.02</v>
      </c>
      <c r="F859" t="e">
        <f t="shared" si="117"/>
        <v>#REF!</v>
      </c>
      <c r="G859" s="12" t="e">
        <f t="shared" si="121"/>
        <v>#REF!</v>
      </c>
      <c r="H859">
        <f t="shared" si="125"/>
        <v>80</v>
      </c>
      <c r="J859">
        <f t="shared" si="120"/>
        <v>232.51930037068325</v>
      </c>
      <c r="K859" t="e">
        <f t="shared" si="122"/>
        <v>#REF!</v>
      </c>
      <c r="L859" t="e">
        <f t="shared" si="123"/>
        <v>#REF!</v>
      </c>
    </row>
    <row r="860" spans="1:12" x14ac:dyDescent="0.25">
      <c r="A860" s="1">
        <f t="shared" si="124"/>
        <v>17.16</v>
      </c>
      <c r="B860" s="5">
        <f t="shared" si="119"/>
        <v>79.892067250956543</v>
      </c>
      <c r="C860" s="4">
        <v>858</v>
      </c>
      <c r="E860" s="3">
        <f t="shared" si="118"/>
        <v>0.02</v>
      </c>
      <c r="F860" t="e">
        <f t="shared" si="117"/>
        <v>#REF!</v>
      </c>
      <c r="G860" s="12" t="e">
        <f t="shared" si="121"/>
        <v>#REF!</v>
      </c>
      <c r="H860">
        <f t="shared" si="125"/>
        <v>80</v>
      </c>
      <c r="J860">
        <f t="shared" si="120"/>
        <v>234.35006393613918</v>
      </c>
      <c r="K860" t="e">
        <f t="shared" si="122"/>
        <v>#REF!</v>
      </c>
      <c r="L860" t="e">
        <f t="shared" si="123"/>
        <v>#REF!</v>
      </c>
    </row>
    <row r="861" spans="1:12" x14ac:dyDescent="0.25">
      <c r="A861" s="1">
        <f t="shared" si="124"/>
        <v>17.18</v>
      </c>
      <c r="B861" s="5">
        <f t="shared" si="119"/>
        <v>80.513037191707653</v>
      </c>
      <c r="C861" s="4">
        <v>859</v>
      </c>
      <c r="E861" s="3">
        <f t="shared" si="118"/>
        <v>0.02</v>
      </c>
      <c r="F861" t="e">
        <f t="shared" si="117"/>
        <v>#REF!</v>
      </c>
      <c r="G861" s="12" t="e">
        <f t="shared" si="121"/>
        <v>#REF!</v>
      </c>
      <c r="H861">
        <f t="shared" si="125"/>
        <v>80</v>
      </c>
      <c r="J861">
        <f t="shared" si="120"/>
        <v>236.17157576234246</v>
      </c>
      <c r="K861" t="e">
        <f t="shared" si="122"/>
        <v>#REF!</v>
      </c>
      <c r="L861" t="e">
        <f t="shared" si="123"/>
        <v>#REF!</v>
      </c>
    </row>
    <row r="862" spans="1:12" x14ac:dyDescent="0.25">
      <c r="A862" s="1">
        <f t="shared" si="124"/>
        <v>17.2</v>
      </c>
      <c r="B862" s="5">
        <f t="shared" si="119"/>
        <v>81.130828615610866</v>
      </c>
      <c r="C862" s="4">
        <v>860</v>
      </c>
      <c r="E862" s="3">
        <f t="shared" si="118"/>
        <v>0.02</v>
      </c>
      <c r="F862" t="e">
        <f t="shared" si="117"/>
        <v>#REF!</v>
      </c>
      <c r="G862" s="12" t="e">
        <f t="shared" si="121"/>
        <v>#REF!</v>
      </c>
      <c r="H862">
        <f t="shared" si="125"/>
        <v>80</v>
      </c>
      <c r="J862">
        <f t="shared" si="120"/>
        <v>237.9837639391252</v>
      </c>
      <c r="K862" t="e">
        <f t="shared" si="122"/>
        <v>#REF!</v>
      </c>
      <c r="L862" t="e">
        <f t="shared" si="123"/>
        <v>#REF!</v>
      </c>
    </row>
    <row r="863" spans="1:12" x14ac:dyDescent="0.25">
      <c r="A863" s="1">
        <f t="shared" si="124"/>
        <v>17.22</v>
      </c>
      <c r="B863" s="5">
        <f t="shared" si="119"/>
        <v>81.74541713331854</v>
      </c>
      <c r="C863" s="4">
        <v>861</v>
      </c>
      <c r="E863" s="3">
        <f t="shared" si="118"/>
        <v>0.02</v>
      </c>
      <c r="F863" t="e">
        <f t="shared" si="117"/>
        <v>#REF!</v>
      </c>
      <c r="G863" s="12" t="e">
        <f t="shared" si="121"/>
        <v>#REF!</v>
      </c>
      <c r="H863">
        <f t="shared" si="125"/>
        <v>80</v>
      </c>
      <c r="J863">
        <f t="shared" si="120"/>
        <v>239.78655692440105</v>
      </c>
      <c r="K863" t="e">
        <f t="shared" si="122"/>
        <v>#REF!</v>
      </c>
      <c r="L863" t="e">
        <f t="shared" si="123"/>
        <v>#REF!</v>
      </c>
    </row>
    <row r="864" spans="1:12" x14ac:dyDescent="0.25">
      <c r="A864" s="1">
        <f t="shared" si="124"/>
        <v>17.240000000000002</v>
      </c>
      <c r="B864" s="5">
        <f t="shared" si="119"/>
        <v>82.356778481928558</v>
      </c>
      <c r="C864" s="4">
        <v>862</v>
      </c>
      <c r="E864" s="3">
        <f t="shared" si="118"/>
        <v>0.02</v>
      </c>
      <c r="F864" t="e">
        <f t="shared" si="117"/>
        <v>#REF!</v>
      </c>
      <c r="G864" s="12" t="e">
        <f t="shared" si="121"/>
        <v>#REF!</v>
      </c>
      <c r="H864">
        <f t="shared" si="125"/>
        <v>80</v>
      </c>
      <c r="J864">
        <f t="shared" si="120"/>
        <v>241.57988354699043</v>
      </c>
      <c r="K864" t="e">
        <f t="shared" si="122"/>
        <v>#REF!</v>
      </c>
      <c r="L864" t="e">
        <f t="shared" si="123"/>
        <v>#REF!</v>
      </c>
    </row>
    <row r="865" spans="1:12" x14ac:dyDescent="0.25">
      <c r="A865" s="1">
        <f t="shared" si="124"/>
        <v>17.260000000000002</v>
      </c>
      <c r="B865" s="5">
        <f t="shared" si="119"/>
        <v>82.964888525941319</v>
      </c>
      <c r="C865" s="4">
        <v>863</v>
      </c>
      <c r="E865" s="3">
        <f t="shared" si="118"/>
        <v>0.02</v>
      </c>
      <c r="F865" t="e">
        <f t="shared" si="117"/>
        <v>#REF!</v>
      </c>
      <c r="G865" s="12" t="e">
        <f t="shared" si="121"/>
        <v>#REF!</v>
      </c>
      <c r="H865">
        <f t="shared" si="125"/>
        <v>80</v>
      </c>
      <c r="J865">
        <f t="shared" si="120"/>
        <v>243.36367300942786</v>
      </c>
      <c r="K865" t="e">
        <f t="shared" si="122"/>
        <v>#REF!</v>
      </c>
      <c r="L865" t="e">
        <f t="shared" si="123"/>
        <v>#REF!</v>
      </c>
    </row>
    <row r="866" spans="1:12" x14ac:dyDescent="0.25">
      <c r="A866" s="1">
        <f t="shared" si="124"/>
        <v>17.28</v>
      </c>
      <c r="B866" s="5">
        <f t="shared" si="119"/>
        <v>83.569723258213799</v>
      </c>
      <c r="C866" s="4">
        <v>864</v>
      </c>
      <c r="E866" s="3">
        <f t="shared" si="118"/>
        <v>0.02</v>
      </c>
      <c r="F866" t="e">
        <f t="shared" si="117"/>
        <v>#REF!</v>
      </c>
      <c r="G866" s="12" t="e">
        <f t="shared" si="121"/>
        <v>#REF!</v>
      </c>
      <c r="H866">
        <f t="shared" si="125"/>
        <v>80</v>
      </c>
      <c r="J866">
        <f t="shared" si="120"/>
        <v>245.13785489076048</v>
      </c>
      <c r="K866" t="e">
        <f t="shared" si="122"/>
        <v>#REF!</v>
      </c>
      <c r="L866" t="e">
        <f t="shared" si="123"/>
        <v>#REF!</v>
      </c>
    </row>
    <row r="867" spans="1:12" x14ac:dyDescent="0.25">
      <c r="A867" s="1">
        <f t="shared" si="124"/>
        <v>17.3</v>
      </c>
      <c r="B867" s="5">
        <f t="shared" si="119"/>
        <v>84.171258800906244</v>
      </c>
      <c r="C867" s="4">
        <v>865</v>
      </c>
      <c r="E867" s="3">
        <f t="shared" si="118"/>
        <v>0.02</v>
      </c>
      <c r="F867" t="e">
        <f t="shared" si="117"/>
        <v>#REF!</v>
      </c>
      <c r="G867" s="12" t="e">
        <f t="shared" si="121"/>
        <v>#REF!</v>
      </c>
      <c r="H867">
        <f t="shared" si="125"/>
        <v>80</v>
      </c>
      <c r="J867">
        <f t="shared" si="120"/>
        <v>246.90235914932498</v>
      </c>
      <c r="K867" t="e">
        <f t="shared" si="122"/>
        <v>#REF!</v>
      </c>
      <c r="L867" t="e">
        <f t="shared" si="123"/>
        <v>#REF!</v>
      </c>
    </row>
    <row r="868" spans="1:12" x14ac:dyDescent="0.25">
      <c r="A868" s="1">
        <f t="shared" si="124"/>
        <v>17.32</v>
      </c>
      <c r="B868" s="5">
        <f t="shared" si="119"/>
        <v>84.769471406425524</v>
      </c>
      <c r="C868" s="4">
        <v>866</v>
      </c>
      <c r="E868" s="3">
        <f t="shared" si="118"/>
        <v>0.02</v>
      </c>
      <c r="F868" t="e">
        <f t="shared" si="117"/>
        <v>#REF!</v>
      </c>
      <c r="G868" s="12" t="e">
        <f t="shared" si="121"/>
        <v>#REF!</v>
      </c>
      <c r="H868">
        <f t="shared" si="125"/>
        <v>80</v>
      </c>
      <c r="J868">
        <f t="shared" si="120"/>
        <v>248.65711612551488</v>
      </c>
      <c r="K868" t="e">
        <f t="shared" si="122"/>
        <v>#REF!</v>
      </c>
      <c r="L868" t="e">
        <f t="shared" si="123"/>
        <v>#REF!</v>
      </c>
    </row>
    <row r="869" spans="1:12" x14ac:dyDescent="0.25">
      <c r="A869" s="1">
        <f t="shared" si="124"/>
        <v>17.34</v>
      </c>
      <c r="B869" s="5">
        <f t="shared" si="119"/>
        <v>85.364337458362343</v>
      </c>
      <c r="C869" s="4">
        <v>867</v>
      </c>
      <c r="E869" s="3">
        <f t="shared" si="118"/>
        <v>0.02</v>
      </c>
      <c r="F869" t="e">
        <f t="shared" si="117"/>
        <v>#REF!</v>
      </c>
      <c r="G869" s="12" t="e">
        <f t="shared" si="121"/>
        <v>#REF!</v>
      </c>
      <c r="H869">
        <f t="shared" si="125"/>
        <v>80</v>
      </c>
      <c r="J869">
        <f t="shared" si="120"/>
        <v>250.40205654452953</v>
      </c>
      <c r="K869" t="e">
        <f t="shared" si="122"/>
        <v>#REF!</v>
      </c>
      <c r="L869" t="e">
        <f t="shared" si="123"/>
        <v>#REF!</v>
      </c>
    </row>
    <row r="870" spans="1:12" x14ac:dyDescent="0.25">
      <c r="A870" s="1">
        <f t="shared" si="124"/>
        <v>17.36</v>
      </c>
      <c r="B870" s="5">
        <f t="shared" si="119"/>
        <v>85.955833472423379</v>
      </c>
      <c r="C870" s="4">
        <v>868</v>
      </c>
      <c r="E870" s="3">
        <f t="shared" si="118"/>
        <v>0.02</v>
      </c>
      <c r="F870" t="e">
        <f t="shared" si="117"/>
        <v>#REF!</v>
      </c>
      <c r="G870" s="12" t="e">
        <f t="shared" si="121"/>
        <v>#REF!</v>
      </c>
      <c r="H870">
        <f t="shared" si="125"/>
        <v>80</v>
      </c>
      <c r="J870">
        <f t="shared" si="120"/>
        <v>252.13711151910857</v>
      </c>
      <c r="K870" t="e">
        <f t="shared" si="122"/>
        <v>#REF!</v>
      </c>
      <c r="L870" t="e">
        <f t="shared" si="123"/>
        <v>#REF!</v>
      </c>
    </row>
    <row r="871" spans="1:12" x14ac:dyDescent="0.25">
      <c r="A871" s="1">
        <f t="shared" si="124"/>
        <v>17.38</v>
      </c>
      <c r="B871" s="5">
        <f t="shared" si="119"/>
        <v>86.54393609735888</v>
      </c>
      <c r="C871" s="4">
        <v>869</v>
      </c>
      <c r="E871" s="3">
        <f t="shared" si="118"/>
        <v>0.02</v>
      </c>
      <c r="F871" t="e">
        <f t="shared" si="117"/>
        <v>#REF!</v>
      </c>
      <c r="G871" s="12" t="e">
        <f t="shared" si="121"/>
        <v>#REF!</v>
      </c>
      <c r="H871">
        <f t="shared" si="125"/>
        <v>80</v>
      </c>
      <c r="J871">
        <f t="shared" si="120"/>
        <v>253.86221255225269</v>
      </c>
      <c r="K871" t="e">
        <f t="shared" si="122"/>
        <v>#REF!</v>
      </c>
      <c r="L871" t="e">
        <f t="shared" si="123"/>
        <v>#REF!</v>
      </c>
    </row>
    <row r="872" spans="1:12" x14ac:dyDescent="0.25">
      <c r="A872" s="1">
        <f t="shared" si="124"/>
        <v>17.400000000000002</v>
      </c>
      <c r="B872" s="5">
        <f t="shared" si="119"/>
        <v>87.128622115884284</v>
      </c>
      <c r="C872" s="4">
        <v>870</v>
      </c>
      <c r="E872" s="3">
        <f t="shared" si="118"/>
        <v>0.02</v>
      </c>
      <c r="F872" t="e">
        <f t="shared" si="117"/>
        <v>#REF!</v>
      </c>
      <c r="G872" s="12" t="e">
        <f t="shared" si="121"/>
        <v>#REF!</v>
      </c>
      <c r="H872">
        <f t="shared" si="125"/>
        <v>80</v>
      </c>
      <c r="J872">
        <f t="shared" si="120"/>
        <v>255.57729153992724</v>
      </c>
      <c r="K872" t="e">
        <f t="shared" si="122"/>
        <v>#REF!</v>
      </c>
      <c r="L872" t="e">
        <f t="shared" si="123"/>
        <v>#REF!</v>
      </c>
    </row>
    <row r="873" spans="1:12" x14ac:dyDescent="0.25">
      <c r="A873" s="1">
        <f t="shared" si="124"/>
        <v>17.420000000000002</v>
      </c>
      <c r="B873" s="5">
        <f t="shared" si="119"/>
        <v>87.709868445596669</v>
      </c>
      <c r="C873" s="4">
        <v>871</v>
      </c>
      <c r="E873" s="3">
        <f t="shared" si="118"/>
        <v>0.02</v>
      </c>
      <c r="F873" t="e">
        <f t="shared" si="117"/>
        <v>#REF!</v>
      </c>
      <c r="G873" s="12" t="e">
        <f t="shared" si="121"/>
        <v>#REF!</v>
      </c>
      <c r="H873">
        <f t="shared" si="125"/>
        <v>80</v>
      </c>
      <c r="J873">
        <f t="shared" si="120"/>
        <v>257.28228077375024</v>
      </c>
      <c r="K873" t="e">
        <f t="shared" si="122"/>
        <v>#REF!</v>
      </c>
      <c r="L873" t="e">
        <f t="shared" si="123"/>
        <v>#REF!</v>
      </c>
    </row>
    <row r="874" spans="1:12" x14ac:dyDescent="0.25">
      <c r="A874" s="1">
        <f t="shared" si="124"/>
        <v>17.440000000000001</v>
      </c>
      <c r="B874" s="5">
        <f t="shared" si="119"/>
        <v>88.287652139886092</v>
      </c>
      <c r="C874" s="4">
        <v>872</v>
      </c>
      <c r="E874" s="3">
        <f t="shared" si="118"/>
        <v>0.02</v>
      </c>
      <c r="F874" t="e">
        <f t="shared" si="117"/>
        <v>#REF!</v>
      </c>
      <c r="G874" s="12" t="e">
        <f t="shared" si="121"/>
        <v>#REF!</v>
      </c>
      <c r="H874">
        <f t="shared" si="125"/>
        <v>80</v>
      </c>
      <c r="J874">
        <f t="shared" si="120"/>
        <v>258.97711294366587</v>
      </c>
      <c r="K874" t="e">
        <f t="shared" si="122"/>
        <v>#REF!</v>
      </c>
      <c r="L874" t="e">
        <f t="shared" si="123"/>
        <v>#REF!</v>
      </c>
    </row>
    <row r="875" spans="1:12" x14ac:dyDescent="0.25">
      <c r="A875" s="1">
        <f t="shared" si="124"/>
        <v>17.46</v>
      </c>
      <c r="B875" s="5">
        <f t="shared" si="119"/>
        <v>88.861950388841763</v>
      </c>
      <c r="C875" s="4">
        <v>873</v>
      </c>
      <c r="E875" s="3">
        <f t="shared" si="118"/>
        <v>0.02</v>
      </c>
      <c r="F875" t="e">
        <f t="shared" si="117"/>
        <v>#REF!</v>
      </c>
      <c r="G875" s="12" t="e">
        <f t="shared" si="121"/>
        <v>#REF!</v>
      </c>
      <c r="H875">
        <f t="shared" si="125"/>
        <v>80</v>
      </c>
      <c r="J875">
        <f t="shared" si="120"/>
        <v>260.66172114060254</v>
      </c>
      <c r="K875" t="e">
        <f t="shared" si="122"/>
        <v>#REF!</v>
      </c>
      <c r="L875" t="e">
        <f t="shared" si="123"/>
        <v>#REF!</v>
      </c>
    </row>
    <row r="876" spans="1:12" x14ac:dyDescent="0.25">
      <c r="A876" s="1">
        <f t="shared" si="124"/>
        <v>17.48</v>
      </c>
      <c r="B876" s="5">
        <f t="shared" si="119"/>
        <v>89.432740520152052</v>
      </c>
      <c r="C876" s="4">
        <v>874</v>
      </c>
      <c r="E876" s="3">
        <f t="shared" si="118"/>
        <v>0.02</v>
      </c>
      <c r="F876" t="e">
        <f t="shared" si="117"/>
        <v>#REF!</v>
      </c>
      <c r="G876" s="12" t="e">
        <f t="shared" si="121"/>
        <v>#REF!</v>
      </c>
      <c r="H876">
        <f t="shared" si="125"/>
        <v>80</v>
      </c>
      <c r="J876">
        <f t="shared" si="120"/>
        <v>262.3360388591127</v>
      </c>
      <c r="K876" t="e">
        <f t="shared" si="122"/>
        <v>#REF!</v>
      </c>
      <c r="L876" t="e">
        <f t="shared" si="123"/>
        <v>#REF!</v>
      </c>
    </row>
    <row r="877" spans="1:12" x14ac:dyDescent="0.25">
      <c r="A877" s="1">
        <f t="shared" si="124"/>
        <v>17.5</v>
      </c>
      <c r="B877" s="5">
        <f t="shared" si="119"/>
        <v>89.999999999999986</v>
      </c>
      <c r="C877" s="4">
        <v>875</v>
      </c>
      <c r="E877" s="3">
        <f t="shared" si="118"/>
        <v>0.02</v>
      </c>
      <c r="F877" t="e">
        <f t="shared" si="117"/>
        <v>#REF!</v>
      </c>
      <c r="G877" s="12" t="e">
        <f t="shared" si="121"/>
        <v>#REF!</v>
      </c>
      <c r="H877">
        <f t="shared" si="125"/>
        <v>80</v>
      </c>
      <c r="J877">
        <f t="shared" si="120"/>
        <v>263.99999999999994</v>
      </c>
      <c r="K877" t="e">
        <f t="shared" si="122"/>
        <v>#REF!</v>
      </c>
      <c r="L877" t="e">
        <f t="shared" si="123"/>
        <v>#REF!</v>
      </c>
    </row>
    <row r="878" spans="1:12" x14ac:dyDescent="0.25">
      <c r="A878" s="1">
        <f t="shared" si="124"/>
        <v>17.52</v>
      </c>
      <c r="B878" s="5">
        <f t="shared" si="119"/>
        <v>90.563706433952675</v>
      </c>
      <c r="C878" s="4">
        <v>876</v>
      </c>
      <c r="E878" s="3">
        <f t="shared" si="118"/>
        <v>0.02</v>
      </c>
      <c r="F878" t="e">
        <f t="shared" si="117"/>
        <v>#REF!</v>
      </c>
      <c r="G878" s="12" t="e">
        <f t="shared" si="121"/>
        <v>#REF!</v>
      </c>
      <c r="H878">
        <f t="shared" si="125"/>
        <v>80</v>
      </c>
      <c r="J878">
        <f t="shared" si="120"/>
        <v>265.65353887292787</v>
      </c>
      <c r="K878" t="e">
        <f t="shared" si="122"/>
        <v>#REF!</v>
      </c>
      <c r="L878" t="e">
        <f t="shared" si="123"/>
        <v>#REF!</v>
      </c>
    </row>
    <row r="879" spans="1:12" x14ac:dyDescent="0.25">
      <c r="A879" s="1">
        <f t="shared" si="124"/>
        <v>17.54</v>
      </c>
      <c r="B879" s="5">
        <f t="shared" si="119"/>
        <v>91.123837567845186</v>
      </c>
      <c r="C879" s="4">
        <v>877</v>
      </c>
      <c r="E879" s="3">
        <f t="shared" si="118"/>
        <v>0.02</v>
      </c>
      <c r="F879" t="e">
        <f t="shared" si="117"/>
        <v>#REF!</v>
      </c>
      <c r="G879" s="12" t="e">
        <f t="shared" si="121"/>
        <v>#REF!</v>
      </c>
      <c r="H879">
        <f t="shared" si="125"/>
        <v>80</v>
      </c>
      <c r="J879">
        <f t="shared" si="120"/>
        <v>267.29659019901254</v>
      </c>
      <c r="K879" t="e">
        <f t="shared" si="122"/>
        <v>#REF!</v>
      </c>
      <c r="L879" t="e">
        <f t="shared" si="123"/>
        <v>#REF!</v>
      </c>
    </row>
    <row r="880" spans="1:12" x14ac:dyDescent="0.25">
      <c r="A880" s="1">
        <f t="shared" si="124"/>
        <v>17.559999999999999</v>
      </c>
      <c r="B880" s="5">
        <f t="shared" si="119"/>
        <v>91.680371288659501</v>
      </c>
      <c r="C880" s="4">
        <v>878</v>
      </c>
      <c r="E880" s="3">
        <f t="shared" si="118"/>
        <v>0.02</v>
      </c>
      <c r="F880" t="e">
        <f t="shared" si="117"/>
        <v>#REF!</v>
      </c>
      <c r="G880" s="12" t="e">
        <f t="shared" si="121"/>
        <v>#REF!</v>
      </c>
      <c r="H880">
        <f t="shared" si="125"/>
        <v>80</v>
      </c>
      <c r="J880">
        <f t="shared" si="120"/>
        <v>268.92908911340118</v>
      </c>
      <c r="K880" t="e">
        <f t="shared" si="122"/>
        <v>#REF!</v>
      </c>
      <c r="L880" t="e">
        <f t="shared" si="123"/>
        <v>#REF!</v>
      </c>
    </row>
    <row r="881" spans="1:12" x14ac:dyDescent="0.25">
      <c r="A881" s="1">
        <f t="shared" si="124"/>
        <v>17.580000000000002</v>
      </c>
      <c r="B881" s="5">
        <f t="shared" si="119"/>
        <v>92.233285625397386</v>
      </c>
      <c r="C881" s="4">
        <v>879</v>
      </c>
      <c r="E881" s="3">
        <f t="shared" si="118"/>
        <v>0.02</v>
      </c>
      <c r="F881" t="e">
        <f t="shared" si="117"/>
        <v>#REF!</v>
      </c>
      <c r="G881" s="12" t="e">
        <f t="shared" si="121"/>
        <v>#REF!</v>
      </c>
      <c r="H881">
        <f t="shared" si="125"/>
        <v>80</v>
      </c>
      <c r="J881">
        <f t="shared" si="120"/>
        <v>270.5509711678323</v>
      </c>
      <c r="K881" t="e">
        <f t="shared" si="122"/>
        <v>#REF!</v>
      </c>
      <c r="L881" t="e">
        <f t="shared" si="123"/>
        <v>#REF!</v>
      </c>
    </row>
    <row r="882" spans="1:12" x14ac:dyDescent="0.25">
      <c r="A882" s="1">
        <f t="shared" si="124"/>
        <v>17.600000000000001</v>
      </c>
      <c r="B882" s="5">
        <f t="shared" si="119"/>
        <v>92.782558749947441</v>
      </c>
      <c r="C882" s="4">
        <v>880</v>
      </c>
      <c r="E882" s="3">
        <f t="shared" si="118"/>
        <v>0.02</v>
      </c>
      <c r="F882" t="e">
        <f t="shared" si="117"/>
        <v>#REF!</v>
      </c>
      <c r="G882" s="12" t="e">
        <f t="shared" si="121"/>
        <v>#REF!</v>
      </c>
      <c r="H882">
        <f t="shared" si="125"/>
        <v>80</v>
      </c>
      <c r="J882">
        <f t="shared" si="120"/>
        <v>272.16217233317911</v>
      </c>
      <c r="K882" t="e">
        <f t="shared" si="122"/>
        <v>#REF!</v>
      </c>
      <c r="L882" t="e">
        <f t="shared" si="123"/>
        <v>#REF!</v>
      </c>
    </row>
    <row r="883" spans="1:12" x14ac:dyDescent="0.25">
      <c r="A883" s="1">
        <f t="shared" si="124"/>
        <v>17.62</v>
      </c>
      <c r="B883" s="5">
        <f t="shared" si="119"/>
        <v>93.328168977947144</v>
      </c>
      <c r="C883" s="4">
        <v>881</v>
      </c>
      <c r="E883" s="3">
        <f t="shared" si="118"/>
        <v>0.02</v>
      </c>
      <c r="F883" t="e">
        <f t="shared" si="117"/>
        <v>#REF!</v>
      </c>
      <c r="G883" s="12" t="e">
        <f t="shared" si="121"/>
        <v>#REF!</v>
      </c>
      <c r="H883">
        <f t="shared" si="125"/>
        <v>80</v>
      </c>
      <c r="J883">
        <f t="shared" si="120"/>
        <v>273.76262900197827</v>
      </c>
      <c r="K883" t="e">
        <f t="shared" si="122"/>
        <v>#REF!</v>
      </c>
      <c r="L883" t="e">
        <f t="shared" si="123"/>
        <v>#REF!</v>
      </c>
    </row>
    <row r="884" spans="1:12" x14ac:dyDescent="0.25">
      <c r="A884" s="1">
        <f t="shared" si="124"/>
        <v>17.64</v>
      </c>
      <c r="B884" s="5">
        <f t="shared" si="119"/>
        <v>93.870094769639053</v>
      </c>
      <c r="C884" s="4">
        <v>882</v>
      </c>
      <c r="E884" s="3">
        <f t="shared" si="118"/>
        <v>0.02</v>
      </c>
      <c r="F884" t="e">
        <f t="shared" si="117"/>
        <v>#REF!</v>
      </c>
      <c r="G884" s="12" t="e">
        <f t="shared" si="121"/>
        <v>#REF!</v>
      </c>
      <c r="H884">
        <f t="shared" si="125"/>
        <v>80</v>
      </c>
      <c r="J884">
        <f t="shared" si="120"/>
        <v>275.35227799094122</v>
      </c>
      <c r="K884" t="e">
        <f t="shared" si="122"/>
        <v>#REF!</v>
      </c>
      <c r="L884" t="e">
        <f t="shared" si="123"/>
        <v>#REF!</v>
      </c>
    </row>
    <row r="885" spans="1:12" x14ac:dyDescent="0.25">
      <c r="A885" s="1">
        <f t="shared" si="124"/>
        <v>17.66</v>
      </c>
      <c r="B885" s="5">
        <f t="shared" si="119"/>
        <v>94.408314730720846</v>
      </c>
      <c r="C885" s="4">
        <v>883</v>
      </c>
      <c r="E885" s="3">
        <f t="shared" si="118"/>
        <v>0.02</v>
      </c>
      <c r="F885" t="e">
        <f t="shared" si="117"/>
        <v>#REF!</v>
      </c>
      <c r="G885" s="12" t="e">
        <f t="shared" si="121"/>
        <v>#REF!</v>
      </c>
      <c r="H885">
        <f t="shared" si="125"/>
        <v>80</v>
      </c>
      <c r="J885">
        <f t="shared" si="120"/>
        <v>276.93105654344782</v>
      </c>
      <c r="K885" t="e">
        <f t="shared" si="122"/>
        <v>#REF!</v>
      </c>
      <c r="L885" t="e">
        <f t="shared" si="123"/>
        <v>#REF!</v>
      </c>
    </row>
    <row r="886" spans="1:12" x14ac:dyDescent="0.25">
      <c r="A886" s="1">
        <f t="shared" si="124"/>
        <v>17.68</v>
      </c>
      <c r="B886" s="5">
        <f t="shared" si="119"/>
        <v>94.942807613189942</v>
      </c>
      <c r="C886" s="4">
        <v>884</v>
      </c>
      <c r="E886" s="3">
        <f t="shared" si="118"/>
        <v>0.02</v>
      </c>
      <c r="F886" t="e">
        <f t="shared" si="117"/>
        <v>#REF!</v>
      </c>
      <c r="G886" s="12" t="e">
        <f t="shared" si="121"/>
        <v>#REF!</v>
      </c>
      <c r="H886">
        <f t="shared" si="125"/>
        <v>80</v>
      </c>
      <c r="J886">
        <f t="shared" si="120"/>
        <v>278.49890233202382</v>
      </c>
      <c r="K886" t="e">
        <f t="shared" si="122"/>
        <v>#REF!</v>
      </c>
      <c r="L886" t="e">
        <f t="shared" si="123"/>
        <v>#REF!</v>
      </c>
    </row>
    <row r="887" spans="1:12" x14ac:dyDescent="0.25">
      <c r="A887" s="1">
        <f t="shared" si="124"/>
        <v>17.7</v>
      </c>
      <c r="B887" s="5">
        <f t="shared" si="119"/>
        <v>95.473552316182591</v>
      </c>
      <c r="C887" s="4">
        <v>885</v>
      </c>
      <c r="E887" s="3">
        <f t="shared" si="118"/>
        <v>0.02</v>
      </c>
      <c r="F887" t="e">
        <f t="shared" ref="F887:F950" si="126">SQRT(ABS(F886*F886-2*Vout*Iout*E886*100*1000000/1000/1000/Cin/H886))</f>
        <v>#REF!</v>
      </c>
      <c r="G887" s="12" t="e">
        <f t="shared" si="121"/>
        <v>#REF!</v>
      </c>
      <c r="H887">
        <f t="shared" si="125"/>
        <v>80</v>
      </c>
      <c r="J887">
        <f t="shared" si="120"/>
        <v>280.05575346080229</v>
      </c>
      <c r="K887" t="e">
        <f t="shared" si="122"/>
        <v>#REF!</v>
      </c>
      <c r="L887" t="e">
        <f t="shared" si="123"/>
        <v>#REF!</v>
      </c>
    </row>
    <row r="888" spans="1:12" x14ac:dyDescent="0.25">
      <c r="A888" s="1">
        <f t="shared" si="124"/>
        <v>17.72</v>
      </c>
      <c r="B888" s="5">
        <f t="shared" si="119"/>
        <v>96.000527886806793</v>
      </c>
      <c r="C888" s="4">
        <v>886</v>
      </c>
      <c r="E888" s="3">
        <f t="shared" si="118"/>
        <v>0.02</v>
      </c>
      <c r="F888" t="e">
        <f t="shared" si="126"/>
        <v>#REF!</v>
      </c>
      <c r="G888" s="12" t="e">
        <f t="shared" si="121"/>
        <v>#REF!</v>
      </c>
      <c r="H888">
        <f t="shared" si="125"/>
        <v>80</v>
      </c>
      <c r="J888">
        <f t="shared" si="120"/>
        <v>281.60154846796655</v>
      </c>
      <c r="K888" t="e">
        <f t="shared" si="122"/>
        <v>#REF!</v>
      </c>
      <c r="L888" t="e">
        <f t="shared" si="123"/>
        <v>#REF!</v>
      </c>
    </row>
    <row r="889" spans="1:12" x14ac:dyDescent="0.25">
      <c r="A889" s="1">
        <f t="shared" si="124"/>
        <v>17.740000000000002</v>
      </c>
      <c r="B889" s="5">
        <f t="shared" si="119"/>
        <v>96.523713520969238</v>
      </c>
      <c r="C889" s="4">
        <v>887</v>
      </c>
      <c r="E889" s="3">
        <f t="shared" si="118"/>
        <v>0.02</v>
      </c>
      <c r="F889" t="e">
        <f t="shared" si="126"/>
        <v>#REF!</v>
      </c>
      <c r="G889" s="12" t="e">
        <f t="shared" si="121"/>
        <v>#REF!</v>
      </c>
      <c r="H889">
        <f t="shared" si="125"/>
        <v>80</v>
      </c>
      <c r="J889">
        <f t="shared" si="120"/>
        <v>283.13622632817641</v>
      </c>
      <c r="K889" t="e">
        <f t="shared" si="122"/>
        <v>#REF!</v>
      </c>
      <c r="L889" t="e">
        <f t="shared" si="123"/>
        <v>#REF!</v>
      </c>
    </row>
    <row r="890" spans="1:12" x14ac:dyDescent="0.25">
      <c r="A890" s="1">
        <f t="shared" si="124"/>
        <v>17.760000000000002</v>
      </c>
      <c r="B890" s="5">
        <f t="shared" si="119"/>
        <v>97.043088564196879</v>
      </c>
      <c r="C890" s="4">
        <v>888</v>
      </c>
      <c r="E890" s="3">
        <f t="shared" si="118"/>
        <v>0.02</v>
      </c>
      <c r="F890" t="e">
        <f t="shared" si="126"/>
        <v>#REF!</v>
      </c>
      <c r="G890" s="12" t="e">
        <f t="shared" si="121"/>
        <v>#REF!</v>
      </c>
      <c r="H890">
        <f t="shared" si="125"/>
        <v>80</v>
      </c>
      <c r="J890">
        <f t="shared" si="120"/>
        <v>284.65972645497749</v>
      </c>
      <c r="K890" t="e">
        <f t="shared" si="122"/>
        <v>#REF!</v>
      </c>
      <c r="L890" t="e">
        <f t="shared" si="123"/>
        <v>#REF!</v>
      </c>
    </row>
    <row r="891" spans="1:12" x14ac:dyDescent="0.25">
      <c r="A891" s="1">
        <f t="shared" si="124"/>
        <v>17.78</v>
      </c>
      <c r="B891" s="5">
        <f t="shared" si="119"/>
        <v>97.558632512452377</v>
      </c>
      <c r="C891" s="4">
        <v>889</v>
      </c>
      <c r="E891" s="3">
        <f t="shared" si="118"/>
        <v>0.02</v>
      </c>
      <c r="F891" t="e">
        <f t="shared" si="126"/>
        <v>#REF!</v>
      </c>
      <c r="G891" s="12" t="e">
        <f t="shared" si="121"/>
        <v>#REF!</v>
      </c>
      <c r="H891">
        <f t="shared" si="125"/>
        <v>80</v>
      </c>
      <c r="J891">
        <f t="shared" si="120"/>
        <v>286.17198870319362</v>
      </c>
      <c r="K891" t="e">
        <f t="shared" si="122"/>
        <v>#REF!</v>
      </c>
      <c r="L891" t="e">
        <f t="shared" si="123"/>
        <v>#REF!</v>
      </c>
    </row>
    <row r="892" spans="1:12" x14ac:dyDescent="0.25">
      <c r="A892" s="1">
        <f t="shared" si="124"/>
        <v>17.8</v>
      </c>
      <c r="B892" s="5">
        <f t="shared" si="119"/>
        <v>98.070325012943513</v>
      </c>
      <c r="C892" s="4">
        <v>890</v>
      </c>
      <c r="E892" s="3">
        <f t="shared" si="118"/>
        <v>0.02</v>
      </c>
      <c r="F892" t="e">
        <f t="shared" si="126"/>
        <v>#REF!</v>
      </c>
      <c r="G892" s="12" t="e">
        <f t="shared" si="121"/>
        <v>#REF!</v>
      </c>
      <c r="H892">
        <f t="shared" si="125"/>
        <v>80</v>
      </c>
      <c r="J892">
        <f t="shared" si="120"/>
        <v>287.67295337130093</v>
      </c>
      <c r="K892" t="e">
        <f t="shared" si="122"/>
        <v>#REF!</v>
      </c>
      <c r="L892" t="e">
        <f t="shared" si="123"/>
        <v>#REF!</v>
      </c>
    </row>
    <row r="893" spans="1:12" x14ac:dyDescent="0.25">
      <c r="A893" s="1">
        <f t="shared" si="124"/>
        <v>17.82</v>
      </c>
      <c r="B893" s="5">
        <f t="shared" si="119"/>
        <v>98.578145864926341</v>
      </c>
      <c r="C893" s="4">
        <v>891</v>
      </c>
      <c r="E893" s="3">
        <f t="shared" si="118"/>
        <v>0.02</v>
      </c>
      <c r="F893" t="e">
        <f t="shared" si="126"/>
        <v>#REF!</v>
      </c>
      <c r="G893" s="12" t="e">
        <f t="shared" si="121"/>
        <v>#REF!</v>
      </c>
      <c r="H893">
        <f t="shared" si="125"/>
        <v>80</v>
      </c>
      <c r="J893">
        <f t="shared" si="120"/>
        <v>289.16256120378392</v>
      </c>
      <c r="K893" t="e">
        <f t="shared" si="122"/>
        <v>#REF!</v>
      </c>
      <c r="L893" t="e">
        <f t="shared" si="123"/>
        <v>#REF!</v>
      </c>
    </row>
    <row r="894" spans="1:12" x14ac:dyDescent="0.25">
      <c r="A894" s="1">
        <f t="shared" si="124"/>
        <v>17.84</v>
      </c>
      <c r="B894" s="5">
        <f t="shared" si="119"/>
        <v>99.082075020503311</v>
      </c>
      <c r="C894" s="4">
        <v>892</v>
      </c>
      <c r="E894" s="3">
        <f t="shared" si="118"/>
        <v>0.02</v>
      </c>
      <c r="F894" t="e">
        <f t="shared" si="126"/>
        <v>#REF!</v>
      </c>
      <c r="G894" s="12" t="e">
        <f t="shared" si="121"/>
        <v>#REF!</v>
      </c>
      <c r="H894">
        <f t="shared" si="125"/>
        <v>80</v>
      </c>
      <c r="J894">
        <f t="shared" si="120"/>
        <v>290.64075339347636</v>
      </c>
      <c r="K894" t="e">
        <f t="shared" si="122"/>
        <v>#REF!</v>
      </c>
      <c r="L894" t="e">
        <f t="shared" si="123"/>
        <v>#REF!</v>
      </c>
    </row>
    <row r="895" spans="1:12" x14ac:dyDescent="0.25">
      <c r="A895" s="1">
        <f t="shared" si="124"/>
        <v>17.86</v>
      </c>
      <c r="B895" s="5">
        <f t="shared" si="119"/>
        <v>99.582092585414102</v>
      </c>
      <c r="C895" s="4">
        <v>893</v>
      </c>
      <c r="E895" s="3">
        <f t="shared" si="118"/>
        <v>0.02</v>
      </c>
      <c r="F895" t="e">
        <f t="shared" si="126"/>
        <v>#REF!</v>
      </c>
      <c r="G895" s="12" t="e">
        <f t="shared" si="121"/>
        <v>#REF!</v>
      </c>
      <c r="H895">
        <f t="shared" si="125"/>
        <v>80</v>
      </c>
      <c r="J895">
        <f t="shared" si="120"/>
        <v>292.10747158388136</v>
      </c>
      <c r="K895" t="e">
        <f t="shared" si="122"/>
        <v>#REF!</v>
      </c>
      <c r="L895" t="e">
        <f t="shared" si="123"/>
        <v>#REF!</v>
      </c>
    </row>
    <row r="896" spans="1:12" x14ac:dyDescent="0.25">
      <c r="A896" s="1">
        <f t="shared" si="124"/>
        <v>17.88</v>
      </c>
      <c r="B896" s="5">
        <f t="shared" si="119"/>
        <v>100.07817881982147</v>
      </c>
      <c r="C896" s="4">
        <v>894</v>
      </c>
      <c r="E896" s="3">
        <f t="shared" si="118"/>
        <v>0.02</v>
      </c>
      <c r="F896" t="e">
        <f t="shared" si="126"/>
        <v>#REF!</v>
      </c>
      <c r="G896" s="12" t="e">
        <f t="shared" si="121"/>
        <v>#REF!</v>
      </c>
      <c r="H896">
        <f t="shared" si="125"/>
        <v>80</v>
      </c>
      <c r="J896">
        <f t="shared" si="120"/>
        <v>293.56265787147629</v>
      </c>
      <c r="K896" t="e">
        <f t="shared" si="122"/>
        <v>#REF!</v>
      </c>
      <c r="L896" t="e">
        <f t="shared" si="123"/>
        <v>#REF!</v>
      </c>
    </row>
    <row r="897" spans="1:12" x14ac:dyDescent="0.25">
      <c r="A897" s="1">
        <f t="shared" si="124"/>
        <v>17.900000000000002</v>
      </c>
      <c r="B897" s="5">
        <f t="shared" si="119"/>
        <v>100.57031413909039</v>
      </c>
      <c r="C897" s="4">
        <v>895</v>
      </c>
      <c r="E897" s="3">
        <f t="shared" ref="E897:E960" si="127">IF(fac=50,1/50,IF(fac=60,1/60))</f>
        <v>0.02</v>
      </c>
      <c r="F897" t="e">
        <f t="shared" si="126"/>
        <v>#REF!</v>
      </c>
      <c r="G897" s="12" t="e">
        <f t="shared" si="121"/>
        <v>#REF!</v>
      </c>
      <c r="H897">
        <f t="shared" si="125"/>
        <v>80</v>
      </c>
      <c r="J897">
        <f t="shared" si="120"/>
        <v>295.00625480799846</v>
      </c>
      <c r="K897" t="e">
        <f t="shared" si="122"/>
        <v>#REF!</v>
      </c>
      <c r="L897" t="e">
        <f t="shared" si="123"/>
        <v>#REF!</v>
      </c>
    </row>
    <row r="898" spans="1:12" x14ac:dyDescent="0.25">
      <c r="A898" s="1">
        <f t="shared" si="124"/>
        <v>17.920000000000002</v>
      </c>
      <c r="B898" s="5">
        <f t="shared" ref="B898:B961" si="128">IF(fac=50,Vacmin*SQRT(2)*ABS(COS(A898*PI()/5/2)),IF(fac=60,Vacmin*SQRT(2)*ABS(COS(A898*PI()*240/1000/2))))</f>
        <v>101.05847911456105</v>
      </c>
      <c r="C898" s="4">
        <v>896</v>
      </c>
      <c r="E898" s="3">
        <f t="shared" si="127"/>
        <v>0.02</v>
      </c>
      <c r="F898" t="e">
        <f t="shared" si="126"/>
        <v>#REF!</v>
      </c>
      <c r="G898" s="12" t="e">
        <f t="shared" si="121"/>
        <v>#REF!</v>
      </c>
      <c r="H898">
        <f t="shared" si="125"/>
        <v>80</v>
      </c>
      <c r="J898">
        <f t="shared" ref="J898:J961" si="129">IF(fac=50,Vacmax*SQRT(2)*ABS(COS(A898*PI()/5/2)),IF(fac=60,Vacmax*SQRT(2)*ABS(COS(A898*PI()*240/1000/2))))</f>
        <v>296.43820540271241</v>
      </c>
      <c r="K898" t="e">
        <f t="shared" si="122"/>
        <v>#REF!</v>
      </c>
      <c r="L898" t="e">
        <f t="shared" si="123"/>
        <v>#REF!</v>
      </c>
    </row>
    <row r="899" spans="1:12" x14ac:dyDescent="0.25">
      <c r="A899" s="1">
        <f t="shared" si="124"/>
        <v>17.940000000000001</v>
      </c>
      <c r="B899" s="5">
        <f t="shared" si="128"/>
        <v>101.54265447431604</v>
      </c>
      <c r="C899" s="4">
        <v>897</v>
      </c>
      <c r="E899" s="3">
        <f t="shared" si="127"/>
        <v>0.02</v>
      </c>
      <c r="F899" t="e">
        <f t="shared" si="126"/>
        <v>#REF!</v>
      </c>
      <c r="G899" s="12" t="e">
        <f t="shared" ref="G899:G962" si="130">MAX(B899,F899)</f>
        <v>#REF!</v>
      </c>
      <c r="H899">
        <f t="shared" si="125"/>
        <v>80</v>
      </c>
      <c r="J899">
        <f t="shared" si="129"/>
        <v>297.85845312466034</v>
      </c>
      <c r="K899" t="e">
        <f t="shared" ref="K899:K962" si="131">SQRT(ABS(K898*K898-2*Vout*Iout*E899*100*1000000/1000/1000/Cin/H899))</f>
        <v>#REF!</v>
      </c>
      <c r="L899" t="e">
        <f t="shared" ref="L899:L962" si="132">MAX(J899,K899)</f>
        <v>#REF!</v>
      </c>
    </row>
    <row r="900" spans="1:12" x14ac:dyDescent="0.25">
      <c r="A900" s="1">
        <f t="shared" ref="A900:A963" si="133">C900*E900</f>
        <v>17.96</v>
      </c>
      <c r="B900" s="5">
        <f t="shared" si="128"/>
        <v>102.02282110394127</v>
      </c>
      <c r="C900" s="4">
        <v>898</v>
      </c>
      <c r="E900" s="3">
        <f t="shared" si="127"/>
        <v>0.02</v>
      </c>
      <c r="F900" t="e">
        <f t="shared" si="126"/>
        <v>#REF!</v>
      </c>
      <c r="G900" s="12" t="e">
        <f t="shared" si="130"/>
        <v>#REF!</v>
      </c>
      <c r="H900">
        <f t="shared" ref="H900:H963" si="134">H899</f>
        <v>80</v>
      </c>
      <c r="J900">
        <f t="shared" si="129"/>
        <v>299.2669419048944</v>
      </c>
      <c r="K900" t="e">
        <f t="shared" si="131"/>
        <v>#REF!</v>
      </c>
      <c r="L900" t="e">
        <f t="shared" si="132"/>
        <v>#REF!</v>
      </c>
    </row>
    <row r="901" spans="1:12" x14ac:dyDescent="0.25">
      <c r="A901" s="1">
        <f t="shared" si="133"/>
        <v>17.98</v>
      </c>
      <c r="B901" s="5">
        <f t="shared" si="128"/>
        <v>102.49896004728042</v>
      </c>
      <c r="C901" s="4">
        <v>899</v>
      </c>
      <c r="E901" s="3">
        <f t="shared" si="127"/>
        <v>0.02</v>
      </c>
      <c r="F901" t="e">
        <f t="shared" si="126"/>
        <v>#REF!</v>
      </c>
      <c r="G901" s="12" t="e">
        <f t="shared" si="130"/>
        <v>#REF!</v>
      </c>
      <c r="H901">
        <f t="shared" si="134"/>
        <v>80</v>
      </c>
      <c r="J901">
        <f t="shared" si="129"/>
        <v>300.66361613868924</v>
      </c>
      <c r="K901" t="e">
        <f t="shared" si="131"/>
        <v>#REF!</v>
      </c>
      <c r="L901" t="e">
        <f t="shared" si="132"/>
        <v>#REF!</v>
      </c>
    </row>
    <row r="902" spans="1:12" x14ac:dyDescent="0.25">
      <c r="A902" s="1">
        <f t="shared" si="133"/>
        <v>18</v>
      </c>
      <c r="B902" s="5">
        <f t="shared" si="128"/>
        <v>102.97105250718316</v>
      </c>
      <c r="C902" s="4">
        <v>900</v>
      </c>
      <c r="E902" s="3">
        <f t="shared" si="127"/>
        <v>0.02</v>
      </c>
      <c r="F902" t="e">
        <f t="shared" si="126"/>
        <v>#REF!</v>
      </c>
      <c r="G902" s="12" t="e">
        <f t="shared" si="130"/>
        <v>#REF!</v>
      </c>
      <c r="H902">
        <f t="shared" si="134"/>
        <v>80</v>
      </c>
      <c r="J902">
        <f t="shared" si="129"/>
        <v>302.04842068773729</v>
      </c>
      <c r="K902" t="e">
        <f t="shared" si="131"/>
        <v>#REF!</v>
      </c>
      <c r="L902" t="e">
        <f t="shared" si="132"/>
        <v>#REF!</v>
      </c>
    </row>
    <row r="903" spans="1:12" x14ac:dyDescent="0.25">
      <c r="A903" s="1">
        <f t="shared" si="133"/>
        <v>18.02</v>
      </c>
      <c r="B903" s="5">
        <f t="shared" si="128"/>
        <v>103.43907984624761</v>
      </c>
      <c r="C903" s="4">
        <v>901</v>
      </c>
      <c r="E903" s="3">
        <f t="shared" si="127"/>
        <v>0.02</v>
      </c>
      <c r="F903" t="e">
        <f t="shared" si="126"/>
        <v>#REF!</v>
      </c>
      <c r="G903" s="12" t="e">
        <f t="shared" si="130"/>
        <v>#REF!</v>
      </c>
      <c r="H903">
        <f t="shared" si="134"/>
        <v>80</v>
      </c>
      <c r="J903">
        <f t="shared" si="129"/>
        <v>303.42130088232631</v>
      </c>
      <c r="K903" t="e">
        <f t="shared" si="131"/>
        <v>#REF!</v>
      </c>
      <c r="L903" t="e">
        <f t="shared" si="132"/>
        <v>#REF!</v>
      </c>
    </row>
    <row r="904" spans="1:12" x14ac:dyDescent="0.25">
      <c r="A904" s="1">
        <f t="shared" si="133"/>
        <v>18.04</v>
      </c>
      <c r="B904" s="5">
        <f t="shared" si="128"/>
        <v>103.90302358755588</v>
      </c>
      <c r="C904" s="4">
        <v>902</v>
      </c>
      <c r="E904" s="3">
        <f t="shared" si="127"/>
        <v>0.02</v>
      </c>
      <c r="F904" t="e">
        <f t="shared" si="126"/>
        <v>#REF!</v>
      </c>
      <c r="G904" s="12" t="e">
        <f t="shared" si="130"/>
        <v>#REF!</v>
      </c>
      <c r="H904">
        <f t="shared" si="134"/>
        <v>80</v>
      </c>
      <c r="J904">
        <f t="shared" si="129"/>
        <v>304.78220252349723</v>
      </c>
      <c r="K904" t="e">
        <f t="shared" si="131"/>
        <v>#REF!</v>
      </c>
      <c r="L904" t="e">
        <f t="shared" si="132"/>
        <v>#REF!</v>
      </c>
    </row>
    <row r="905" spans="1:12" x14ac:dyDescent="0.25">
      <c r="A905" s="1">
        <f t="shared" si="133"/>
        <v>18.059999999999999</v>
      </c>
      <c r="B905" s="5">
        <f t="shared" si="128"/>
        <v>104.36286541540329</v>
      </c>
      <c r="C905" s="4">
        <v>903</v>
      </c>
      <c r="E905" s="3">
        <f t="shared" si="127"/>
        <v>0.02</v>
      </c>
      <c r="F905" t="e">
        <f t="shared" si="126"/>
        <v>#REF!</v>
      </c>
      <c r="G905" s="12" t="e">
        <f t="shared" si="130"/>
        <v>#REF!</v>
      </c>
      <c r="H905">
        <f t="shared" si="134"/>
        <v>80</v>
      </c>
      <c r="J905">
        <f t="shared" si="129"/>
        <v>306.13107188518302</v>
      </c>
      <c r="K905" t="e">
        <f t="shared" si="131"/>
        <v>#REF!</v>
      </c>
      <c r="L905" t="e">
        <f t="shared" si="132"/>
        <v>#REF!</v>
      </c>
    </row>
    <row r="906" spans="1:12" x14ac:dyDescent="0.25">
      <c r="A906" s="1">
        <f t="shared" si="133"/>
        <v>18.080000000000002</v>
      </c>
      <c r="B906" s="5">
        <f t="shared" si="128"/>
        <v>104.81858717602204</v>
      </c>
      <c r="C906" s="4">
        <v>904</v>
      </c>
      <c r="E906" s="3">
        <f t="shared" si="127"/>
        <v>0.02</v>
      </c>
      <c r="F906" t="e">
        <f t="shared" si="126"/>
        <v>#REF!</v>
      </c>
      <c r="G906" s="12" t="e">
        <f t="shared" si="130"/>
        <v>#REF!</v>
      </c>
      <c r="H906">
        <f t="shared" si="134"/>
        <v>80</v>
      </c>
      <c r="J906">
        <f t="shared" si="129"/>
        <v>307.46785571633131</v>
      </c>
      <c r="K906" t="e">
        <f t="shared" si="131"/>
        <v>#REF!</v>
      </c>
      <c r="L906" t="e">
        <f t="shared" si="132"/>
        <v>#REF!</v>
      </c>
    </row>
    <row r="907" spans="1:12" x14ac:dyDescent="0.25">
      <c r="A907" s="1">
        <f t="shared" si="133"/>
        <v>18.100000000000001</v>
      </c>
      <c r="B907" s="5">
        <f t="shared" si="128"/>
        <v>105.27017087829718</v>
      </c>
      <c r="C907" s="4">
        <v>905</v>
      </c>
      <c r="E907" s="3">
        <f t="shared" si="127"/>
        <v>0.02</v>
      </c>
      <c r="F907" t="e">
        <f t="shared" si="126"/>
        <v>#REF!</v>
      </c>
      <c r="G907" s="12" t="e">
        <f t="shared" si="130"/>
        <v>#REF!</v>
      </c>
      <c r="H907">
        <f t="shared" si="134"/>
        <v>80</v>
      </c>
      <c r="J907">
        <f t="shared" si="129"/>
        <v>308.79250124300506</v>
      </c>
      <c r="K907" t="e">
        <f t="shared" si="131"/>
        <v>#REF!</v>
      </c>
      <c r="L907" t="e">
        <f t="shared" si="132"/>
        <v>#REF!</v>
      </c>
    </row>
    <row r="908" spans="1:12" x14ac:dyDescent="0.25">
      <c r="A908" s="1">
        <f t="shared" si="133"/>
        <v>18.12</v>
      </c>
      <c r="B908" s="5">
        <f t="shared" si="128"/>
        <v>105.7175986944775</v>
      </c>
      <c r="C908" s="4">
        <v>906</v>
      </c>
      <c r="E908" s="3">
        <f t="shared" si="127"/>
        <v>0.02</v>
      </c>
      <c r="F908" t="e">
        <f t="shared" si="126"/>
        <v>#REF!</v>
      </c>
      <c r="G908" s="12" t="e">
        <f t="shared" si="130"/>
        <v>#REF!</v>
      </c>
      <c r="H908">
        <f t="shared" si="134"/>
        <v>80</v>
      </c>
      <c r="J908">
        <f t="shared" si="129"/>
        <v>310.10495617046735</v>
      </c>
      <c r="K908" t="e">
        <f t="shared" si="131"/>
        <v>#REF!</v>
      </c>
      <c r="L908" t="e">
        <f t="shared" si="132"/>
        <v>#REF!</v>
      </c>
    </row>
    <row r="909" spans="1:12" x14ac:dyDescent="0.25">
      <c r="A909" s="1">
        <f t="shared" si="133"/>
        <v>18.14</v>
      </c>
      <c r="B909" s="5">
        <f t="shared" si="128"/>
        <v>106.16085296087883</v>
      </c>
      <c r="C909" s="4">
        <v>907</v>
      </c>
      <c r="E909" s="3">
        <f t="shared" si="127"/>
        <v>0.02</v>
      </c>
      <c r="F909" t="e">
        <f t="shared" si="126"/>
        <v>#REF!</v>
      </c>
      <c r="G909" s="12" t="e">
        <f t="shared" si="130"/>
        <v>#REF!</v>
      </c>
      <c r="H909">
        <f t="shared" si="134"/>
        <v>80</v>
      </c>
      <c r="J909">
        <f t="shared" si="129"/>
        <v>311.40516868524458</v>
      </c>
      <c r="K909" t="e">
        <f t="shared" si="131"/>
        <v>#REF!</v>
      </c>
      <c r="L909" t="e">
        <f t="shared" si="132"/>
        <v>#REF!</v>
      </c>
    </row>
    <row r="910" spans="1:12" x14ac:dyDescent="0.25">
      <c r="A910" s="1">
        <f t="shared" si="133"/>
        <v>18.16</v>
      </c>
      <c r="B910" s="5">
        <f t="shared" si="128"/>
        <v>106.59991617858176</v>
      </c>
      <c r="C910" s="4">
        <v>908</v>
      </c>
      <c r="E910" s="3">
        <f t="shared" si="127"/>
        <v>0.02</v>
      </c>
      <c r="F910" t="e">
        <f t="shared" si="126"/>
        <v>#REF!</v>
      </c>
      <c r="G910" s="12" t="e">
        <f t="shared" si="130"/>
        <v>#REF!</v>
      </c>
      <c r="H910">
        <f t="shared" si="134"/>
        <v>80</v>
      </c>
      <c r="J910">
        <f t="shared" si="129"/>
        <v>312.69308745717314</v>
      </c>
      <c r="K910" t="e">
        <f t="shared" si="131"/>
        <v>#REF!</v>
      </c>
      <c r="L910" t="e">
        <f t="shared" si="132"/>
        <v>#REF!</v>
      </c>
    </row>
    <row r="911" spans="1:12" x14ac:dyDescent="0.25">
      <c r="A911" s="1">
        <f t="shared" si="133"/>
        <v>18.18</v>
      </c>
      <c r="B911" s="5">
        <f t="shared" si="128"/>
        <v>107.03477101412231</v>
      </c>
      <c r="C911" s="4">
        <v>909</v>
      </c>
      <c r="E911" s="3">
        <f t="shared" si="127"/>
        <v>0.02</v>
      </c>
      <c r="F911" t="e">
        <f t="shared" si="126"/>
        <v>#REF!</v>
      </c>
      <c r="G911" s="12" t="e">
        <f t="shared" si="130"/>
        <v>#REF!</v>
      </c>
      <c r="H911">
        <f t="shared" si="134"/>
        <v>80</v>
      </c>
      <c r="J911">
        <f t="shared" si="129"/>
        <v>313.96866164142546</v>
      </c>
      <c r="K911" t="e">
        <f t="shared" si="131"/>
        <v>#REF!</v>
      </c>
      <c r="L911" t="e">
        <f t="shared" si="132"/>
        <v>#REF!</v>
      </c>
    </row>
    <row r="912" spans="1:12" x14ac:dyDescent="0.25">
      <c r="A912" s="1">
        <f t="shared" si="133"/>
        <v>18.2</v>
      </c>
      <c r="B912" s="5">
        <f t="shared" si="128"/>
        <v>107.46540030017606</v>
      </c>
      <c r="C912" s="4">
        <v>910</v>
      </c>
      <c r="E912" s="3">
        <f t="shared" si="127"/>
        <v>0.02</v>
      </c>
      <c r="F912" t="e">
        <f t="shared" si="126"/>
        <v>#REF!</v>
      </c>
      <c r="G912" s="12" t="e">
        <f t="shared" si="130"/>
        <v>#REF!</v>
      </c>
      <c r="H912">
        <f t="shared" si="134"/>
        <v>80</v>
      </c>
      <c r="J912">
        <f t="shared" si="129"/>
        <v>315.23184088051642</v>
      </c>
      <c r="K912" t="e">
        <f t="shared" si="131"/>
        <v>#REF!</v>
      </c>
      <c r="L912" t="e">
        <f t="shared" si="132"/>
        <v>#REF!</v>
      </c>
    </row>
    <row r="913" spans="1:12" x14ac:dyDescent="0.25">
      <c r="A913" s="1">
        <f t="shared" si="133"/>
        <v>18.22</v>
      </c>
      <c r="B913" s="5">
        <f t="shared" si="128"/>
        <v>107.89178703623625</v>
      </c>
      <c r="C913" s="4">
        <v>911</v>
      </c>
      <c r="E913" s="3">
        <f t="shared" si="127"/>
        <v>0.02</v>
      </c>
      <c r="F913" t="e">
        <f t="shared" si="126"/>
        <v>#REF!</v>
      </c>
      <c r="G913" s="12" t="e">
        <f t="shared" si="130"/>
        <v>#REF!</v>
      </c>
      <c r="H913">
        <f t="shared" si="134"/>
        <v>80</v>
      </c>
      <c r="J913">
        <f t="shared" si="129"/>
        <v>316.48257530629303</v>
      </c>
      <c r="K913" t="e">
        <f t="shared" si="131"/>
        <v>#REF!</v>
      </c>
      <c r="L913" t="e">
        <f t="shared" si="132"/>
        <v>#REF!</v>
      </c>
    </row>
    <row r="914" spans="1:12" x14ac:dyDescent="0.25">
      <c r="A914" s="1">
        <f t="shared" si="133"/>
        <v>18.240000000000002</v>
      </c>
      <c r="B914" s="5">
        <f t="shared" si="128"/>
        <v>108.31391438928458</v>
      </c>
      <c r="C914" s="4">
        <v>912</v>
      </c>
      <c r="E914" s="3">
        <f t="shared" si="127"/>
        <v>0.02</v>
      </c>
      <c r="F914" t="e">
        <f t="shared" si="126"/>
        <v>#REF!</v>
      </c>
      <c r="G914" s="12" t="e">
        <f t="shared" si="130"/>
        <v>#REF!</v>
      </c>
      <c r="H914">
        <f t="shared" si="134"/>
        <v>80</v>
      </c>
      <c r="J914">
        <f t="shared" si="129"/>
        <v>317.7208155419014</v>
      </c>
      <c r="K914" t="e">
        <f t="shared" si="131"/>
        <v>#REF!</v>
      </c>
      <c r="L914" t="e">
        <f t="shared" si="132"/>
        <v>#REF!</v>
      </c>
    </row>
    <row r="915" spans="1:12" x14ac:dyDescent="0.25">
      <c r="A915" s="1">
        <f t="shared" si="133"/>
        <v>18.260000000000002</v>
      </c>
      <c r="B915" s="5">
        <f t="shared" si="128"/>
        <v>108.73176569445587</v>
      </c>
      <c r="C915" s="4">
        <v>913</v>
      </c>
      <c r="E915" s="3">
        <f t="shared" si="127"/>
        <v>0.02</v>
      </c>
      <c r="F915" t="e">
        <f t="shared" si="126"/>
        <v>#REF!</v>
      </c>
      <c r="G915" s="12" t="e">
        <f t="shared" si="130"/>
        <v>#REF!</v>
      </c>
      <c r="H915">
        <f t="shared" si="134"/>
        <v>80</v>
      </c>
      <c r="J915">
        <f t="shared" si="129"/>
        <v>318.94651270373726</v>
      </c>
      <c r="K915" t="e">
        <f t="shared" si="131"/>
        <v>#REF!</v>
      </c>
      <c r="L915" t="e">
        <f t="shared" si="132"/>
        <v>#REF!</v>
      </c>
    </row>
    <row r="916" spans="1:12" x14ac:dyDescent="0.25">
      <c r="A916" s="1">
        <f t="shared" si="133"/>
        <v>18.28</v>
      </c>
      <c r="B916" s="5">
        <f t="shared" si="128"/>
        <v>109.14532445569618</v>
      </c>
      <c r="C916" s="4">
        <v>914</v>
      </c>
      <c r="E916" s="3">
        <f t="shared" si="127"/>
        <v>0.02</v>
      </c>
      <c r="F916" t="e">
        <f t="shared" si="126"/>
        <v>#REF!</v>
      </c>
      <c r="G916" s="12" t="e">
        <f t="shared" si="130"/>
        <v>#REF!</v>
      </c>
      <c r="H916">
        <f t="shared" si="134"/>
        <v>80</v>
      </c>
      <c r="J916">
        <f t="shared" si="129"/>
        <v>320.15961840337542</v>
      </c>
      <c r="K916" t="e">
        <f t="shared" si="131"/>
        <v>#REF!</v>
      </c>
      <c r="L916" t="e">
        <f t="shared" si="132"/>
        <v>#REF!</v>
      </c>
    </row>
    <row r="917" spans="1:12" x14ac:dyDescent="0.25">
      <c r="A917" s="1">
        <f t="shared" si="133"/>
        <v>18.3</v>
      </c>
      <c r="B917" s="5">
        <f t="shared" si="128"/>
        <v>109.55457434641374</v>
      </c>
      <c r="C917" s="4">
        <v>915</v>
      </c>
      <c r="E917" s="3">
        <f t="shared" si="127"/>
        <v>0.02</v>
      </c>
      <c r="F917" t="e">
        <f t="shared" si="126"/>
        <v>#REF!</v>
      </c>
      <c r="G917" s="12" t="e">
        <f t="shared" si="130"/>
        <v>#REF!</v>
      </c>
      <c r="H917">
        <f t="shared" si="134"/>
        <v>80</v>
      </c>
      <c r="J917">
        <f t="shared" si="129"/>
        <v>321.36008474948034</v>
      </c>
      <c r="K917" t="e">
        <f t="shared" si="131"/>
        <v>#REF!</v>
      </c>
      <c r="L917" t="e">
        <f t="shared" si="132"/>
        <v>#REF!</v>
      </c>
    </row>
    <row r="918" spans="1:12" x14ac:dyDescent="0.25">
      <c r="A918" s="1">
        <f t="shared" si="133"/>
        <v>18.32</v>
      </c>
      <c r="B918" s="5">
        <f t="shared" si="128"/>
        <v>109.95949921012354</v>
      </c>
      <c r="C918" s="4">
        <v>916</v>
      </c>
      <c r="E918" s="3">
        <f t="shared" si="127"/>
        <v>0.02</v>
      </c>
      <c r="F918" t="e">
        <f t="shared" si="126"/>
        <v>#REF!</v>
      </c>
      <c r="G918" s="12" t="e">
        <f t="shared" si="130"/>
        <v>#REF!</v>
      </c>
      <c r="H918">
        <f t="shared" si="134"/>
        <v>80</v>
      </c>
      <c r="J918">
        <f t="shared" si="129"/>
        <v>322.54786434969571</v>
      </c>
      <c r="K918" t="e">
        <f t="shared" si="131"/>
        <v>#REF!</v>
      </c>
      <c r="L918" t="e">
        <f t="shared" si="132"/>
        <v>#REF!</v>
      </c>
    </row>
    <row r="919" spans="1:12" x14ac:dyDescent="0.25">
      <c r="A919" s="1">
        <f t="shared" si="133"/>
        <v>18.34</v>
      </c>
      <c r="B919" s="5">
        <f t="shared" si="128"/>
        <v>110.36008306108533</v>
      </c>
      <c r="C919" s="4">
        <v>917</v>
      </c>
      <c r="E919" s="3">
        <f t="shared" si="127"/>
        <v>0.02</v>
      </c>
      <c r="F919" t="e">
        <f t="shared" si="126"/>
        <v>#REF!</v>
      </c>
      <c r="G919" s="12" t="e">
        <f t="shared" si="130"/>
        <v>#REF!</v>
      </c>
      <c r="H919">
        <f t="shared" si="134"/>
        <v>80</v>
      </c>
      <c r="J919">
        <f t="shared" si="129"/>
        <v>323.72291031251694</v>
      </c>
      <c r="K919" t="e">
        <f t="shared" si="131"/>
        <v>#REF!</v>
      </c>
      <c r="L919" t="e">
        <f t="shared" si="132"/>
        <v>#REF!</v>
      </c>
    </row>
    <row r="920" spans="1:12" x14ac:dyDescent="0.25">
      <c r="A920" s="1">
        <f t="shared" si="133"/>
        <v>18.36</v>
      </c>
      <c r="B920" s="5">
        <f t="shared" si="128"/>
        <v>110.75631008493467</v>
      </c>
      <c r="C920" s="4">
        <v>918</v>
      </c>
      <c r="E920" s="3">
        <f t="shared" si="127"/>
        <v>0.02</v>
      </c>
      <c r="F920" t="e">
        <f t="shared" si="126"/>
        <v>#REF!</v>
      </c>
      <c r="G920" s="12" t="e">
        <f t="shared" si="130"/>
        <v>#REF!</v>
      </c>
      <c r="H920">
        <f t="shared" si="134"/>
        <v>80</v>
      </c>
      <c r="J920">
        <f t="shared" si="129"/>
        <v>324.88517624914169</v>
      </c>
      <c r="K920" t="e">
        <f t="shared" si="131"/>
        <v>#REF!</v>
      </c>
      <c r="L920" t="e">
        <f t="shared" si="132"/>
        <v>#REF!</v>
      </c>
    </row>
    <row r="921" spans="1:12" x14ac:dyDescent="0.25">
      <c r="A921" s="1">
        <f t="shared" si="133"/>
        <v>18.38</v>
      </c>
      <c r="B921" s="5">
        <f t="shared" si="128"/>
        <v>111.14816463930697</v>
      </c>
      <c r="C921" s="4">
        <v>919</v>
      </c>
      <c r="E921" s="3">
        <f t="shared" si="127"/>
        <v>0.02</v>
      </c>
      <c r="F921" t="e">
        <f t="shared" si="126"/>
        <v>#REF!</v>
      </c>
      <c r="G921" s="12" t="e">
        <f t="shared" si="130"/>
        <v>#REF!</v>
      </c>
      <c r="H921">
        <f t="shared" si="134"/>
        <v>80</v>
      </c>
      <c r="J921">
        <f t="shared" si="129"/>
        <v>326.03461627530044</v>
      </c>
      <c r="K921" t="e">
        <f t="shared" si="131"/>
        <v>#REF!</v>
      </c>
      <c r="L921" t="e">
        <f t="shared" si="132"/>
        <v>#REF!</v>
      </c>
    </row>
    <row r="922" spans="1:12" x14ac:dyDescent="0.25">
      <c r="A922" s="1">
        <f t="shared" si="133"/>
        <v>18.400000000000002</v>
      </c>
      <c r="B922" s="5">
        <f t="shared" si="128"/>
        <v>111.53563125445557</v>
      </c>
      <c r="C922" s="4">
        <v>920</v>
      </c>
      <c r="E922" s="3">
        <f t="shared" si="127"/>
        <v>0.02</v>
      </c>
      <c r="F922" t="e">
        <f t="shared" si="126"/>
        <v>#REF!</v>
      </c>
      <c r="G922" s="12" t="e">
        <f t="shared" si="130"/>
        <v>#REF!</v>
      </c>
      <c r="H922">
        <f t="shared" si="134"/>
        <v>80</v>
      </c>
      <c r="J922">
        <f t="shared" si="129"/>
        <v>327.17118501306965</v>
      </c>
      <c r="K922" t="e">
        <f t="shared" si="131"/>
        <v>#REF!</v>
      </c>
      <c r="L922" t="e">
        <f t="shared" si="132"/>
        <v>#REF!</v>
      </c>
    </row>
    <row r="923" spans="1:12" x14ac:dyDescent="0.25">
      <c r="A923" s="1">
        <f t="shared" si="133"/>
        <v>18.420000000000002</v>
      </c>
      <c r="B923" s="5">
        <f t="shared" si="128"/>
        <v>111.9186946338617</v>
      </c>
      <c r="C923" s="4">
        <v>921</v>
      </c>
      <c r="E923" s="3">
        <f t="shared" si="127"/>
        <v>0.02</v>
      </c>
      <c r="F923" t="e">
        <f t="shared" si="126"/>
        <v>#REF!</v>
      </c>
      <c r="G923" s="12" t="e">
        <f t="shared" si="130"/>
        <v>#REF!</v>
      </c>
      <c r="H923">
        <f t="shared" si="134"/>
        <v>80</v>
      </c>
      <c r="J923">
        <f t="shared" si="129"/>
        <v>328.294837592661</v>
      </c>
      <c r="K923" t="e">
        <f t="shared" si="131"/>
        <v>#REF!</v>
      </c>
      <c r="L923" t="e">
        <f t="shared" si="132"/>
        <v>#REF!</v>
      </c>
    </row>
    <row r="924" spans="1:12" x14ac:dyDescent="0.25">
      <c r="A924" s="1">
        <f t="shared" si="133"/>
        <v>18.440000000000001</v>
      </c>
      <c r="B924" s="5">
        <f t="shared" si="128"/>
        <v>112.29733965483922</v>
      </c>
      <c r="C924" s="4">
        <v>922</v>
      </c>
      <c r="E924" s="3">
        <f t="shared" si="127"/>
        <v>0.02</v>
      </c>
      <c r="F924" t="e">
        <f t="shared" si="126"/>
        <v>#REF!</v>
      </c>
      <c r="G924" s="12" t="e">
        <f t="shared" si="130"/>
        <v>#REF!</v>
      </c>
      <c r="H924">
        <f t="shared" si="134"/>
        <v>80</v>
      </c>
      <c r="J924">
        <f t="shared" si="129"/>
        <v>329.40552965419499</v>
      </c>
      <c r="K924" t="e">
        <f t="shared" si="131"/>
        <v>#REF!</v>
      </c>
      <c r="L924" t="e">
        <f t="shared" si="132"/>
        <v>#REF!</v>
      </c>
    </row>
    <row r="925" spans="1:12" x14ac:dyDescent="0.25">
      <c r="A925" s="1">
        <f t="shared" si="133"/>
        <v>18.46</v>
      </c>
      <c r="B925" s="5">
        <f t="shared" si="128"/>
        <v>112.671551369131</v>
      </c>
      <c r="C925" s="4">
        <v>923</v>
      </c>
      <c r="E925" s="3">
        <f t="shared" si="127"/>
        <v>0.02</v>
      </c>
      <c r="F925" t="e">
        <f t="shared" si="126"/>
        <v>#REF!</v>
      </c>
      <c r="G925" s="12" t="e">
        <f t="shared" si="130"/>
        <v>#REF!</v>
      </c>
      <c r="H925">
        <f t="shared" si="134"/>
        <v>80</v>
      </c>
      <c r="J925">
        <f t="shared" si="129"/>
        <v>330.50321734945089</v>
      </c>
      <c r="K925" t="e">
        <f t="shared" si="131"/>
        <v>#REF!</v>
      </c>
      <c r="L925" t="e">
        <f t="shared" si="132"/>
        <v>#REF!</v>
      </c>
    </row>
    <row r="926" spans="1:12" x14ac:dyDescent="0.25">
      <c r="A926" s="1">
        <f t="shared" si="133"/>
        <v>18.48</v>
      </c>
      <c r="B926" s="5">
        <f t="shared" si="128"/>
        <v>113.04131500349931</v>
      </c>
      <c r="C926" s="4">
        <v>924</v>
      </c>
      <c r="E926" s="3">
        <f t="shared" si="127"/>
        <v>0.02</v>
      </c>
      <c r="F926" t="e">
        <f t="shared" si="126"/>
        <v>#REF!</v>
      </c>
      <c r="G926" s="12" t="e">
        <f t="shared" si="130"/>
        <v>#REF!</v>
      </c>
      <c r="H926">
        <f t="shared" si="134"/>
        <v>80</v>
      </c>
      <c r="J926">
        <f t="shared" si="129"/>
        <v>331.58785734359793</v>
      </c>
      <c r="K926" t="e">
        <f t="shared" si="131"/>
        <v>#REF!</v>
      </c>
      <c r="L926" t="e">
        <f t="shared" si="132"/>
        <v>#REF!</v>
      </c>
    </row>
    <row r="927" spans="1:12" x14ac:dyDescent="0.25">
      <c r="A927" s="1">
        <f t="shared" si="133"/>
        <v>18.5</v>
      </c>
      <c r="B927" s="5">
        <f t="shared" si="128"/>
        <v>113.40661596030908</v>
      </c>
      <c r="C927" s="4">
        <v>925</v>
      </c>
      <c r="E927" s="3">
        <f t="shared" si="127"/>
        <v>0.02</v>
      </c>
      <c r="F927" t="e">
        <f t="shared" si="126"/>
        <v>#REF!</v>
      </c>
      <c r="G927" s="12" t="e">
        <f t="shared" si="130"/>
        <v>#REF!</v>
      </c>
      <c r="H927">
        <f t="shared" si="134"/>
        <v>80</v>
      </c>
      <c r="J927">
        <f t="shared" si="129"/>
        <v>332.65940681690665</v>
      </c>
      <c r="K927" t="e">
        <f t="shared" si="131"/>
        <v>#REF!</v>
      </c>
      <c r="L927" t="e">
        <f t="shared" si="132"/>
        <v>#REF!</v>
      </c>
    </row>
    <row r="928" spans="1:12" x14ac:dyDescent="0.25">
      <c r="A928" s="1">
        <f t="shared" si="133"/>
        <v>18.52</v>
      </c>
      <c r="B928" s="5">
        <f t="shared" si="128"/>
        <v>113.76743981810392</v>
      </c>
      <c r="C928" s="4">
        <v>926</v>
      </c>
      <c r="E928" s="3">
        <f t="shared" si="127"/>
        <v>0.02</v>
      </c>
      <c r="F928" t="e">
        <f t="shared" si="126"/>
        <v>#REF!</v>
      </c>
      <c r="G928" s="12" t="e">
        <f t="shared" si="130"/>
        <v>#REF!</v>
      </c>
      <c r="H928">
        <f t="shared" si="134"/>
        <v>80</v>
      </c>
      <c r="J928">
        <f t="shared" si="129"/>
        <v>333.71782346643818</v>
      </c>
      <c r="K928" t="e">
        <f t="shared" si="131"/>
        <v>#REF!</v>
      </c>
      <c r="L928" t="e">
        <f t="shared" si="132"/>
        <v>#REF!</v>
      </c>
    </row>
    <row r="929" spans="1:12" x14ac:dyDescent="0.25">
      <c r="A929" s="1">
        <f t="shared" si="133"/>
        <v>18.54</v>
      </c>
      <c r="B929" s="5">
        <f t="shared" si="128"/>
        <v>114.12377233217579</v>
      </c>
      <c r="C929" s="4">
        <v>927</v>
      </c>
      <c r="E929" s="3">
        <f t="shared" si="127"/>
        <v>0.02</v>
      </c>
      <c r="F929" t="e">
        <f t="shared" si="126"/>
        <v>#REF!</v>
      </c>
      <c r="G929" s="12" t="e">
        <f t="shared" si="130"/>
        <v>#REF!</v>
      </c>
      <c r="H929">
        <f t="shared" si="134"/>
        <v>80</v>
      </c>
      <c r="J929">
        <f t="shared" si="129"/>
        <v>334.76306550771562</v>
      </c>
      <c r="K929" t="e">
        <f t="shared" si="131"/>
        <v>#REF!</v>
      </c>
      <c r="L929" t="e">
        <f t="shared" si="132"/>
        <v>#REF!</v>
      </c>
    </row>
    <row r="930" spans="1:12" x14ac:dyDescent="0.25">
      <c r="A930" s="1">
        <f t="shared" si="133"/>
        <v>18.559999999999999</v>
      </c>
      <c r="B930" s="5">
        <f t="shared" si="128"/>
        <v>114.47559943512724</v>
      </c>
      <c r="C930" s="4">
        <v>928</v>
      </c>
      <c r="E930" s="3">
        <f t="shared" si="127"/>
        <v>0.02</v>
      </c>
      <c r="F930" t="e">
        <f t="shared" si="126"/>
        <v>#REF!</v>
      </c>
      <c r="G930" s="12" t="e">
        <f t="shared" si="130"/>
        <v>#REF!</v>
      </c>
      <c r="H930">
        <f t="shared" si="134"/>
        <v>80</v>
      </c>
      <c r="J930">
        <f t="shared" si="129"/>
        <v>335.7950916763732</v>
      </c>
      <c r="K930" t="e">
        <f t="shared" si="131"/>
        <v>#REF!</v>
      </c>
      <c r="L930" t="e">
        <f t="shared" si="132"/>
        <v>#REF!</v>
      </c>
    </row>
    <row r="931" spans="1:12" x14ac:dyDescent="0.25">
      <c r="A931" s="1">
        <f t="shared" si="133"/>
        <v>18.580000000000002</v>
      </c>
      <c r="B931" s="5">
        <f t="shared" si="128"/>
        <v>114.82290723742665</v>
      </c>
      <c r="C931" s="4">
        <v>929</v>
      </c>
      <c r="E931" s="3">
        <f t="shared" si="127"/>
        <v>0.02</v>
      </c>
      <c r="F931" t="e">
        <f t="shared" si="126"/>
        <v>#REF!</v>
      </c>
      <c r="G931" s="12" t="e">
        <f t="shared" si="130"/>
        <v>#REF!</v>
      </c>
      <c r="H931">
        <f t="shared" si="134"/>
        <v>80</v>
      </c>
      <c r="J931">
        <f t="shared" si="129"/>
        <v>336.81386122978483</v>
      </c>
      <c r="K931" t="e">
        <f t="shared" si="131"/>
        <v>#REF!</v>
      </c>
      <c r="L931" t="e">
        <f t="shared" si="132"/>
        <v>#REF!</v>
      </c>
    </row>
    <row r="932" spans="1:12" x14ac:dyDescent="0.25">
      <c r="A932" s="1">
        <f t="shared" si="133"/>
        <v>18.600000000000001</v>
      </c>
      <c r="B932" s="5">
        <f t="shared" si="128"/>
        <v>115.16568202795654</v>
      </c>
      <c r="C932" s="4">
        <v>930</v>
      </c>
      <c r="E932" s="3">
        <f t="shared" si="127"/>
        <v>0.02</v>
      </c>
      <c r="F932" t="e">
        <f t="shared" si="126"/>
        <v>#REF!</v>
      </c>
      <c r="G932" s="12" t="e">
        <f t="shared" si="130"/>
        <v>#REF!</v>
      </c>
      <c r="H932">
        <f t="shared" si="134"/>
        <v>80</v>
      </c>
      <c r="J932">
        <f t="shared" si="129"/>
        <v>337.81933394867252</v>
      </c>
      <c r="K932" t="e">
        <f t="shared" si="131"/>
        <v>#REF!</v>
      </c>
      <c r="L932" t="e">
        <f t="shared" si="132"/>
        <v>#REF!</v>
      </c>
    </row>
    <row r="933" spans="1:12" x14ac:dyDescent="0.25">
      <c r="A933" s="1">
        <f t="shared" si="133"/>
        <v>18.62</v>
      </c>
      <c r="B933" s="5">
        <f t="shared" si="128"/>
        <v>115.50391027455521</v>
      </c>
      <c r="C933" s="4">
        <v>931</v>
      </c>
      <c r="E933" s="3">
        <f t="shared" si="127"/>
        <v>0.02</v>
      </c>
      <c r="F933" t="e">
        <f t="shared" si="126"/>
        <v>#REF!</v>
      </c>
      <c r="G933" s="12" t="e">
        <f t="shared" si="130"/>
        <v>#REF!</v>
      </c>
      <c r="H933">
        <f t="shared" si="134"/>
        <v>80</v>
      </c>
      <c r="J933">
        <f t="shared" si="129"/>
        <v>338.81147013869531</v>
      </c>
      <c r="K933" t="e">
        <f t="shared" si="131"/>
        <v>#REF!</v>
      </c>
      <c r="L933" t="e">
        <f t="shared" si="132"/>
        <v>#REF!</v>
      </c>
    </row>
    <row r="934" spans="1:12" x14ac:dyDescent="0.25">
      <c r="A934" s="1">
        <f t="shared" si="133"/>
        <v>18.64</v>
      </c>
      <c r="B934" s="5">
        <f t="shared" si="128"/>
        <v>115.8375786245506</v>
      </c>
      <c r="C934" s="4">
        <v>932</v>
      </c>
      <c r="E934" s="3">
        <f t="shared" si="127"/>
        <v>0.02</v>
      </c>
      <c r="F934" t="e">
        <f t="shared" si="126"/>
        <v>#REF!</v>
      </c>
      <c r="G934" s="12" t="e">
        <f t="shared" si="130"/>
        <v>#REF!</v>
      </c>
      <c r="H934">
        <f t="shared" si="134"/>
        <v>80</v>
      </c>
      <c r="J934">
        <f t="shared" si="129"/>
        <v>339.7902306320151</v>
      </c>
      <c r="K934" t="e">
        <f t="shared" si="131"/>
        <v>#REF!</v>
      </c>
      <c r="L934" t="e">
        <f t="shared" si="132"/>
        <v>#REF!</v>
      </c>
    </row>
    <row r="935" spans="1:12" x14ac:dyDescent="0.25">
      <c r="A935" s="1">
        <f t="shared" si="133"/>
        <v>18.66</v>
      </c>
      <c r="B935" s="5">
        <f t="shared" si="128"/>
        <v>116.16667390528762</v>
      </c>
      <c r="C935" s="4">
        <v>933</v>
      </c>
      <c r="E935" s="3">
        <f t="shared" si="127"/>
        <v>0.02</v>
      </c>
      <c r="F935" t="e">
        <f t="shared" si="126"/>
        <v>#REF!</v>
      </c>
      <c r="G935" s="12" t="e">
        <f t="shared" si="130"/>
        <v>#REF!</v>
      </c>
      <c r="H935">
        <f t="shared" si="134"/>
        <v>80</v>
      </c>
      <c r="J935">
        <f t="shared" si="129"/>
        <v>340.75557678884365</v>
      </c>
      <c r="K935" t="e">
        <f t="shared" si="131"/>
        <v>#REF!</v>
      </c>
      <c r="L935" t="e">
        <f t="shared" si="132"/>
        <v>#REF!</v>
      </c>
    </row>
    <row r="936" spans="1:12" x14ac:dyDescent="0.25">
      <c r="A936" s="1">
        <f t="shared" si="133"/>
        <v>18.68</v>
      </c>
      <c r="B936" s="5">
        <f t="shared" si="128"/>
        <v>116.4911831246481</v>
      </c>
      <c r="C936" s="4">
        <v>934</v>
      </c>
      <c r="E936" s="3">
        <f t="shared" si="127"/>
        <v>0.02</v>
      </c>
      <c r="F936" t="e">
        <f t="shared" si="126"/>
        <v>#REF!</v>
      </c>
      <c r="G936" s="12" t="e">
        <f t="shared" si="130"/>
        <v>#REF!</v>
      </c>
      <c r="H936">
        <f t="shared" si="134"/>
        <v>80</v>
      </c>
      <c r="J936">
        <f t="shared" si="129"/>
        <v>341.70747049896772</v>
      </c>
      <c r="K936" t="e">
        <f t="shared" si="131"/>
        <v>#REF!</v>
      </c>
      <c r="L936" t="e">
        <f t="shared" si="132"/>
        <v>#REF!</v>
      </c>
    </row>
    <row r="937" spans="1:12" x14ac:dyDescent="0.25">
      <c r="A937" s="1">
        <f t="shared" si="133"/>
        <v>18.7</v>
      </c>
      <c r="B937" s="5">
        <f t="shared" si="128"/>
        <v>116.81109347156362</v>
      </c>
      <c r="C937" s="4">
        <v>935</v>
      </c>
      <c r="E937" s="3">
        <f t="shared" si="127"/>
        <v>0.02</v>
      </c>
      <c r="F937" t="e">
        <f t="shared" si="126"/>
        <v>#REF!</v>
      </c>
      <c r="G937" s="12" t="e">
        <f t="shared" si="130"/>
        <v>#REF!</v>
      </c>
      <c r="H937">
        <f t="shared" si="134"/>
        <v>80</v>
      </c>
      <c r="J937">
        <f t="shared" si="129"/>
        <v>342.64587418325328</v>
      </c>
      <c r="K937" t="e">
        <f t="shared" si="131"/>
        <v>#REF!</v>
      </c>
      <c r="L937" t="e">
        <f t="shared" si="132"/>
        <v>#REF!</v>
      </c>
    </row>
    <row r="938" spans="1:12" x14ac:dyDescent="0.25">
      <c r="A938" s="1">
        <f t="shared" si="133"/>
        <v>18.72</v>
      </c>
      <c r="B938" s="5">
        <f t="shared" si="128"/>
        <v>117.12639231652152</v>
      </c>
      <c r="C938" s="4">
        <v>936</v>
      </c>
      <c r="E938" s="3">
        <f t="shared" si="127"/>
        <v>0.02</v>
      </c>
      <c r="F938" t="e">
        <f t="shared" si="126"/>
        <v>#REF!</v>
      </c>
      <c r="G938" s="12" t="e">
        <f t="shared" si="130"/>
        <v>#REF!</v>
      </c>
      <c r="H938">
        <f t="shared" si="134"/>
        <v>80</v>
      </c>
      <c r="J938">
        <f t="shared" si="129"/>
        <v>343.57075079512975</v>
      </c>
      <c r="K938" t="e">
        <f t="shared" si="131"/>
        <v>#REF!</v>
      </c>
      <c r="L938" t="e">
        <f t="shared" si="132"/>
        <v>#REF!</v>
      </c>
    </row>
    <row r="939" spans="1:12" x14ac:dyDescent="0.25">
      <c r="A939" s="1">
        <f t="shared" si="133"/>
        <v>18.740000000000002</v>
      </c>
      <c r="B939" s="5">
        <f t="shared" si="128"/>
        <v>117.43706721206335</v>
      </c>
      <c r="C939" s="4">
        <v>937</v>
      </c>
      <c r="E939" s="3">
        <f t="shared" si="127"/>
        <v>0.02</v>
      </c>
      <c r="F939" t="e">
        <f t="shared" si="126"/>
        <v>#REF!</v>
      </c>
      <c r="G939" s="12" t="e">
        <f t="shared" si="130"/>
        <v>#REF!</v>
      </c>
      <c r="H939">
        <f t="shared" si="134"/>
        <v>80</v>
      </c>
      <c r="J939">
        <f t="shared" si="129"/>
        <v>344.48206382205245</v>
      </c>
      <c r="K939" t="e">
        <f t="shared" si="131"/>
        <v>#REF!</v>
      </c>
      <c r="L939" t="e">
        <f t="shared" si="132"/>
        <v>#REF!</v>
      </c>
    </row>
    <row r="940" spans="1:12" x14ac:dyDescent="0.25">
      <c r="A940" s="1">
        <f t="shared" si="133"/>
        <v>18.760000000000002</v>
      </c>
      <c r="B940" s="5">
        <f t="shared" si="128"/>
        <v>117.74310589327607</v>
      </c>
      <c r="C940" s="4">
        <v>938</v>
      </c>
      <c r="E940" s="3">
        <f t="shared" si="127"/>
        <v>0.02</v>
      </c>
      <c r="F940" t="e">
        <f t="shared" si="126"/>
        <v>#REF!</v>
      </c>
      <c r="G940" s="12" t="e">
        <f t="shared" si="130"/>
        <v>#REF!</v>
      </c>
      <c r="H940">
        <f t="shared" si="134"/>
        <v>80</v>
      </c>
      <c r="J940">
        <f t="shared" si="129"/>
        <v>345.37977728694312</v>
      </c>
      <c r="K940" t="e">
        <f t="shared" si="131"/>
        <v>#REF!</v>
      </c>
      <c r="L940" t="e">
        <f t="shared" si="132"/>
        <v>#REF!</v>
      </c>
    </row>
    <row r="941" spans="1:12" x14ac:dyDescent="0.25">
      <c r="A941" s="1">
        <f t="shared" si="133"/>
        <v>18.78</v>
      </c>
      <c r="B941" s="5">
        <f t="shared" si="128"/>
        <v>118.04449627827657</v>
      </c>
      <c r="C941" s="4">
        <v>939</v>
      </c>
      <c r="E941" s="3">
        <f t="shared" si="127"/>
        <v>0.02</v>
      </c>
      <c r="F941" t="e">
        <f t="shared" si="126"/>
        <v>#REF!</v>
      </c>
      <c r="G941" s="12" t="e">
        <f t="shared" si="130"/>
        <v>#REF!</v>
      </c>
      <c r="H941">
        <f t="shared" si="134"/>
        <v>80</v>
      </c>
      <c r="J941">
        <f t="shared" si="129"/>
        <v>346.26385574961125</v>
      </c>
      <c r="K941" t="e">
        <f t="shared" si="131"/>
        <v>#REF!</v>
      </c>
      <c r="L941" t="e">
        <f t="shared" si="132"/>
        <v>#REF!</v>
      </c>
    </row>
    <row r="942" spans="1:12" x14ac:dyDescent="0.25">
      <c r="A942" s="1">
        <f t="shared" si="133"/>
        <v>18.8</v>
      </c>
      <c r="B942" s="5">
        <f t="shared" si="128"/>
        <v>118.34122646868857</v>
      </c>
      <c r="C942" s="4">
        <v>940</v>
      </c>
      <c r="E942" s="3">
        <f t="shared" si="127"/>
        <v>0.02</v>
      </c>
      <c r="F942" t="e">
        <f t="shared" si="126"/>
        <v>#REF!</v>
      </c>
      <c r="G942" s="12" t="e">
        <f t="shared" si="130"/>
        <v>#REF!</v>
      </c>
      <c r="H942">
        <f t="shared" si="134"/>
        <v>80</v>
      </c>
      <c r="J942">
        <f t="shared" si="129"/>
        <v>347.13426430815315</v>
      </c>
      <c r="K942" t="e">
        <f t="shared" si="131"/>
        <v>#REF!</v>
      </c>
      <c r="L942" t="e">
        <f t="shared" si="132"/>
        <v>#REF!</v>
      </c>
    </row>
    <row r="943" spans="1:12" x14ac:dyDescent="0.25">
      <c r="A943" s="1">
        <f t="shared" si="133"/>
        <v>18.82</v>
      </c>
      <c r="B943" s="5">
        <f t="shared" si="128"/>
        <v>118.63328475011221</v>
      </c>
      <c r="C943" s="4">
        <v>941</v>
      </c>
      <c r="E943" s="3">
        <f t="shared" si="127"/>
        <v>0.02</v>
      </c>
      <c r="F943" t="e">
        <f t="shared" si="126"/>
        <v>#REF!</v>
      </c>
      <c r="G943" s="12" t="e">
        <f t="shared" si="130"/>
        <v>#REF!</v>
      </c>
      <c r="H943">
        <f t="shared" si="134"/>
        <v>80</v>
      </c>
      <c r="J943">
        <f t="shared" si="129"/>
        <v>347.99096860032915</v>
      </c>
      <c r="K943" t="e">
        <f t="shared" si="131"/>
        <v>#REF!</v>
      </c>
      <c r="L943" t="e">
        <f t="shared" si="132"/>
        <v>#REF!</v>
      </c>
    </row>
    <row r="944" spans="1:12" x14ac:dyDescent="0.25">
      <c r="A944" s="1">
        <f t="shared" si="133"/>
        <v>18.84</v>
      </c>
      <c r="B944" s="5">
        <f t="shared" si="128"/>
        <v>118.92065959258665</v>
      </c>
      <c r="C944" s="4">
        <v>942</v>
      </c>
      <c r="E944" s="3">
        <f t="shared" si="127"/>
        <v>0.02</v>
      </c>
      <c r="F944" t="e">
        <f t="shared" si="126"/>
        <v>#REF!</v>
      </c>
      <c r="G944" s="12" t="e">
        <f t="shared" si="130"/>
        <v>#REF!</v>
      </c>
      <c r="H944">
        <f t="shared" si="134"/>
        <v>80</v>
      </c>
      <c r="J944">
        <f t="shared" si="129"/>
        <v>348.83393480492077</v>
      </c>
      <c r="K944" t="e">
        <f t="shared" si="131"/>
        <v>#REF!</v>
      </c>
      <c r="L944" t="e">
        <f t="shared" si="132"/>
        <v>#REF!</v>
      </c>
    </row>
    <row r="945" spans="1:12" x14ac:dyDescent="0.25">
      <c r="A945" s="1">
        <f t="shared" si="133"/>
        <v>18.86</v>
      </c>
      <c r="B945" s="5">
        <f t="shared" si="128"/>
        <v>119.20333965104514</v>
      </c>
      <c r="C945" s="4">
        <v>943</v>
      </c>
      <c r="E945" s="3">
        <f t="shared" si="127"/>
        <v>0.02</v>
      </c>
      <c r="F945" t="e">
        <f t="shared" si="126"/>
        <v>#REF!</v>
      </c>
      <c r="G945" s="12" t="e">
        <f t="shared" si="130"/>
        <v>#REF!</v>
      </c>
      <c r="H945">
        <f t="shared" si="134"/>
        <v>80</v>
      </c>
      <c r="J945">
        <f t="shared" si="129"/>
        <v>349.6631296430657</v>
      </c>
      <c r="K945" t="e">
        <f t="shared" si="131"/>
        <v>#REF!</v>
      </c>
      <c r="L945" t="e">
        <f t="shared" si="132"/>
        <v>#REF!</v>
      </c>
    </row>
    <row r="946" spans="1:12" x14ac:dyDescent="0.25">
      <c r="A946" s="1">
        <f t="shared" si="133"/>
        <v>18.88</v>
      </c>
      <c r="B946" s="5">
        <f t="shared" si="128"/>
        <v>119.48131376576306</v>
      </c>
      <c r="C946" s="4">
        <v>944</v>
      </c>
      <c r="E946" s="3">
        <f t="shared" si="127"/>
        <v>0.02</v>
      </c>
      <c r="F946" t="e">
        <f t="shared" si="126"/>
        <v>#REF!</v>
      </c>
      <c r="G946" s="12" t="e">
        <f t="shared" si="130"/>
        <v>#REF!</v>
      </c>
      <c r="H946">
        <f t="shared" si="134"/>
        <v>80</v>
      </c>
      <c r="J946">
        <f t="shared" si="129"/>
        <v>350.47852037957165</v>
      </c>
      <c r="K946" t="e">
        <f t="shared" si="131"/>
        <v>#REF!</v>
      </c>
      <c r="L946" t="e">
        <f t="shared" si="132"/>
        <v>#REF!</v>
      </c>
    </row>
    <row r="947" spans="1:12" x14ac:dyDescent="0.25">
      <c r="A947" s="1">
        <f t="shared" si="133"/>
        <v>18.900000000000002</v>
      </c>
      <c r="B947" s="5">
        <f t="shared" si="128"/>
        <v>119.75457096279834</v>
      </c>
      <c r="C947" s="4">
        <v>945</v>
      </c>
      <c r="E947" s="3">
        <f t="shared" si="127"/>
        <v>0.02</v>
      </c>
      <c r="F947" t="e">
        <f t="shared" si="126"/>
        <v>#REF!</v>
      </c>
      <c r="G947" s="12" t="e">
        <f t="shared" si="130"/>
        <v>#REF!</v>
      </c>
      <c r="H947">
        <f t="shared" si="134"/>
        <v>80</v>
      </c>
      <c r="J947">
        <f t="shared" si="129"/>
        <v>351.28007482420844</v>
      </c>
      <c r="K947" t="e">
        <f t="shared" si="131"/>
        <v>#REF!</v>
      </c>
      <c r="L947" t="e">
        <f t="shared" si="132"/>
        <v>#REF!</v>
      </c>
    </row>
    <row r="948" spans="1:12" x14ac:dyDescent="0.25">
      <c r="A948" s="1">
        <f t="shared" si="133"/>
        <v>18.920000000000002</v>
      </c>
      <c r="B948" s="5">
        <f t="shared" si="128"/>
        <v>120.02310045442459</v>
      </c>
      <c r="C948" s="4">
        <v>946</v>
      </c>
      <c r="E948" s="3">
        <f t="shared" si="127"/>
        <v>0.02</v>
      </c>
      <c r="F948" t="e">
        <f t="shared" si="126"/>
        <v>#REF!</v>
      </c>
      <c r="G948" s="12" t="e">
        <f t="shared" si="130"/>
        <v>#REF!</v>
      </c>
      <c r="H948">
        <f t="shared" si="134"/>
        <v>80</v>
      </c>
      <c r="J948">
        <f t="shared" si="129"/>
        <v>352.06776133297876</v>
      </c>
      <c r="K948" t="e">
        <f t="shared" si="131"/>
        <v>#REF!</v>
      </c>
      <c r="L948" t="e">
        <f t="shared" si="132"/>
        <v>#REF!</v>
      </c>
    </row>
    <row r="949" spans="1:12" x14ac:dyDescent="0.25">
      <c r="A949" s="1">
        <f t="shared" si="133"/>
        <v>18.940000000000001</v>
      </c>
      <c r="B949" s="5">
        <f t="shared" si="128"/>
        <v>120.28689163955735</v>
      </c>
      <c r="C949" s="4">
        <v>947</v>
      </c>
      <c r="E949" s="3">
        <f t="shared" si="127"/>
        <v>0.02</v>
      </c>
      <c r="F949" t="e">
        <f t="shared" si="126"/>
        <v>#REF!</v>
      </c>
      <c r="G949" s="12" t="e">
        <f t="shared" si="130"/>
        <v>#REF!</v>
      </c>
      <c r="H949">
        <f t="shared" si="134"/>
        <v>80</v>
      </c>
      <c r="J949">
        <f t="shared" si="129"/>
        <v>352.84154880936825</v>
      </c>
      <c r="K949" t="e">
        <f t="shared" si="131"/>
        <v>#REF!</v>
      </c>
      <c r="L949" t="e">
        <f t="shared" si="132"/>
        <v>#REF!</v>
      </c>
    </row>
    <row r="950" spans="1:12" x14ac:dyDescent="0.25">
      <c r="A950" s="1">
        <f t="shared" si="133"/>
        <v>18.96</v>
      </c>
      <c r="B950" s="5">
        <f t="shared" si="128"/>
        <v>120.54593410417239</v>
      </c>
      <c r="C950" s="4">
        <v>948</v>
      </c>
      <c r="E950" s="3">
        <f t="shared" si="127"/>
        <v>0.02</v>
      </c>
      <c r="F950" t="e">
        <f t="shared" si="126"/>
        <v>#REF!</v>
      </c>
      <c r="G950" s="12" t="e">
        <f t="shared" si="130"/>
        <v>#REF!</v>
      </c>
      <c r="H950">
        <f t="shared" si="134"/>
        <v>80</v>
      </c>
      <c r="J950">
        <f t="shared" si="129"/>
        <v>353.60140670557234</v>
      </c>
      <c r="K950" t="e">
        <f t="shared" si="131"/>
        <v>#REF!</v>
      </c>
      <c r="L950" t="e">
        <f t="shared" si="132"/>
        <v>#REF!</v>
      </c>
    </row>
    <row r="951" spans="1:12" x14ac:dyDescent="0.25">
      <c r="A951" s="1">
        <f t="shared" si="133"/>
        <v>18.98</v>
      </c>
      <c r="B951" s="5">
        <f t="shared" si="128"/>
        <v>120.80021762171666</v>
      </c>
      <c r="C951" s="4">
        <v>949</v>
      </c>
      <c r="E951" s="3">
        <f t="shared" si="127"/>
        <v>0.02</v>
      </c>
      <c r="F951" t="e">
        <f t="shared" ref="F951:F1002" si="135">SQRT(ABS(F950*F950-2*Vout*Iout*E950*100*1000000/1000/1000/Cin/H950))</f>
        <v>#REF!</v>
      </c>
      <c r="G951" s="12" t="e">
        <f t="shared" si="130"/>
        <v>#REF!</v>
      </c>
      <c r="H951">
        <f t="shared" si="134"/>
        <v>80</v>
      </c>
      <c r="J951">
        <f t="shared" si="129"/>
        <v>354.34730502370218</v>
      </c>
      <c r="K951" t="e">
        <f t="shared" si="131"/>
        <v>#REF!</v>
      </c>
      <c r="L951" t="e">
        <f t="shared" si="132"/>
        <v>#REF!</v>
      </c>
    </row>
    <row r="952" spans="1:12" x14ac:dyDescent="0.25">
      <c r="A952" s="1">
        <f t="shared" si="133"/>
        <v>19</v>
      </c>
      <c r="B952" s="5">
        <f t="shared" si="128"/>
        <v>121.04973215351232</v>
      </c>
      <c r="C952" s="4">
        <v>950</v>
      </c>
      <c r="E952" s="3">
        <f t="shared" si="127"/>
        <v>0.02</v>
      </c>
      <c r="F952" t="e">
        <f t="shared" si="135"/>
        <v>#REF!</v>
      </c>
      <c r="G952" s="12" t="e">
        <f t="shared" si="130"/>
        <v>#REF!</v>
      </c>
      <c r="H952">
        <f t="shared" si="134"/>
        <v>80</v>
      </c>
      <c r="J952">
        <f t="shared" si="129"/>
        <v>355.07921431696946</v>
      </c>
      <c r="K952" t="e">
        <f t="shared" si="131"/>
        <v>#REF!</v>
      </c>
      <c r="L952" t="e">
        <f t="shared" si="132"/>
        <v>#REF!</v>
      </c>
    </row>
    <row r="953" spans="1:12" x14ac:dyDescent="0.25">
      <c r="A953" s="1">
        <f t="shared" si="133"/>
        <v>19.02</v>
      </c>
      <c r="B953" s="5">
        <f t="shared" si="128"/>
        <v>121.29446784915289</v>
      </c>
      <c r="C953" s="4">
        <v>951</v>
      </c>
      <c r="E953" s="3">
        <f t="shared" si="127"/>
        <v>0.02</v>
      </c>
      <c r="F953" t="e">
        <f t="shared" si="135"/>
        <v>#REF!</v>
      </c>
      <c r="G953" s="12" t="e">
        <f t="shared" si="130"/>
        <v>#REF!</v>
      </c>
      <c r="H953">
        <f t="shared" si="134"/>
        <v>80</v>
      </c>
      <c r="J953">
        <f t="shared" si="129"/>
        <v>355.79710569084847</v>
      </c>
      <c r="K953" t="e">
        <f t="shared" si="131"/>
        <v>#REF!</v>
      </c>
      <c r="L953" t="e">
        <f t="shared" si="132"/>
        <v>#REF!</v>
      </c>
    </row>
    <row r="954" spans="1:12" x14ac:dyDescent="0.25">
      <c r="A954" s="1">
        <f t="shared" si="133"/>
        <v>19.04</v>
      </c>
      <c r="B954" s="5">
        <f t="shared" si="128"/>
        <v>121.53441504689218</v>
      </c>
      <c r="C954" s="4">
        <v>952</v>
      </c>
      <c r="E954" s="3">
        <f t="shared" si="127"/>
        <v>0.02</v>
      </c>
      <c r="F954" t="e">
        <f t="shared" si="135"/>
        <v>#REF!</v>
      </c>
      <c r="G954" s="12" t="e">
        <f t="shared" si="130"/>
        <v>#REF!</v>
      </c>
      <c r="H954">
        <f t="shared" si="134"/>
        <v>80</v>
      </c>
      <c r="J954">
        <f t="shared" si="129"/>
        <v>356.50095080421704</v>
      </c>
      <c r="K954" t="e">
        <f t="shared" si="131"/>
        <v>#REF!</v>
      </c>
      <c r="L954" t="e">
        <f t="shared" si="132"/>
        <v>#REF!</v>
      </c>
    </row>
    <row r="955" spans="1:12" x14ac:dyDescent="0.25">
      <c r="A955" s="1">
        <f t="shared" si="133"/>
        <v>19.059999999999999</v>
      </c>
      <c r="B955" s="5">
        <f t="shared" si="128"/>
        <v>121.76956427402571</v>
      </c>
      <c r="C955" s="4">
        <v>953</v>
      </c>
      <c r="E955" s="3">
        <f t="shared" si="127"/>
        <v>0.02</v>
      </c>
      <c r="F955" t="e">
        <f t="shared" si="135"/>
        <v>#REF!</v>
      </c>
      <c r="G955" s="12" t="e">
        <f t="shared" si="130"/>
        <v>#REF!</v>
      </c>
      <c r="H955">
        <f t="shared" si="134"/>
        <v>80</v>
      </c>
      <c r="J955">
        <f t="shared" si="129"/>
        <v>357.19072187047539</v>
      </c>
      <c r="K955" t="e">
        <f t="shared" si="131"/>
        <v>#REF!</v>
      </c>
      <c r="L955" t="e">
        <f t="shared" si="132"/>
        <v>#REF!</v>
      </c>
    </row>
    <row r="956" spans="1:12" x14ac:dyDescent="0.25">
      <c r="A956" s="1">
        <f t="shared" si="133"/>
        <v>19.080000000000002</v>
      </c>
      <c r="B956" s="5">
        <f t="shared" si="128"/>
        <v>121.99990624726462</v>
      </c>
      <c r="C956" s="4">
        <v>954</v>
      </c>
      <c r="E956" s="3">
        <f t="shared" si="127"/>
        <v>0.02</v>
      </c>
      <c r="F956" t="e">
        <f t="shared" si="135"/>
        <v>#REF!</v>
      </c>
      <c r="G956" s="12" t="e">
        <f t="shared" si="130"/>
        <v>#REF!</v>
      </c>
      <c r="H956">
        <f t="shared" si="134"/>
        <v>80</v>
      </c>
      <c r="J956">
        <f t="shared" si="129"/>
        <v>357.8663916586429</v>
      </c>
      <c r="K956" t="e">
        <f t="shared" si="131"/>
        <v>#REF!</v>
      </c>
      <c r="L956" t="e">
        <f t="shared" si="132"/>
        <v>#REF!</v>
      </c>
    </row>
    <row r="957" spans="1:12" x14ac:dyDescent="0.25">
      <c r="A957" s="1">
        <f t="shared" si="133"/>
        <v>19.100000000000001</v>
      </c>
      <c r="B957" s="5">
        <f t="shared" si="128"/>
        <v>122.22543187310211</v>
      </c>
      <c r="C957" s="4">
        <v>955</v>
      </c>
      <c r="E957" s="3">
        <f t="shared" si="127"/>
        <v>0.02</v>
      </c>
      <c r="F957" t="e">
        <f t="shared" si="135"/>
        <v>#REF!</v>
      </c>
      <c r="G957" s="12" t="e">
        <f t="shared" si="130"/>
        <v>#REF!</v>
      </c>
      <c r="H957">
        <f t="shared" si="134"/>
        <v>80</v>
      </c>
      <c r="J957">
        <f t="shared" si="129"/>
        <v>358.52793349443289</v>
      </c>
      <c r="K957" t="e">
        <f t="shared" si="131"/>
        <v>#REF!</v>
      </c>
      <c r="L957" t="e">
        <f t="shared" si="132"/>
        <v>#REF!</v>
      </c>
    </row>
    <row r="958" spans="1:12" x14ac:dyDescent="0.25">
      <c r="A958" s="1">
        <f t="shared" si="133"/>
        <v>19.12</v>
      </c>
      <c r="B958" s="5">
        <f t="shared" si="128"/>
        <v>122.44613224817273</v>
      </c>
      <c r="C958" s="4">
        <v>956</v>
      </c>
      <c r="E958" s="3">
        <f t="shared" si="127"/>
        <v>0.02</v>
      </c>
      <c r="F958" t="e">
        <f t="shared" si="135"/>
        <v>#REF!</v>
      </c>
      <c r="G958" s="12" t="e">
        <f t="shared" si="130"/>
        <v>#REF!</v>
      </c>
      <c r="H958">
        <f t="shared" si="134"/>
        <v>80</v>
      </c>
      <c r="J958">
        <f t="shared" si="129"/>
        <v>359.17532126130669</v>
      </c>
      <c r="K958" t="e">
        <f t="shared" si="131"/>
        <v>#REF!</v>
      </c>
      <c r="L958" t="e">
        <f t="shared" si="132"/>
        <v>#REF!</v>
      </c>
    </row>
    <row r="959" spans="1:12" x14ac:dyDescent="0.25">
      <c r="A959" s="1">
        <f t="shared" si="133"/>
        <v>19.14</v>
      </c>
      <c r="B959" s="5">
        <f t="shared" si="128"/>
        <v>122.66199865960357</v>
      </c>
      <c r="C959" s="4">
        <v>957</v>
      </c>
      <c r="E959" s="3">
        <f t="shared" si="127"/>
        <v>0.02</v>
      </c>
      <c r="F959" t="e">
        <f t="shared" si="135"/>
        <v>#REF!</v>
      </c>
      <c r="G959" s="12" t="e">
        <f t="shared" si="130"/>
        <v>#REF!</v>
      </c>
      <c r="H959">
        <f t="shared" si="134"/>
        <v>80</v>
      </c>
      <c r="J959">
        <f t="shared" si="129"/>
        <v>359.80852940150379</v>
      </c>
      <c r="K959" t="e">
        <f t="shared" si="131"/>
        <v>#REF!</v>
      </c>
      <c r="L959" t="e">
        <f t="shared" si="132"/>
        <v>#REF!</v>
      </c>
    </row>
    <row r="960" spans="1:12" x14ac:dyDescent="0.25">
      <c r="A960" s="1">
        <f t="shared" si="133"/>
        <v>19.16</v>
      </c>
      <c r="B960" s="5">
        <f t="shared" si="128"/>
        <v>122.87302258535829</v>
      </c>
      <c r="C960" s="4">
        <v>958</v>
      </c>
      <c r="E960" s="3">
        <f t="shared" si="127"/>
        <v>0.02</v>
      </c>
      <c r="F960" t="e">
        <f t="shared" si="135"/>
        <v>#REF!</v>
      </c>
      <c r="G960" s="12" t="e">
        <f t="shared" si="130"/>
        <v>#REF!</v>
      </c>
      <c r="H960">
        <f t="shared" si="134"/>
        <v>80</v>
      </c>
      <c r="J960">
        <f t="shared" si="129"/>
        <v>360.42753291705094</v>
      </c>
      <c r="K960" t="e">
        <f t="shared" si="131"/>
        <v>#REF!</v>
      </c>
      <c r="L960" t="e">
        <f t="shared" si="132"/>
        <v>#REF!</v>
      </c>
    </row>
    <row r="961" spans="1:12" x14ac:dyDescent="0.25">
      <c r="A961" s="1">
        <f t="shared" si="133"/>
        <v>19.18</v>
      </c>
      <c r="B961" s="5">
        <f t="shared" si="128"/>
        <v>123.07919569457366</v>
      </c>
      <c r="C961" s="4">
        <v>959</v>
      </c>
      <c r="E961" s="3">
        <f t="shared" ref="E961:E1002" si="136">IF(fac=50,1/50,IF(fac=60,1/60))</f>
        <v>0.02</v>
      </c>
      <c r="F961" t="e">
        <f t="shared" si="135"/>
        <v>#REF!</v>
      </c>
      <c r="G961" s="12" t="e">
        <f t="shared" si="130"/>
        <v>#REF!</v>
      </c>
      <c r="H961">
        <f t="shared" si="134"/>
        <v>80</v>
      </c>
      <c r="J961">
        <f t="shared" si="129"/>
        <v>361.03230737074938</v>
      </c>
      <c r="K961" t="e">
        <f t="shared" si="131"/>
        <v>#REF!</v>
      </c>
      <c r="L961" t="e">
        <f t="shared" si="132"/>
        <v>#REF!</v>
      </c>
    </row>
    <row r="962" spans="1:12" x14ac:dyDescent="0.25">
      <c r="A962" s="1">
        <f t="shared" si="133"/>
        <v>19.2</v>
      </c>
      <c r="B962" s="5">
        <f t="shared" ref="B962:B1002" si="137">IF(fac=50,Vacmin*SQRT(2)*ABS(COS(A962*PI()/5/2)),IF(fac=60,Vacmin*SQRT(2)*ABS(COS(A962*PI()*240/1000/2))))</f>
        <v>123.28050984788833</v>
      </c>
      <c r="C962" s="4">
        <v>960</v>
      </c>
      <c r="E962" s="3">
        <f t="shared" si="136"/>
        <v>0.02</v>
      </c>
      <c r="F962" t="e">
        <f t="shared" si="135"/>
        <v>#REF!</v>
      </c>
      <c r="G962" s="12" t="e">
        <f t="shared" si="130"/>
        <v>#REF!</v>
      </c>
      <c r="H962">
        <f t="shared" si="134"/>
        <v>80</v>
      </c>
      <c r="J962">
        <f t="shared" ref="J962:J1002" si="138">IF(fac=50,Vacmax*SQRT(2)*ABS(COS(A962*PI()/5/2)),IF(fac=60,Vacmax*SQRT(2)*ABS(COS(A962*PI()*240/1000/2))))</f>
        <v>361.62282888713906</v>
      </c>
      <c r="K962" t="e">
        <f t="shared" si="131"/>
        <v>#REF!</v>
      </c>
      <c r="L962" t="e">
        <f t="shared" si="132"/>
        <v>#REF!</v>
      </c>
    </row>
    <row r="963" spans="1:12" x14ac:dyDescent="0.25">
      <c r="A963" s="1">
        <f t="shared" si="133"/>
        <v>19.22</v>
      </c>
      <c r="B963" s="5">
        <f t="shared" si="137"/>
        <v>123.47695709776426</v>
      </c>
      <c r="C963" s="4">
        <v>961</v>
      </c>
      <c r="E963" s="3">
        <f t="shared" si="136"/>
        <v>0.02</v>
      </c>
      <c r="F963" t="e">
        <f t="shared" si="135"/>
        <v>#REF!</v>
      </c>
      <c r="G963" s="12" t="e">
        <f t="shared" ref="G963:G1002" si="139">MAX(B963,F963)</f>
        <v>#REF!</v>
      </c>
      <c r="H963">
        <f t="shared" si="134"/>
        <v>80</v>
      </c>
      <c r="J963">
        <f t="shared" si="138"/>
        <v>362.19907415344181</v>
      </c>
      <c r="K963" t="e">
        <f t="shared" ref="K963:K1002" si="140">SQRT(ABS(K962*K962-2*Vout*Iout*E963*100*1000000/1000/1000/Cin/H963))</f>
        <v>#REF!</v>
      </c>
      <c r="L963" t="e">
        <f t="shared" ref="L963:L1002" si="141">MAX(J963,K963)</f>
        <v>#REF!</v>
      </c>
    </row>
    <row r="964" spans="1:12" x14ac:dyDescent="0.25">
      <c r="A964" s="1">
        <f t="shared" ref="A964:A1002" si="142">C964*E964</f>
        <v>19.240000000000002</v>
      </c>
      <c r="B964" s="5">
        <f t="shared" si="137"/>
        <v>123.66852968880045</v>
      </c>
      <c r="C964" s="4">
        <v>962</v>
      </c>
      <c r="E964" s="3">
        <f t="shared" si="136"/>
        <v>0.02</v>
      </c>
      <c r="F964" t="e">
        <f t="shared" si="135"/>
        <v>#REF!</v>
      </c>
      <c r="G964" s="12" t="e">
        <f t="shared" si="139"/>
        <v>#REF!</v>
      </c>
      <c r="H964">
        <f t="shared" ref="H964:H1002" si="143">H963</f>
        <v>80</v>
      </c>
      <c r="J964">
        <f t="shared" si="138"/>
        <v>362.76102042048132</v>
      </c>
      <c r="K964" t="e">
        <f t="shared" si="140"/>
        <v>#REF!</v>
      </c>
      <c r="L964" t="e">
        <f t="shared" si="141"/>
        <v>#REF!</v>
      </c>
    </row>
    <row r="965" spans="1:12" x14ac:dyDescent="0.25">
      <c r="A965" s="1">
        <f t="shared" si="142"/>
        <v>19.260000000000002</v>
      </c>
      <c r="B965" s="5">
        <f t="shared" si="137"/>
        <v>123.85522005803888</v>
      </c>
      <c r="C965" s="4">
        <v>963</v>
      </c>
      <c r="E965" s="3">
        <f t="shared" si="136"/>
        <v>0.02</v>
      </c>
      <c r="F965" t="e">
        <f t="shared" si="135"/>
        <v>#REF!</v>
      </c>
      <c r="G965" s="12" t="e">
        <f t="shared" si="139"/>
        <v>#REF!</v>
      </c>
      <c r="H965">
        <f t="shared" si="143"/>
        <v>80</v>
      </c>
      <c r="J965">
        <f t="shared" si="138"/>
        <v>363.30864550358069</v>
      </c>
      <c r="K965" t="e">
        <f t="shared" si="140"/>
        <v>#REF!</v>
      </c>
      <c r="L965" t="e">
        <f t="shared" si="141"/>
        <v>#REF!</v>
      </c>
    </row>
    <row r="966" spans="1:12" x14ac:dyDescent="0.25">
      <c r="A966" s="1">
        <f t="shared" si="142"/>
        <v>19.28</v>
      </c>
      <c r="B966" s="5">
        <f t="shared" si="137"/>
        <v>124.03702083526358</v>
      </c>
      <c r="C966" s="4">
        <v>964</v>
      </c>
      <c r="E966" s="3">
        <f t="shared" si="136"/>
        <v>0.02</v>
      </c>
      <c r="F966" t="e">
        <f t="shared" si="135"/>
        <v>#REF!</v>
      </c>
      <c r="G966" s="12" t="e">
        <f t="shared" si="139"/>
        <v>#REF!</v>
      </c>
      <c r="H966">
        <f t="shared" si="143"/>
        <v>80</v>
      </c>
      <c r="J966">
        <f t="shared" si="138"/>
        <v>363.84192778343981</v>
      </c>
      <c r="K966" t="e">
        <f t="shared" si="140"/>
        <v>#REF!</v>
      </c>
      <c r="L966" t="e">
        <f t="shared" si="141"/>
        <v>#REF!</v>
      </c>
    </row>
    <row r="967" spans="1:12" x14ac:dyDescent="0.25">
      <c r="A967" s="1">
        <f t="shared" si="142"/>
        <v>19.3</v>
      </c>
      <c r="B967" s="5">
        <f t="shared" si="137"/>
        <v>124.21392484329107</v>
      </c>
      <c r="C967" s="4">
        <v>965</v>
      </c>
      <c r="E967" s="3">
        <f t="shared" si="136"/>
        <v>0.02</v>
      </c>
      <c r="F967" t="e">
        <f t="shared" si="135"/>
        <v>#REF!</v>
      </c>
      <c r="G967" s="12" t="e">
        <f t="shared" si="139"/>
        <v>#REF!</v>
      </c>
      <c r="H967">
        <f t="shared" si="143"/>
        <v>80</v>
      </c>
      <c r="J967">
        <f t="shared" si="138"/>
        <v>364.36084620698711</v>
      </c>
      <c r="K967" t="e">
        <f t="shared" si="140"/>
        <v>#REF!</v>
      </c>
      <c r="L967" t="e">
        <f t="shared" si="141"/>
        <v>#REF!</v>
      </c>
    </row>
    <row r="968" spans="1:12" x14ac:dyDescent="0.25">
      <c r="A968" s="1">
        <f t="shared" si="142"/>
        <v>19.32</v>
      </c>
      <c r="B968" s="5">
        <f t="shared" si="137"/>
        <v>124.38592509825403</v>
      </c>
      <c r="C968" s="4">
        <v>966</v>
      </c>
      <c r="E968" s="3">
        <f t="shared" si="136"/>
        <v>0.02</v>
      </c>
      <c r="F968" t="e">
        <f t="shared" si="135"/>
        <v>#REF!</v>
      </c>
      <c r="G968" s="12" t="e">
        <f t="shared" si="139"/>
        <v>#REF!</v>
      </c>
      <c r="H968">
        <f t="shared" si="143"/>
        <v>80</v>
      </c>
      <c r="J968">
        <f t="shared" si="138"/>
        <v>364.86538028821184</v>
      </c>
      <c r="K968" t="e">
        <f t="shared" si="140"/>
        <v>#REF!</v>
      </c>
      <c r="L968" t="e">
        <f t="shared" si="141"/>
        <v>#REF!</v>
      </c>
    </row>
    <row r="969" spans="1:12" x14ac:dyDescent="0.25">
      <c r="A969" s="1">
        <f t="shared" si="142"/>
        <v>19.34</v>
      </c>
      <c r="B969" s="5">
        <f t="shared" si="137"/>
        <v>124.55301480987698</v>
      </c>
      <c r="C969" s="4">
        <v>967</v>
      </c>
      <c r="E969" s="3">
        <f t="shared" si="136"/>
        <v>0.02</v>
      </c>
      <c r="F969" t="e">
        <f t="shared" si="135"/>
        <v>#REF!</v>
      </c>
      <c r="G969" s="12" t="e">
        <f t="shared" si="139"/>
        <v>#REF!</v>
      </c>
      <c r="H969">
        <f t="shared" si="143"/>
        <v>80</v>
      </c>
      <c r="J969">
        <f t="shared" si="138"/>
        <v>365.35551010897251</v>
      </c>
      <c r="K969" t="e">
        <f t="shared" si="140"/>
        <v>#REF!</v>
      </c>
      <c r="L969" t="e">
        <f t="shared" si="141"/>
        <v>#REF!</v>
      </c>
    </row>
    <row r="970" spans="1:12" x14ac:dyDescent="0.25">
      <c r="A970" s="1">
        <f t="shared" si="142"/>
        <v>19.36</v>
      </c>
      <c r="B970" s="5">
        <f t="shared" si="137"/>
        <v>124.71518738174413</v>
      </c>
      <c r="C970" s="4">
        <v>968</v>
      </c>
      <c r="E970" s="3">
        <f t="shared" si="136"/>
        <v>0.02</v>
      </c>
      <c r="F970" t="e">
        <f t="shared" si="135"/>
        <v>#REF!</v>
      </c>
      <c r="G970" s="12" t="e">
        <f t="shared" si="139"/>
        <v>#REF!</v>
      </c>
      <c r="H970">
        <f t="shared" si="143"/>
        <v>80</v>
      </c>
      <c r="J970">
        <f t="shared" si="138"/>
        <v>365.83121631978275</v>
      </c>
      <c r="K970" t="e">
        <f t="shared" si="140"/>
        <v>#REF!</v>
      </c>
      <c r="L970" t="e">
        <f t="shared" si="141"/>
        <v>#REF!</v>
      </c>
    </row>
    <row r="971" spans="1:12" x14ac:dyDescent="0.25">
      <c r="A971" s="1">
        <f t="shared" si="142"/>
        <v>19.38</v>
      </c>
      <c r="B971" s="5">
        <f t="shared" si="137"/>
        <v>124.87243641156005</v>
      </c>
      <c r="C971" s="4">
        <v>969</v>
      </c>
      <c r="E971" s="3">
        <f t="shared" si="136"/>
        <v>0.02</v>
      </c>
      <c r="F971" t="e">
        <f t="shared" si="135"/>
        <v>#REF!</v>
      </c>
      <c r="G971" s="12" t="e">
        <f t="shared" si="139"/>
        <v>#REF!</v>
      </c>
      <c r="H971">
        <f t="shared" si="143"/>
        <v>80</v>
      </c>
      <c r="J971">
        <f t="shared" si="138"/>
        <v>366.29248014057612</v>
      </c>
      <c r="K971" t="e">
        <f t="shared" si="140"/>
        <v>#REF!</v>
      </c>
      <c r="L971" t="e">
        <f t="shared" si="141"/>
        <v>#REF!</v>
      </c>
    </row>
    <row r="972" spans="1:12" x14ac:dyDescent="0.25">
      <c r="A972" s="1">
        <f t="shared" si="142"/>
        <v>19.400000000000002</v>
      </c>
      <c r="B972" s="5">
        <f t="shared" si="137"/>
        <v>125.02475569140233</v>
      </c>
      <c r="C972" s="4">
        <v>970</v>
      </c>
      <c r="E972" s="3">
        <f t="shared" si="136"/>
        <v>0.02</v>
      </c>
      <c r="F972" t="e">
        <f t="shared" si="135"/>
        <v>#REF!</v>
      </c>
      <c r="G972" s="12" t="e">
        <f t="shared" si="139"/>
        <v>#REF!</v>
      </c>
      <c r="H972">
        <f t="shared" si="143"/>
        <v>80</v>
      </c>
      <c r="J972">
        <f t="shared" si="138"/>
        <v>366.73928336144684</v>
      </c>
      <c r="K972" t="e">
        <f t="shared" si="140"/>
        <v>#REF!</v>
      </c>
      <c r="L972" t="e">
        <f t="shared" si="141"/>
        <v>#REF!</v>
      </c>
    </row>
    <row r="973" spans="1:12" x14ac:dyDescent="0.25">
      <c r="A973" s="1">
        <f t="shared" si="142"/>
        <v>19.420000000000002</v>
      </c>
      <c r="B973" s="5">
        <f t="shared" si="137"/>
        <v>125.17213920796657</v>
      </c>
      <c r="C973" s="4">
        <v>971</v>
      </c>
      <c r="E973" s="3">
        <f t="shared" si="136"/>
        <v>0.02</v>
      </c>
      <c r="F973" t="e">
        <f t="shared" si="135"/>
        <v>#REF!</v>
      </c>
      <c r="G973" s="12" t="e">
        <f t="shared" si="139"/>
        <v>#REF!</v>
      </c>
      <c r="H973">
        <f t="shared" si="143"/>
        <v>80</v>
      </c>
      <c r="J973">
        <f t="shared" si="138"/>
        <v>367.17160834336858</v>
      </c>
      <c r="K973" t="e">
        <f t="shared" si="140"/>
        <v>#REF!</v>
      </c>
      <c r="L973" t="e">
        <f t="shared" si="141"/>
        <v>#REF!</v>
      </c>
    </row>
    <row r="974" spans="1:12" x14ac:dyDescent="0.25">
      <c r="A974" s="1">
        <f t="shared" si="142"/>
        <v>19.440000000000001</v>
      </c>
      <c r="B974" s="5">
        <f t="shared" si="137"/>
        <v>125.3145811428039</v>
      </c>
      <c r="C974" s="4">
        <v>972</v>
      </c>
      <c r="E974" s="3">
        <f t="shared" si="136"/>
        <v>0.02</v>
      </c>
      <c r="F974" t="e">
        <f t="shared" si="135"/>
        <v>#REF!</v>
      </c>
      <c r="G974" s="12" t="e">
        <f t="shared" si="139"/>
        <v>#REF!</v>
      </c>
      <c r="H974">
        <f t="shared" si="143"/>
        <v>80</v>
      </c>
      <c r="J974">
        <f t="shared" si="138"/>
        <v>367.58943801889143</v>
      </c>
      <c r="K974" t="e">
        <f t="shared" si="140"/>
        <v>#REF!</v>
      </c>
      <c r="L974" t="e">
        <f t="shared" si="141"/>
        <v>#REF!</v>
      </c>
    </row>
    <row r="975" spans="1:12" x14ac:dyDescent="0.25">
      <c r="A975" s="1">
        <f t="shared" si="142"/>
        <v>19.46</v>
      </c>
      <c r="B975" s="5">
        <f t="shared" si="137"/>
        <v>125.45207587255067</v>
      </c>
      <c r="C975" s="4">
        <v>973</v>
      </c>
      <c r="E975" s="3">
        <f t="shared" si="136"/>
        <v>0.02</v>
      </c>
      <c r="F975" t="e">
        <f t="shared" si="135"/>
        <v>#REF!</v>
      </c>
      <c r="G975" s="12" t="e">
        <f t="shared" si="139"/>
        <v>#REF!</v>
      </c>
      <c r="H975">
        <f t="shared" si="143"/>
        <v>80</v>
      </c>
      <c r="J975">
        <f t="shared" si="138"/>
        <v>367.99275589281524</v>
      </c>
      <c r="K975" t="e">
        <f t="shared" si="140"/>
        <v>#REF!</v>
      </c>
      <c r="L975" t="e">
        <f t="shared" si="141"/>
        <v>#REF!</v>
      </c>
    </row>
    <row r="976" spans="1:12" x14ac:dyDescent="0.25">
      <c r="A976" s="1">
        <f t="shared" si="142"/>
        <v>19.48</v>
      </c>
      <c r="B976" s="5">
        <f t="shared" si="137"/>
        <v>125.58461796915032</v>
      </c>
      <c r="C976" s="4">
        <v>974</v>
      </c>
      <c r="E976" s="3">
        <f t="shared" si="136"/>
        <v>0.02</v>
      </c>
      <c r="F976" t="e">
        <f t="shared" si="135"/>
        <v>#REF!</v>
      </c>
      <c r="G976" s="12" t="e">
        <f t="shared" si="139"/>
        <v>#REF!</v>
      </c>
      <c r="H976">
        <f t="shared" si="143"/>
        <v>80</v>
      </c>
      <c r="J976">
        <f t="shared" si="138"/>
        <v>368.38154604284091</v>
      </c>
      <c r="K976" t="e">
        <f t="shared" si="140"/>
        <v>#REF!</v>
      </c>
      <c r="L976" t="e">
        <f t="shared" si="141"/>
        <v>#REF!</v>
      </c>
    </row>
    <row r="977" spans="1:12" x14ac:dyDescent="0.25">
      <c r="A977" s="1">
        <f t="shared" si="142"/>
        <v>19.5</v>
      </c>
      <c r="B977" s="5">
        <f t="shared" si="137"/>
        <v>125.71220220006785</v>
      </c>
      <c r="C977" s="4">
        <v>975</v>
      </c>
      <c r="E977" s="3">
        <f t="shared" si="136"/>
        <v>0.02</v>
      </c>
      <c r="F977" t="e">
        <f t="shared" si="135"/>
        <v>#REF!</v>
      </c>
      <c r="G977" s="12" t="e">
        <f t="shared" si="139"/>
        <v>#REF!</v>
      </c>
      <c r="H977">
        <f t="shared" si="143"/>
        <v>80</v>
      </c>
      <c r="J977">
        <f t="shared" si="138"/>
        <v>368.75579312019903</v>
      </c>
      <c r="K977" t="e">
        <f t="shared" si="140"/>
        <v>#REF!</v>
      </c>
      <c r="L977" t="e">
        <f t="shared" si="141"/>
        <v>#REF!</v>
      </c>
    </row>
    <row r="978" spans="1:12" x14ac:dyDescent="0.25">
      <c r="A978" s="1">
        <f t="shared" si="142"/>
        <v>19.52</v>
      </c>
      <c r="B978" s="5">
        <f t="shared" si="137"/>
        <v>125.83482352849632</v>
      </c>
      <c r="C978" s="4">
        <v>976</v>
      </c>
      <c r="E978" s="3">
        <f t="shared" si="136"/>
        <v>0.02</v>
      </c>
      <c r="F978" t="e">
        <f t="shared" si="135"/>
        <v>#REF!</v>
      </c>
      <c r="G978" s="12" t="e">
        <f t="shared" si="139"/>
        <v>#REF!</v>
      </c>
      <c r="H978">
        <f t="shared" si="143"/>
        <v>80</v>
      </c>
      <c r="J978">
        <f t="shared" si="138"/>
        <v>369.11548235025583</v>
      </c>
      <c r="K978" t="e">
        <f t="shared" si="140"/>
        <v>#REF!</v>
      </c>
      <c r="L978" t="e">
        <f t="shared" si="141"/>
        <v>#REF!</v>
      </c>
    </row>
    <row r="979" spans="1:12" x14ac:dyDescent="0.25">
      <c r="A979" s="1">
        <f t="shared" si="142"/>
        <v>19.54</v>
      </c>
      <c r="B979" s="5">
        <f t="shared" si="137"/>
        <v>125.95247711355559</v>
      </c>
      <c r="C979" s="4">
        <v>977</v>
      </c>
      <c r="E979" s="3">
        <f t="shared" si="136"/>
        <v>0.02</v>
      </c>
      <c r="F979" t="e">
        <f t="shared" si="135"/>
        <v>#REF!</v>
      </c>
      <c r="G979" s="12" t="e">
        <f t="shared" si="139"/>
        <v>#REF!</v>
      </c>
      <c r="H979">
        <f t="shared" si="143"/>
        <v>80</v>
      </c>
      <c r="J979">
        <f t="shared" si="138"/>
        <v>369.4605995330964</v>
      </c>
      <c r="K979" t="e">
        <f t="shared" si="140"/>
        <v>#REF!</v>
      </c>
      <c r="L979" t="e">
        <f t="shared" si="141"/>
        <v>#REF!</v>
      </c>
    </row>
    <row r="980" spans="1:12" x14ac:dyDescent="0.25">
      <c r="A980" s="1">
        <f t="shared" si="142"/>
        <v>19.559999999999999</v>
      </c>
      <c r="B980" s="5">
        <f t="shared" si="137"/>
        <v>126.06515831048361</v>
      </c>
      <c r="C980" s="4">
        <v>978</v>
      </c>
      <c r="E980" s="3">
        <f t="shared" si="136"/>
        <v>0.02</v>
      </c>
      <c r="F980" t="e">
        <f t="shared" si="135"/>
        <v>#REF!</v>
      </c>
      <c r="G980" s="12" t="e">
        <f t="shared" si="139"/>
        <v>#REF!</v>
      </c>
      <c r="H980">
        <f t="shared" si="143"/>
        <v>80</v>
      </c>
      <c r="J980">
        <f t="shared" si="138"/>
        <v>369.79113104408526</v>
      </c>
      <c r="K980" t="e">
        <f t="shared" si="140"/>
        <v>#REF!</v>
      </c>
      <c r="L980" t="e">
        <f t="shared" si="141"/>
        <v>#REF!</v>
      </c>
    </row>
    <row r="981" spans="1:12" x14ac:dyDescent="0.25">
      <c r="A981" s="1">
        <f t="shared" si="142"/>
        <v>19.580000000000002</v>
      </c>
      <c r="B981" s="5">
        <f t="shared" si="137"/>
        <v>126.17286267081967</v>
      </c>
      <c r="C981" s="4">
        <v>979</v>
      </c>
      <c r="E981" s="3">
        <f t="shared" si="136"/>
        <v>0.02</v>
      </c>
      <c r="F981" t="e">
        <f t="shared" si="135"/>
        <v>#REF!</v>
      </c>
      <c r="G981" s="12" t="e">
        <f t="shared" si="139"/>
        <v>#REF!</v>
      </c>
      <c r="H981">
        <f t="shared" si="143"/>
        <v>80</v>
      </c>
      <c r="J981">
        <f t="shared" si="138"/>
        <v>370.10706383440436</v>
      </c>
      <c r="K981" t="e">
        <f t="shared" si="140"/>
        <v>#REF!</v>
      </c>
      <c r="L981" t="e">
        <f t="shared" si="141"/>
        <v>#REF!</v>
      </c>
    </row>
    <row r="982" spans="1:12" x14ac:dyDescent="0.25">
      <c r="A982" s="1">
        <f t="shared" si="142"/>
        <v>19.600000000000001</v>
      </c>
      <c r="B982" s="5">
        <f t="shared" si="137"/>
        <v>126.27558594258002</v>
      </c>
      <c r="C982" s="4">
        <v>980</v>
      </c>
      <c r="E982" s="3">
        <f t="shared" si="136"/>
        <v>0.02</v>
      </c>
      <c r="F982" t="e">
        <f t="shared" si="135"/>
        <v>#REF!</v>
      </c>
      <c r="G982" s="12" t="e">
        <f t="shared" si="139"/>
        <v>#REF!</v>
      </c>
      <c r="H982">
        <f t="shared" si="143"/>
        <v>80</v>
      </c>
      <c r="J982">
        <f t="shared" si="138"/>
        <v>370.40838543156809</v>
      </c>
      <c r="K982" t="e">
        <f t="shared" si="140"/>
        <v>#REF!</v>
      </c>
      <c r="L982" t="e">
        <f t="shared" si="141"/>
        <v>#REF!</v>
      </c>
    </row>
    <row r="983" spans="1:12" x14ac:dyDescent="0.25">
      <c r="A983" s="1">
        <f t="shared" si="142"/>
        <v>19.62</v>
      </c>
      <c r="B983" s="5">
        <f t="shared" si="137"/>
        <v>126.3733240704258</v>
      </c>
      <c r="C983" s="4">
        <v>981</v>
      </c>
      <c r="E983" s="3">
        <f t="shared" si="136"/>
        <v>0.02</v>
      </c>
      <c r="F983" t="e">
        <f t="shared" si="135"/>
        <v>#REF!</v>
      </c>
      <c r="G983" s="12" t="e">
        <f t="shared" si="139"/>
        <v>#REF!</v>
      </c>
      <c r="H983">
        <f t="shared" si="143"/>
        <v>80</v>
      </c>
      <c r="J983">
        <f t="shared" si="138"/>
        <v>370.69508393991566</v>
      </c>
      <c r="K983" t="e">
        <f t="shared" si="140"/>
        <v>#REF!</v>
      </c>
      <c r="L983" t="e">
        <f t="shared" si="141"/>
        <v>#REF!</v>
      </c>
    </row>
    <row r="984" spans="1:12" x14ac:dyDescent="0.25">
      <c r="A984" s="1">
        <f t="shared" si="142"/>
        <v>19.64</v>
      </c>
      <c r="B984" s="5">
        <f t="shared" si="137"/>
        <v>126.46607319582306</v>
      </c>
      <c r="C984" s="4">
        <v>982</v>
      </c>
      <c r="E984" s="3">
        <f t="shared" si="136"/>
        <v>0.02</v>
      </c>
      <c r="F984" t="e">
        <f t="shared" si="135"/>
        <v>#REF!</v>
      </c>
      <c r="G984" s="12" t="e">
        <f t="shared" si="139"/>
        <v>#REF!</v>
      </c>
      <c r="H984">
        <f t="shared" si="143"/>
        <v>80</v>
      </c>
      <c r="J984">
        <f t="shared" si="138"/>
        <v>370.96714804108097</v>
      </c>
      <c r="K984" t="e">
        <f t="shared" si="140"/>
        <v>#REF!</v>
      </c>
      <c r="L984" t="e">
        <f t="shared" si="141"/>
        <v>#REF!</v>
      </c>
    </row>
    <row r="985" spans="1:12" x14ac:dyDescent="0.25">
      <c r="A985" s="1">
        <f t="shared" si="142"/>
        <v>19.66</v>
      </c>
      <c r="B985" s="5">
        <f t="shared" si="137"/>
        <v>126.55382965719517</v>
      </c>
      <c r="C985" s="4">
        <v>983</v>
      </c>
      <c r="E985" s="3">
        <f t="shared" si="136"/>
        <v>0.02</v>
      </c>
      <c r="F985" t="e">
        <f t="shared" si="135"/>
        <v>#REF!</v>
      </c>
      <c r="G985" s="12" t="e">
        <f t="shared" si="139"/>
        <v>#REF!</v>
      </c>
      <c r="H985">
        <f t="shared" si="143"/>
        <v>80</v>
      </c>
      <c r="J985">
        <f t="shared" si="138"/>
        <v>371.2245669944391</v>
      </c>
      <c r="K985" t="e">
        <f t="shared" si="140"/>
        <v>#REF!</v>
      </c>
      <c r="L985" t="e">
        <f t="shared" si="141"/>
        <v>#REF!</v>
      </c>
    </row>
    <row r="986" spans="1:12" x14ac:dyDescent="0.25">
      <c r="A986" s="1">
        <f t="shared" si="142"/>
        <v>19.68</v>
      </c>
      <c r="B986" s="5">
        <f t="shared" si="137"/>
        <v>126.63658999006725</v>
      </c>
      <c r="C986" s="4">
        <v>984</v>
      </c>
      <c r="E986" s="3">
        <f t="shared" si="136"/>
        <v>0.02</v>
      </c>
      <c r="F986" t="e">
        <f t="shared" si="135"/>
        <v>#REF!</v>
      </c>
      <c r="G986" s="12" t="e">
        <f t="shared" si="139"/>
        <v>#REF!</v>
      </c>
      <c r="H986">
        <f t="shared" si="143"/>
        <v>80</v>
      </c>
      <c r="J986">
        <f t="shared" si="138"/>
        <v>371.46733063753061</v>
      </c>
      <c r="K986" t="e">
        <f t="shared" si="140"/>
        <v>#REF!</v>
      </c>
      <c r="L986" t="e">
        <f t="shared" si="141"/>
        <v>#REF!</v>
      </c>
    </row>
    <row r="987" spans="1:12" x14ac:dyDescent="0.25">
      <c r="A987" s="1">
        <f t="shared" si="142"/>
        <v>19.7</v>
      </c>
      <c r="B987" s="5">
        <f t="shared" si="137"/>
        <v>126.71435092720311</v>
      </c>
      <c r="C987" s="4">
        <v>985</v>
      </c>
      <c r="E987" s="3">
        <f t="shared" si="136"/>
        <v>0.02</v>
      </c>
      <c r="F987" t="e">
        <f t="shared" si="135"/>
        <v>#REF!</v>
      </c>
      <c r="G987" s="12" t="e">
        <f t="shared" si="139"/>
        <v>#REF!</v>
      </c>
      <c r="H987">
        <f t="shared" si="143"/>
        <v>80</v>
      </c>
      <c r="J987">
        <f t="shared" si="138"/>
        <v>371.69542938646242</v>
      </c>
      <c r="K987" t="e">
        <f t="shared" si="140"/>
        <v>#REF!</v>
      </c>
      <c r="L987" t="e">
        <f t="shared" si="141"/>
        <v>#REF!</v>
      </c>
    </row>
    <row r="988" spans="1:12" x14ac:dyDescent="0.25">
      <c r="A988" s="1">
        <f t="shared" si="142"/>
        <v>19.72</v>
      </c>
      <c r="B988" s="5">
        <f t="shared" si="137"/>
        <v>126.78710939873409</v>
      </c>
      <c r="C988" s="4">
        <v>986</v>
      </c>
      <c r="E988" s="3">
        <f t="shared" si="136"/>
        <v>0.02</v>
      </c>
      <c r="F988" t="e">
        <f t="shared" si="135"/>
        <v>#REF!</v>
      </c>
      <c r="G988" s="12" t="e">
        <f t="shared" si="139"/>
        <v>#REF!</v>
      </c>
      <c r="H988">
        <f t="shared" si="143"/>
        <v>80</v>
      </c>
      <c r="J988">
        <f t="shared" si="138"/>
        <v>371.90885423628663</v>
      </c>
      <c r="K988" t="e">
        <f t="shared" si="140"/>
        <v>#REF!</v>
      </c>
      <c r="L988" t="e">
        <f t="shared" si="141"/>
        <v>#REF!</v>
      </c>
    </row>
    <row r="989" spans="1:12" x14ac:dyDescent="0.25">
      <c r="A989" s="1">
        <f t="shared" si="142"/>
        <v>19.740000000000002</v>
      </c>
      <c r="B989" s="5">
        <f t="shared" si="137"/>
        <v>126.85486253228029</v>
      </c>
      <c r="C989" s="4">
        <v>987</v>
      </c>
      <c r="E989" s="3">
        <f t="shared" si="136"/>
        <v>0.02</v>
      </c>
      <c r="F989" t="e">
        <f t="shared" si="135"/>
        <v>#REF!</v>
      </c>
      <c r="G989" s="12" t="e">
        <f t="shared" si="139"/>
        <v>#REF!</v>
      </c>
      <c r="H989">
        <f t="shared" si="143"/>
        <v>80</v>
      </c>
      <c r="J989">
        <f t="shared" si="138"/>
        <v>372.10759676135552</v>
      </c>
      <c r="K989" t="e">
        <f t="shared" si="140"/>
        <v>#REF!</v>
      </c>
      <c r="L989" t="e">
        <f t="shared" si="141"/>
        <v>#REF!</v>
      </c>
    </row>
    <row r="990" spans="1:12" x14ac:dyDescent="0.25">
      <c r="A990" s="1">
        <f t="shared" si="142"/>
        <v>19.760000000000002</v>
      </c>
      <c r="B990" s="5">
        <f t="shared" si="137"/>
        <v>126.91760765306405</v>
      </c>
      <c r="C990" s="4">
        <v>988</v>
      </c>
      <c r="E990" s="3">
        <f t="shared" si="136"/>
        <v>0.02</v>
      </c>
      <c r="F990" t="e">
        <f t="shared" si="135"/>
        <v>#REF!</v>
      </c>
      <c r="G990" s="12" t="e">
        <f t="shared" si="139"/>
        <v>#REF!</v>
      </c>
      <c r="H990">
        <f t="shared" si="143"/>
        <v>80</v>
      </c>
      <c r="J990">
        <f t="shared" si="138"/>
        <v>372.29164911565454</v>
      </c>
      <c r="K990" t="e">
        <f t="shared" si="140"/>
        <v>#REF!</v>
      </c>
      <c r="L990" t="e">
        <f t="shared" si="141"/>
        <v>#REF!</v>
      </c>
    </row>
    <row r="991" spans="1:12" x14ac:dyDescent="0.25">
      <c r="A991" s="1">
        <f t="shared" si="142"/>
        <v>19.78</v>
      </c>
      <c r="B991" s="5">
        <f t="shared" si="137"/>
        <v>126.97534228401543</v>
      </c>
      <c r="C991" s="4">
        <v>989</v>
      </c>
      <c r="E991" s="3">
        <f t="shared" si="136"/>
        <v>0.02</v>
      </c>
      <c r="F991" t="e">
        <f t="shared" si="135"/>
        <v>#REF!</v>
      </c>
      <c r="G991" s="12" t="e">
        <f t="shared" si="139"/>
        <v>#REF!</v>
      </c>
      <c r="H991">
        <f t="shared" si="143"/>
        <v>80</v>
      </c>
      <c r="J991">
        <f t="shared" si="138"/>
        <v>372.46100403311192</v>
      </c>
      <c r="K991" t="e">
        <f t="shared" si="140"/>
        <v>#REF!</v>
      </c>
      <c r="L991" t="e">
        <f t="shared" si="141"/>
        <v>#REF!</v>
      </c>
    </row>
    <row r="992" spans="1:12" x14ac:dyDescent="0.25">
      <c r="A992" s="1">
        <f t="shared" si="142"/>
        <v>19.8</v>
      </c>
      <c r="B992" s="5">
        <f t="shared" si="137"/>
        <v>127.02806414587003</v>
      </c>
      <c r="C992" s="4">
        <v>990</v>
      </c>
      <c r="E992" s="3">
        <f t="shared" si="136"/>
        <v>0.02</v>
      </c>
      <c r="F992" t="e">
        <f t="shared" si="135"/>
        <v>#REF!</v>
      </c>
      <c r="G992" s="12" t="e">
        <f t="shared" si="139"/>
        <v>#REF!</v>
      </c>
      <c r="H992">
        <f t="shared" si="143"/>
        <v>80</v>
      </c>
      <c r="J992">
        <f t="shared" si="138"/>
        <v>372.61565482788541</v>
      </c>
      <c r="K992" t="e">
        <f t="shared" si="140"/>
        <v>#REF!</v>
      </c>
      <c r="L992" t="e">
        <f t="shared" si="141"/>
        <v>#REF!</v>
      </c>
    </row>
    <row r="993" spans="1:12" x14ac:dyDescent="0.25">
      <c r="A993" s="1">
        <f t="shared" si="142"/>
        <v>19.82</v>
      </c>
      <c r="B993" s="5">
        <f t="shared" si="137"/>
        <v>127.07577115725904</v>
      </c>
      <c r="C993" s="4">
        <v>991</v>
      </c>
      <c r="E993" s="3">
        <f t="shared" si="136"/>
        <v>0.02</v>
      </c>
      <c r="F993" t="e">
        <f t="shared" si="135"/>
        <v>#REF!</v>
      </c>
      <c r="G993" s="12" t="e">
        <f t="shared" si="139"/>
        <v>#REF!</v>
      </c>
      <c r="H993">
        <f t="shared" si="143"/>
        <v>80</v>
      </c>
      <c r="J993">
        <f t="shared" si="138"/>
        <v>372.75559539462648</v>
      </c>
      <c r="K993" t="e">
        <f t="shared" si="140"/>
        <v>#REF!</v>
      </c>
      <c r="L993" t="e">
        <f t="shared" si="141"/>
        <v>#REF!</v>
      </c>
    </row>
    <row r="994" spans="1:12" x14ac:dyDescent="0.25">
      <c r="A994" s="1">
        <f t="shared" si="142"/>
        <v>19.84</v>
      </c>
      <c r="B994" s="5">
        <f t="shared" si="137"/>
        <v>127.11846143479133</v>
      </c>
      <c r="C994" s="4">
        <v>992</v>
      </c>
      <c r="E994" s="3">
        <f t="shared" si="136"/>
        <v>0.02</v>
      </c>
      <c r="F994" t="e">
        <f t="shared" si="135"/>
        <v>#REF!</v>
      </c>
      <c r="G994" s="12" t="e">
        <f t="shared" si="139"/>
        <v>#REF!</v>
      </c>
      <c r="H994">
        <f t="shared" si="143"/>
        <v>80</v>
      </c>
      <c r="J994">
        <f t="shared" si="138"/>
        <v>372.88082020872122</v>
      </c>
      <c r="K994" t="e">
        <f t="shared" si="140"/>
        <v>#REF!</v>
      </c>
      <c r="L994" t="e">
        <f t="shared" si="141"/>
        <v>#REF!</v>
      </c>
    </row>
    <row r="995" spans="1:12" x14ac:dyDescent="0.25">
      <c r="A995" s="1">
        <f t="shared" si="142"/>
        <v>19.86</v>
      </c>
      <c r="B995" s="5">
        <f t="shared" si="137"/>
        <v>127.15613329312785</v>
      </c>
      <c r="C995" s="4">
        <v>993</v>
      </c>
      <c r="E995" s="3">
        <f t="shared" si="136"/>
        <v>0.02</v>
      </c>
      <c r="F995" t="e">
        <f t="shared" si="135"/>
        <v>#REF!</v>
      </c>
      <c r="G995" s="12" t="e">
        <f t="shared" si="139"/>
        <v>#REF!</v>
      </c>
      <c r="H995">
        <f t="shared" si="143"/>
        <v>80</v>
      </c>
      <c r="J995">
        <f t="shared" si="138"/>
        <v>372.99132432650833</v>
      </c>
      <c r="K995" t="e">
        <f t="shared" si="140"/>
        <v>#REF!</v>
      </c>
      <c r="L995" t="e">
        <f t="shared" si="141"/>
        <v>#REF!</v>
      </c>
    </row>
    <row r="996" spans="1:12" x14ac:dyDescent="0.25">
      <c r="A996" s="1">
        <f t="shared" si="142"/>
        <v>19.88</v>
      </c>
      <c r="B996" s="5">
        <f t="shared" si="137"/>
        <v>127.18878524504812</v>
      </c>
      <c r="C996" s="4">
        <v>994</v>
      </c>
      <c r="E996" s="3">
        <f t="shared" si="136"/>
        <v>0.02</v>
      </c>
      <c r="F996" t="e">
        <f t="shared" si="135"/>
        <v>#REF!</v>
      </c>
      <c r="G996" s="12" t="e">
        <f t="shared" si="139"/>
        <v>#REF!</v>
      </c>
      <c r="H996">
        <f t="shared" si="143"/>
        <v>80</v>
      </c>
      <c r="J996">
        <f t="shared" si="138"/>
        <v>373.08710338547451</v>
      </c>
      <c r="K996" t="e">
        <f t="shared" si="140"/>
        <v>#REF!</v>
      </c>
      <c r="L996" t="e">
        <f t="shared" si="141"/>
        <v>#REF!</v>
      </c>
    </row>
    <row r="997" spans="1:12" x14ac:dyDescent="0.25">
      <c r="A997" s="1">
        <f t="shared" si="142"/>
        <v>19.900000000000002</v>
      </c>
      <c r="B997" s="5">
        <f t="shared" si="137"/>
        <v>127.21641600150903</v>
      </c>
      <c r="C997" s="4">
        <v>995</v>
      </c>
      <c r="E997" s="3">
        <f t="shared" si="136"/>
        <v>0.02</v>
      </c>
      <c r="F997" t="e">
        <f t="shared" si="135"/>
        <v>#REF!</v>
      </c>
      <c r="G997" s="12" t="e">
        <f t="shared" si="139"/>
        <v>#REF!</v>
      </c>
      <c r="H997">
        <f t="shared" si="143"/>
        <v>80</v>
      </c>
      <c r="J997">
        <f t="shared" si="138"/>
        <v>373.16815360442649</v>
      </c>
      <c r="K997" t="e">
        <f t="shared" si="140"/>
        <v>#REF!</v>
      </c>
      <c r="L997" t="e">
        <f t="shared" si="141"/>
        <v>#REF!</v>
      </c>
    </row>
    <row r="998" spans="1:12" x14ac:dyDescent="0.25">
      <c r="A998" s="1">
        <f t="shared" si="142"/>
        <v>19.920000000000002</v>
      </c>
      <c r="B998" s="5">
        <f t="shared" si="137"/>
        <v>127.23902447169556</v>
      </c>
      <c r="C998" s="4">
        <v>996</v>
      </c>
      <c r="E998" s="3">
        <f t="shared" si="136"/>
        <v>0.02</v>
      </c>
      <c r="F998" t="e">
        <f t="shared" si="135"/>
        <v>#REF!</v>
      </c>
      <c r="G998" s="12" t="e">
        <f t="shared" si="139"/>
        <v>#REF!</v>
      </c>
      <c r="H998">
        <f t="shared" si="143"/>
        <v>80</v>
      </c>
      <c r="J998">
        <f t="shared" si="138"/>
        <v>373.23447178364029</v>
      </c>
      <c r="K998" t="e">
        <f t="shared" si="140"/>
        <v>#REF!</v>
      </c>
      <c r="L998" t="e">
        <f t="shared" si="141"/>
        <v>#REF!</v>
      </c>
    </row>
    <row r="999" spans="1:12" x14ac:dyDescent="0.25">
      <c r="A999" s="1">
        <f t="shared" si="142"/>
        <v>19.940000000000001</v>
      </c>
      <c r="B999" s="5">
        <f t="shared" si="137"/>
        <v>127.25660976306406</v>
      </c>
      <c r="C999" s="4">
        <v>997</v>
      </c>
      <c r="E999" s="3">
        <f t="shared" si="136"/>
        <v>0.02</v>
      </c>
      <c r="F999" t="e">
        <f t="shared" si="135"/>
        <v>#REF!</v>
      </c>
      <c r="G999" s="12" t="e">
        <f t="shared" si="139"/>
        <v>#REF!</v>
      </c>
      <c r="H999">
        <f t="shared" si="143"/>
        <v>80</v>
      </c>
      <c r="J999">
        <f t="shared" si="138"/>
        <v>373.28605530498794</v>
      </c>
      <c r="K999" t="e">
        <f t="shared" si="140"/>
        <v>#REF!</v>
      </c>
      <c r="L999" t="e">
        <f t="shared" si="141"/>
        <v>#REF!</v>
      </c>
    </row>
    <row r="1000" spans="1:12" x14ac:dyDescent="0.25">
      <c r="A1000" s="1">
        <f t="shared" si="142"/>
        <v>19.96</v>
      </c>
      <c r="B1000" s="5">
        <f t="shared" si="137"/>
        <v>127.26917118137735</v>
      </c>
      <c r="C1000" s="4">
        <v>998</v>
      </c>
      <c r="E1000" s="3">
        <f t="shared" si="136"/>
        <v>0.02</v>
      </c>
      <c r="F1000" t="e">
        <f t="shared" si="135"/>
        <v>#REF!</v>
      </c>
      <c r="G1000" s="12" t="e">
        <f t="shared" si="139"/>
        <v>#REF!</v>
      </c>
      <c r="H1000">
        <f t="shared" si="143"/>
        <v>80</v>
      </c>
      <c r="J1000">
        <f t="shared" si="138"/>
        <v>373.32290213204021</v>
      </c>
      <c r="K1000" t="e">
        <f t="shared" si="140"/>
        <v>#REF!</v>
      </c>
      <c r="L1000" t="e">
        <f t="shared" si="141"/>
        <v>#REF!</v>
      </c>
    </row>
    <row r="1001" spans="1:12" x14ac:dyDescent="0.25">
      <c r="A1001" s="1">
        <f t="shared" si="142"/>
        <v>19.98</v>
      </c>
      <c r="B1001" s="5">
        <f t="shared" si="137"/>
        <v>127.27670823073211</v>
      </c>
      <c r="C1001" s="4">
        <v>999</v>
      </c>
      <c r="E1001" s="3">
        <f t="shared" si="136"/>
        <v>0.02</v>
      </c>
      <c r="F1001" t="e">
        <f t="shared" si="135"/>
        <v>#REF!</v>
      </c>
      <c r="G1001" s="12" t="e">
        <f t="shared" si="139"/>
        <v>#REF!</v>
      </c>
      <c r="H1001">
        <f t="shared" si="143"/>
        <v>80</v>
      </c>
      <c r="J1001">
        <f t="shared" si="138"/>
        <v>373.34501081014753</v>
      </c>
      <c r="K1001" t="e">
        <f t="shared" si="140"/>
        <v>#REF!</v>
      </c>
      <c r="L1001" t="e">
        <f t="shared" si="141"/>
        <v>#REF!</v>
      </c>
    </row>
    <row r="1002" spans="1:12" x14ac:dyDescent="0.25">
      <c r="A1002" s="1">
        <f t="shared" si="142"/>
        <v>20</v>
      </c>
      <c r="B1002" s="5">
        <f t="shared" si="137"/>
        <v>127.27922061357856</v>
      </c>
      <c r="C1002" s="4">
        <v>1000</v>
      </c>
      <c r="E1002" s="3">
        <f t="shared" si="136"/>
        <v>0.02</v>
      </c>
      <c r="F1002" t="e">
        <f t="shared" si="135"/>
        <v>#REF!</v>
      </c>
      <c r="G1002" s="12" t="e">
        <f t="shared" si="139"/>
        <v>#REF!</v>
      </c>
      <c r="H1002">
        <f t="shared" si="143"/>
        <v>80</v>
      </c>
      <c r="J1002">
        <f t="shared" si="138"/>
        <v>373.3523804664971</v>
      </c>
      <c r="K1002" t="e">
        <f t="shared" si="140"/>
        <v>#REF!</v>
      </c>
      <c r="L1002" t="e">
        <f t="shared" si="141"/>
        <v>#REF!</v>
      </c>
    </row>
    <row r="1003" spans="1:12" x14ac:dyDescent="0.25">
      <c r="E1003" s="3"/>
      <c r="G1003" s="12"/>
    </row>
    <row r="1004" spans="1:12" x14ac:dyDescent="0.25">
      <c r="E1004" s="3"/>
      <c r="G1004" s="12"/>
    </row>
    <row r="1005" spans="1:12" x14ac:dyDescent="0.25">
      <c r="E1005" s="3"/>
      <c r="G1005" s="12"/>
    </row>
    <row r="1006" spans="1:12" x14ac:dyDescent="0.25">
      <c r="E1006" s="3"/>
      <c r="G1006" s="12"/>
    </row>
    <row r="1007" spans="1:12" x14ac:dyDescent="0.25">
      <c r="E1007" s="3"/>
      <c r="G1007" s="12"/>
    </row>
    <row r="1008" spans="1:12" x14ac:dyDescent="0.25">
      <c r="E1008" s="3"/>
      <c r="G1008" s="12"/>
    </row>
    <row r="1009" spans="5:7" x14ac:dyDescent="0.25">
      <c r="E1009" s="3"/>
      <c r="G1009" s="12"/>
    </row>
    <row r="1010" spans="5:7" x14ac:dyDescent="0.25">
      <c r="E1010" s="3"/>
      <c r="G1010" s="12"/>
    </row>
    <row r="1011" spans="5:7" x14ac:dyDescent="0.25">
      <c r="E1011" s="3"/>
      <c r="G1011" s="12"/>
    </row>
    <row r="1012" spans="5:7" x14ac:dyDescent="0.25">
      <c r="E1012" s="3"/>
      <c r="G1012" s="12"/>
    </row>
    <row r="1013" spans="5:7" x14ac:dyDescent="0.25">
      <c r="E1013" s="3"/>
      <c r="G1013" s="12"/>
    </row>
    <row r="1014" spans="5:7" x14ac:dyDescent="0.25">
      <c r="E1014" s="3"/>
      <c r="G1014" s="12"/>
    </row>
    <row r="1015" spans="5:7" x14ac:dyDescent="0.25">
      <c r="E1015" s="3"/>
      <c r="G1015" s="12"/>
    </row>
    <row r="1016" spans="5:7" x14ac:dyDescent="0.25">
      <c r="E1016" s="3"/>
      <c r="G1016" s="12"/>
    </row>
    <row r="1017" spans="5:7" x14ac:dyDescent="0.25">
      <c r="E1017" s="3"/>
      <c r="G1017" s="12"/>
    </row>
    <row r="1018" spans="5:7" x14ac:dyDescent="0.25">
      <c r="E1018" s="3"/>
      <c r="G1018" s="12"/>
    </row>
    <row r="1019" spans="5:7" x14ac:dyDescent="0.25">
      <c r="E1019" s="3"/>
      <c r="G1019" s="12"/>
    </row>
    <row r="1020" spans="5:7" x14ac:dyDescent="0.25">
      <c r="E1020" s="3"/>
      <c r="G1020" s="12"/>
    </row>
    <row r="1021" spans="5:7" x14ac:dyDescent="0.25">
      <c r="E1021" s="3"/>
      <c r="G1021" s="12"/>
    </row>
    <row r="1022" spans="5:7" x14ac:dyDescent="0.25">
      <c r="E1022" s="3"/>
      <c r="G1022" s="12"/>
    </row>
    <row r="1023" spans="5:7" x14ac:dyDescent="0.25">
      <c r="E1023" s="3"/>
      <c r="G1023" s="12"/>
    </row>
    <row r="1024" spans="5:7" x14ac:dyDescent="0.25">
      <c r="E1024" s="3"/>
      <c r="G1024" s="12"/>
    </row>
    <row r="1025" spans="5:7" x14ac:dyDescent="0.25">
      <c r="E1025" s="3"/>
      <c r="G1025" s="12"/>
    </row>
    <row r="1026" spans="5:7" x14ac:dyDescent="0.25">
      <c r="E1026" s="3"/>
      <c r="G1026" s="12"/>
    </row>
    <row r="1027" spans="5:7" x14ac:dyDescent="0.25">
      <c r="E1027" s="3"/>
      <c r="G1027" s="12"/>
    </row>
    <row r="1028" spans="5:7" x14ac:dyDescent="0.25">
      <c r="E1028" s="3"/>
      <c r="G1028" s="12"/>
    </row>
    <row r="1029" spans="5:7" x14ac:dyDescent="0.25">
      <c r="E1029" s="3"/>
      <c r="G1029" s="12"/>
    </row>
    <row r="1030" spans="5:7" x14ac:dyDescent="0.25">
      <c r="E1030" s="3"/>
      <c r="G1030" s="12"/>
    </row>
    <row r="1031" spans="5:7" x14ac:dyDescent="0.25">
      <c r="E1031" s="3"/>
      <c r="G1031" s="12"/>
    </row>
    <row r="1032" spans="5:7" x14ac:dyDescent="0.25">
      <c r="E1032" s="3"/>
      <c r="G1032" s="12"/>
    </row>
    <row r="1033" spans="5:7" x14ac:dyDescent="0.25">
      <c r="E1033" s="3"/>
      <c r="G1033" s="12"/>
    </row>
    <row r="1034" spans="5:7" x14ac:dyDescent="0.25">
      <c r="E1034" s="3"/>
      <c r="G1034" s="12"/>
    </row>
    <row r="1035" spans="5:7" x14ac:dyDescent="0.25">
      <c r="E1035" s="3"/>
      <c r="G1035" s="12"/>
    </row>
    <row r="1036" spans="5:7" x14ac:dyDescent="0.25">
      <c r="E1036" s="3"/>
      <c r="G1036" s="12"/>
    </row>
    <row r="1037" spans="5:7" x14ac:dyDescent="0.25">
      <c r="E1037" s="3"/>
      <c r="G1037" s="12"/>
    </row>
    <row r="1038" spans="5:7" x14ac:dyDescent="0.25">
      <c r="E1038" s="3"/>
      <c r="G1038" s="12"/>
    </row>
    <row r="1039" spans="5:7" x14ac:dyDescent="0.25">
      <c r="E1039" s="3"/>
      <c r="G1039" s="12"/>
    </row>
    <row r="1040" spans="5:7" x14ac:dyDescent="0.25">
      <c r="E1040" s="3"/>
      <c r="G1040" s="12"/>
    </row>
    <row r="1041" spans="5:7" x14ac:dyDescent="0.25">
      <c r="E1041" s="3"/>
      <c r="G1041" s="12"/>
    </row>
    <row r="1042" spans="5:7" x14ac:dyDescent="0.25">
      <c r="E1042" s="3"/>
      <c r="G1042" s="12"/>
    </row>
    <row r="1043" spans="5:7" x14ac:dyDescent="0.25">
      <c r="E1043" s="3"/>
      <c r="G1043" s="12"/>
    </row>
    <row r="1044" spans="5:7" x14ac:dyDescent="0.25">
      <c r="E1044" s="3"/>
      <c r="G1044" s="12"/>
    </row>
    <row r="1045" spans="5:7" x14ac:dyDescent="0.25">
      <c r="E1045" s="3"/>
      <c r="G1045" s="12"/>
    </row>
    <row r="1046" spans="5:7" x14ac:dyDescent="0.25">
      <c r="E1046" s="3"/>
      <c r="G1046" s="12"/>
    </row>
    <row r="1047" spans="5:7" x14ac:dyDescent="0.25">
      <c r="E1047" s="3"/>
      <c r="G1047" s="12"/>
    </row>
    <row r="1048" spans="5:7" x14ac:dyDescent="0.25">
      <c r="E1048" s="3"/>
      <c r="G1048" s="12"/>
    </row>
    <row r="1049" spans="5:7" x14ac:dyDescent="0.25">
      <c r="E1049" s="3"/>
      <c r="G1049" s="12"/>
    </row>
    <row r="1050" spans="5:7" x14ac:dyDescent="0.25">
      <c r="E1050" s="3"/>
      <c r="G1050" s="12"/>
    </row>
    <row r="1051" spans="5:7" x14ac:dyDescent="0.25">
      <c r="E1051" s="3"/>
      <c r="G1051" s="12"/>
    </row>
    <row r="1052" spans="5:7" x14ac:dyDescent="0.25">
      <c r="E1052" s="3"/>
      <c r="G1052" s="12"/>
    </row>
    <row r="1053" spans="5:7" x14ac:dyDescent="0.25">
      <c r="E1053" s="3"/>
      <c r="G1053" s="12"/>
    </row>
    <row r="1054" spans="5:7" x14ac:dyDescent="0.25">
      <c r="E1054" s="3"/>
      <c r="G1054" s="12"/>
    </row>
    <row r="1055" spans="5:7" x14ac:dyDescent="0.25">
      <c r="E1055" s="3"/>
      <c r="G1055" s="12"/>
    </row>
    <row r="1056" spans="5:7" x14ac:dyDescent="0.25">
      <c r="E1056" s="3"/>
      <c r="G1056" s="12"/>
    </row>
    <row r="1057" spans="5:7" x14ac:dyDescent="0.25">
      <c r="E1057" s="3"/>
      <c r="G1057" s="12"/>
    </row>
    <row r="1058" spans="5:7" x14ac:dyDescent="0.25">
      <c r="E1058" s="3"/>
      <c r="G1058" s="12"/>
    </row>
    <row r="1059" spans="5:7" x14ac:dyDescent="0.25">
      <c r="E1059" s="3"/>
      <c r="G1059" s="12"/>
    </row>
    <row r="1060" spans="5:7" x14ac:dyDescent="0.25">
      <c r="E1060" s="3"/>
      <c r="G1060" s="12"/>
    </row>
    <row r="1061" spans="5:7" x14ac:dyDescent="0.25">
      <c r="E1061" s="3"/>
      <c r="G1061" s="12"/>
    </row>
    <row r="1062" spans="5:7" x14ac:dyDescent="0.25">
      <c r="E1062" s="3"/>
      <c r="G1062" s="12"/>
    </row>
    <row r="1063" spans="5:7" x14ac:dyDescent="0.25">
      <c r="E1063" s="3"/>
      <c r="G1063" s="12"/>
    </row>
    <row r="1064" spans="5:7" x14ac:dyDescent="0.25">
      <c r="E1064" s="3"/>
      <c r="G1064" s="12"/>
    </row>
    <row r="1065" spans="5:7" x14ac:dyDescent="0.25">
      <c r="E1065" s="3"/>
      <c r="G1065" s="12"/>
    </row>
    <row r="1066" spans="5:7" x14ac:dyDescent="0.25">
      <c r="E1066" s="3"/>
      <c r="G1066" s="12"/>
    </row>
    <row r="1067" spans="5:7" x14ac:dyDescent="0.25">
      <c r="E1067" s="3"/>
      <c r="G1067" s="12"/>
    </row>
    <row r="1068" spans="5:7" x14ac:dyDescent="0.25">
      <c r="E1068" s="3"/>
      <c r="G1068" s="12"/>
    </row>
    <row r="1069" spans="5:7" x14ac:dyDescent="0.25">
      <c r="E1069" s="3"/>
      <c r="G1069" s="12"/>
    </row>
    <row r="1070" spans="5:7" x14ac:dyDescent="0.25">
      <c r="E1070" s="3"/>
      <c r="G1070" s="12"/>
    </row>
    <row r="1071" spans="5:7" x14ac:dyDescent="0.25">
      <c r="E1071" s="3"/>
      <c r="G1071" s="12"/>
    </row>
    <row r="1072" spans="5:7" x14ac:dyDescent="0.25">
      <c r="E1072" s="3"/>
      <c r="G1072" s="12"/>
    </row>
    <row r="1073" spans="5:7" x14ac:dyDescent="0.25">
      <c r="E1073" s="3"/>
      <c r="G1073" s="12"/>
    </row>
    <row r="1074" spans="5:7" x14ac:dyDescent="0.25">
      <c r="E1074" s="3"/>
      <c r="G1074" s="12"/>
    </row>
    <row r="1075" spans="5:7" x14ac:dyDescent="0.25">
      <c r="E1075" s="3"/>
      <c r="G1075" s="12"/>
    </row>
    <row r="1076" spans="5:7" x14ac:dyDescent="0.25">
      <c r="E1076" s="3"/>
      <c r="G1076" s="12"/>
    </row>
    <row r="1077" spans="5:7" x14ac:dyDescent="0.25">
      <c r="E1077" s="3"/>
      <c r="G1077" s="12"/>
    </row>
    <row r="1078" spans="5:7" x14ac:dyDescent="0.25">
      <c r="E1078" s="3"/>
      <c r="G1078" s="12"/>
    </row>
    <row r="1079" spans="5:7" x14ac:dyDescent="0.25">
      <c r="E1079" s="3"/>
      <c r="G1079" s="12"/>
    </row>
    <row r="1080" spans="5:7" x14ac:dyDescent="0.25">
      <c r="E1080" s="3"/>
      <c r="G1080" s="12"/>
    </row>
    <row r="1081" spans="5:7" x14ac:dyDescent="0.25">
      <c r="E1081" s="3"/>
      <c r="G1081" s="12"/>
    </row>
    <row r="1082" spans="5:7" x14ac:dyDescent="0.25">
      <c r="E1082" s="3"/>
      <c r="G1082" s="12"/>
    </row>
    <row r="1083" spans="5:7" x14ac:dyDescent="0.25">
      <c r="E1083" s="3"/>
      <c r="G1083" s="12"/>
    </row>
    <row r="1084" spans="5:7" x14ac:dyDescent="0.25">
      <c r="E1084" s="3"/>
      <c r="G1084" s="12"/>
    </row>
    <row r="1085" spans="5:7" x14ac:dyDescent="0.25">
      <c r="E1085" s="3"/>
      <c r="G1085" s="12"/>
    </row>
    <row r="1086" spans="5:7" x14ac:dyDescent="0.25">
      <c r="E1086" s="3"/>
      <c r="G1086" s="12"/>
    </row>
    <row r="1087" spans="5:7" x14ac:dyDescent="0.25">
      <c r="E1087" s="3"/>
      <c r="G1087" s="12"/>
    </row>
    <row r="1088" spans="5:7" x14ac:dyDescent="0.25">
      <c r="E1088" s="3"/>
      <c r="G1088" s="12"/>
    </row>
    <row r="1089" spans="5:7" x14ac:dyDescent="0.25">
      <c r="E1089" s="3"/>
      <c r="G1089" s="12"/>
    </row>
    <row r="1090" spans="5:7" x14ac:dyDescent="0.25">
      <c r="E1090" s="3"/>
      <c r="G1090" s="12"/>
    </row>
    <row r="1091" spans="5:7" x14ac:dyDescent="0.25">
      <c r="E1091" s="3"/>
      <c r="G1091" s="12"/>
    </row>
    <row r="1092" spans="5:7" x14ac:dyDescent="0.25">
      <c r="E1092" s="3"/>
      <c r="G1092" s="12"/>
    </row>
    <row r="1093" spans="5:7" x14ac:dyDescent="0.25">
      <c r="E1093" s="3"/>
      <c r="G1093" s="12"/>
    </row>
    <row r="1094" spans="5:7" x14ac:dyDescent="0.25">
      <c r="E1094" s="3"/>
      <c r="G1094" s="12"/>
    </row>
    <row r="1095" spans="5:7" x14ac:dyDescent="0.25">
      <c r="E1095" s="3"/>
      <c r="G1095" s="12"/>
    </row>
    <row r="1096" spans="5:7" x14ac:dyDescent="0.25">
      <c r="E1096" s="3"/>
      <c r="G1096" s="12"/>
    </row>
    <row r="1097" spans="5:7" x14ac:dyDescent="0.25">
      <c r="E1097" s="3"/>
      <c r="G1097" s="12"/>
    </row>
    <row r="1098" spans="5:7" x14ac:dyDescent="0.25">
      <c r="E1098" s="3"/>
      <c r="G1098" s="12"/>
    </row>
    <row r="1099" spans="5:7" x14ac:dyDescent="0.25">
      <c r="E1099" s="3"/>
      <c r="G1099" s="12"/>
    </row>
    <row r="1100" spans="5:7" x14ac:dyDescent="0.25">
      <c r="E1100" s="3"/>
      <c r="G1100" s="12"/>
    </row>
    <row r="1101" spans="5:7" x14ac:dyDescent="0.25">
      <c r="E1101" s="3"/>
      <c r="G1101" s="12"/>
    </row>
    <row r="1102" spans="5:7" x14ac:dyDescent="0.25">
      <c r="E1102" s="3"/>
      <c r="G1102" s="12"/>
    </row>
    <row r="1103" spans="5:7" x14ac:dyDescent="0.25">
      <c r="E1103" s="3"/>
      <c r="G1103" s="12"/>
    </row>
    <row r="1104" spans="5:7" x14ac:dyDescent="0.25">
      <c r="E1104" s="3"/>
      <c r="G1104" s="12"/>
    </row>
    <row r="1105" spans="5:7" x14ac:dyDescent="0.25">
      <c r="E1105" s="3"/>
      <c r="G1105" s="12"/>
    </row>
    <row r="1106" spans="5:7" x14ac:dyDescent="0.25">
      <c r="E1106" s="3"/>
      <c r="G1106" s="12"/>
    </row>
    <row r="1107" spans="5:7" x14ac:dyDescent="0.25">
      <c r="E1107" s="3"/>
      <c r="G1107" s="12"/>
    </row>
    <row r="1108" spans="5:7" x14ac:dyDescent="0.25">
      <c r="E1108" s="3"/>
      <c r="G1108" s="12"/>
    </row>
    <row r="1109" spans="5:7" x14ac:dyDescent="0.25">
      <c r="E1109" s="3"/>
      <c r="G1109" s="12"/>
    </row>
    <row r="1110" spans="5:7" x14ac:dyDescent="0.25">
      <c r="E1110" s="3"/>
      <c r="G1110" s="12"/>
    </row>
    <row r="1111" spans="5:7" x14ac:dyDescent="0.25">
      <c r="E1111" s="3"/>
      <c r="G1111" s="12"/>
    </row>
    <row r="1112" spans="5:7" x14ac:dyDescent="0.25">
      <c r="E1112" s="3"/>
      <c r="G1112" s="12"/>
    </row>
    <row r="1113" spans="5:7" x14ac:dyDescent="0.25">
      <c r="E1113" s="3"/>
      <c r="G1113" s="12"/>
    </row>
    <row r="1114" spans="5:7" x14ac:dyDescent="0.25">
      <c r="E1114" s="3"/>
      <c r="G1114" s="12"/>
    </row>
    <row r="1115" spans="5:7" x14ac:dyDescent="0.25">
      <c r="E1115" s="3"/>
      <c r="G1115" s="12"/>
    </row>
    <row r="1116" spans="5:7" x14ac:dyDescent="0.25">
      <c r="E1116" s="3"/>
      <c r="G1116" s="12"/>
    </row>
    <row r="1117" spans="5:7" x14ac:dyDescent="0.25">
      <c r="E1117" s="3"/>
      <c r="G1117" s="12"/>
    </row>
    <row r="1118" spans="5:7" x14ac:dyDescent="0.25">
      <c r="E1118" s="3"/>
      <c r="G1118" s="12"/>
    </row>
    <row r="1119" spans="5:7" x14ac:dyDescent="0.25">
      <c r="E1119" s="3"/>
      <c r="G1119" s="12"/>
    </row>
    <row r="1120" spans="5:7" x14ac:dyDescent="0.25">
      <c r="E1120" s="3"/>
      <c r="G1120" s="12"/>
    </row>
    <row r="1121" spans="5:7" x14ac:dyDescent="0.25">
      <c r="E1121" s="3"/>
      <c r="G1121" s="12"/>
    </row>
    <row r="1122" spans="5:7" x14ac:dyDescent="0.25">
      <c r="E1122" s="3"/>
      <c r="G1122" s="12"/>
    </row>
    <row r="1123" spans="5:7" x14ac:dyDescent="0.25">
      <c r="E1123" s="3"/>
      <c r="G1123" s="12"/>
    </row>
    <row r="1124" spans="5:7" x14ac:dyDescent="0.25">
      <c r="E1124" s="3"/>
      <c r="G1124" s="12"/>
    </row>
    <row r="1125" spans="5:7" x14ac:dyDescent="0.25">
      <c r="E1125" s="3"/>
      <c r="G1125" s="12"/>
    </row>
    <row r="1126" spans="5:7" x14ac:dyDescent="0.25">
      <c r="E1126" s="3"/>
      <c r="G1126" s="12"/>
    </row>
    <row r="1127" spans="5:7" x14ac:dyDescent="0.25">
      <c r="E1127" s="3"/>
      <c r="G1127" s="12"/>
    </row>
    <row r="1128" spans="5:7" x14ac:dyDescent="0.25">
      <c r="E1128" s="3"/>
      <c r="G1128" s="12"/>
    </row>
    <row r="1129" spans="5:7" x14ac:dyDescent="0.25">
      <c r="E1129" s="3"/>
      <c r="G1129" s="12"/>
    </row>
    <row r="1130" spans="5:7" x14ac:dyDescent="0.25">
      <c r="E1130" s="3"/>
      <c r="G1130" s="12"/>
    </row>
    <row r="1131" spans="5:7" x14ac:dyDescent="0.25">
      <c r="E1131" s="3"/>
      <c r="G1131" s="12"/>
    </row>
    <row r="1132" spans="5:7" x14ac:dyDescent="0.25">
      <c r="E1132" s="3"/>
      <c r="G1132" s="12"/>
    </row>
    <row r="1133" spans="5:7" x14ac:dyDescent="0.25">
      <c r="E1133" s="3"/>
      <c r="G1133" s="12"/>
    </row>
    <row r="1134" spans="5:7" x14ac:dyDescent="0.25">
      <c r="E1134" s="3"/>
      <c r="G1134" s="12"/>
    </row>
    <row r="1135" spans="5:7" x14ac:dyDescent="0.25">
      <c r="E1135" s="3"/>
      <c r="G1135" s="12"/>
    </row>
    <row r="1136" spans="5:7" x14ac:dyDescent="0.25">
      <c r="E1136" s="3"/>
      <c r="G1136" s="12"/>
    </row>
    <row r="1137" spans="5:7" x14ac:dyDescent="0.25">
      <c r="E1137" s="3"/>
      <c r="G1137" s="12"/>
    </row>
    <row r="1138" spans="5:7" x14ac:dyDescent="0.25">
      <c r="E1138" s="3"/>
      <c r="G1138" s="12"/>
    </row>
    <row r="1139" spans="5:7" x14ac:dyDescent="0.25">
      <c r="E1139" s="3"/>
      <c r="G1139" s="12"/>
    </row>
    <row r="1140" spans="5:7" x14ac:dyDescent="0.25">
      <c r="E1140" s="3"/>
      <c r="G1140" s="12"/>
    </row>
    <row r="1141" spans="5:7" x14ac:dyDescent="0.25">
      <c r="E1141" s="3"/>
      <c r="G1141" s="12"/>
    </row>
    <row r="1142" spans="5:7" x14ac:dyDescent="0.25">
      <c r="E1142" s="3"/>
      <c r="G1142" s="12"/>
    </row>
    <row r="1143" spans="5:7" x14ac:dyDescent="0.25">
      <c r="E1143" s="3"/>
      <c r="G1143" s="12"/>
    </row>
    <row r="1144" spans="5:7" x14ac:dyDescent="0.25">
      <c r="E1144" s="3"/>
      <c r="G1144" s="12"/>
    </row>
    <row r="1145" spans="5:7" x14ac:dyDescent="0.25">
      <c r="E1145" s="3"/>
      <c r="G1145" s="12"/>
    </row>
    <row r="1146" spans="5:7" x14ac:dyDescent="0.25">
      <c r="E1146" s="3"/>
      <c r="G1146" s="12"/>
    </row>
    <row r="1147" spans="5:7" x14ac:dyDescent="0.25">
      <c r="E1147" s="3"/>
      <c r="G1147" s="12"/>
    </row>
    <row r="1148" spans="5:7" x14ac:dyDescent="0.25">
      <c r="E1148" s="3"/>
      <c r="G1148" s="12"/>
    </row>
    <row r="1149" spans="5:7" x14ac:dyDescent="0.25">
      <c r="E1149" s="3"/>
      <c r="G1149" s="12"/>
    </row>
    <row r="1150" spans="5:7" x14ac:dyDescent="0.25">
      <c r="E1150" s="3"/>
      <c r="G1150" s="12"/>
    </row>
    <row r="1151" spans="5:7" x14ac:dyDescent="0.25">
      <c r="E1151" s="3"/>
      <c r="G1151" s="12"/>
    </row>
    <row r="1152" spans="5:7" x14ac:dyDescent="0.25">
      <c r="E1152" s="3"/>
      <c r="G1152" s="12"/>
    </row>
    <row r="1153" spans="5:7" x14ac:dyDescent="0.25">
      <c r="E1153" s="3"/>
      <c r="G1153" s="12"/>
    </row>
    <row r="1154" spans="5:7" x14ac:dyDescent="0.25">
      <c r="E1154" s="3"/>
      <c r="G1154" s="12"/>
    </row>
    <row r="1155" spans="5:7" x14ac:dyDescent="0.25">
      <c r="E1155" s="3"/>
      <c r="G1155" s="12"/>
    </row>
    <row r="1156" spans="5:7" x14ac:dyDescent="0.25">
      <c r="E1156" s="3"/>
      <c r="G1156" s="12"/>
    </row>
    <row r="1157" spans="5:7" x14ac:dyDescent="0.25">
      <c r="E1157" s="3"/>
      <c r="G1157" s="12"/>
    </row>
    <row r="1158" spans="5:7" x14ac:dyDescent="0.25">
      <c r="E1158" s="3"/>
      <c r="G1158" s="12"/>
    </row>
    <row r="1159" spans="5:7" x14ac:dyDescent="0.25">
      <c r="E1159" s="3"/>
      <c r="G1159" s="12"/>
    </row>
    <row r="1160" spans="5:7" x14ac:dyDescent="0.25">
      <c r="E1160" s="3"/>
      <c r="G1160" s="12"/>
    </row>
    <row r="1161" spans="5:7" x14ac:dyDescent="0.25">
      <c r="E1161" s="3"/>
      <c r="G1161" s="12"/>
    </row>
    <row r="1162" spans="5:7" x14ac:dyDescent="0.25">
      <c r="E1162" s="3"/>
      <c r="G1162" s="12"/>
    </row>
    <row r="1163" spans="5:7" x14ac:dyDescent="0.25">
      <c r="E1163" s="3"/>
      <c r="G1163" s="12"/>
    </row>
    <row r="1164" spans="5:7" x14ac:dyDescent="0.25">
      <c r="E1164" s="3"/>
      <c r="G1164" s="12"/>
    </row>
    <row r="1165" spans="5:7" x14ac:dyDescent="0.25">
      <c r="E1165" s="3"/>
      <c r="G1165" s="12"/>
    </row>
    <row r="1166" spans="5:7" x14ac:dyDescent="0.25">
      <c r="E1166" s="3"/>
      <c r="G1166" s="12"/>
    </row>
    <row r="1167" spans="5:7" x14ac:dyDescent="0.25">
      <c r="E1167" s="3"/>
      <c r="G1167" s="12"/>
    </row>
    <row r="1168" spans="5:7" x14ac:dyDescent="0.25">
      <c r="E1168" s="3"/>
      <c r="G1168" s="12"/>
    </row>
    <row r="1169" spans="5:7" x14ac:dyDescent="0.25">
      <c r="E1169" s="3"/>
      <c r="G1169" s="12"/>
    </row>
    <row r="1170" spans="5:7" x14ac:dyDescent="0.25">
      <c r="E1170" s="3"/>
      <c r="G1170" s="12"/>
    </row>
    <row r="1171" spans="5:7" x14ac:dyDescent="0.25">
      <c r="E1171" s="3"/>
      <c r="G1171" s="12"/>
    </row>
    <row r="1172" spans="5:7" x14ac:dyDescent="0.25">
      <c r="E1172" s="3"/>
      <c r="G1172" s="12"/>
    </row>
    <row r="1173" spans="5:7" x14ac:dyDescent="0.25">
      <c r="E1173" s="3"/>
      <c r="G1173" s="12"/>
    </row>
    <row r="1174" spans="5:7" x14ac:dyDescent="0.25">
      <c r="E1174" s="3"/>
      <c r="G1174" s="12"/>
    </row>
    <row r="1175" spans="5:7" x14ac:dyDescent="0.25">
      <c r="E1175" s="3"/>
      <c r="G1175" s="12"/>
    </row>
    <row r="1176" spans="5:7" x14ac:dyDescent="0.25">
      <c r="E1176" s="3"/>
      <c r="G1176" s="12"/>
    </row>
    <row r="1177" spans="5:7" x14ac:dyDescent="0.25">
      <c r="E1177" s="3"/>
      <c r="G1177" s="12"/>
    </row>
    <row r="1178" spans="5:7" x14ac:dyDescent="0.25">
      <c r="E1178" s="3"/>
      <c r="G1178" s="12"/>
    </row>
    <row r="1179" spans="5:7" x14ac:dyDescent="0.25">
      <c r="E1179" s="3"/>
      <c r="G1179" s="12"/>
    </row>
    <row r="1180" spans="5:7" x14ac:dyDescent="0.25">
      <c r="E1180" s="3"/>
      <c r="G1180" s="12"/>
    </row>
    <row r="1181" spans="5:7" x14ac:dyDescent="0.25">
      <c r="E1181" s="3"/>
      <c r="G1181" s="12"/>
    </row>
    <row r="1182" spans="5:7" x14ac:dyDescent="0.25">
      <c r="E1182" s="3"/>
      <c r="G1182" s="12"/>
    </row>
    <row r="1183" spans="5:7" x14ac:dyDescent="0.25">
      <c r="E1183" s="3"/>
      <c r="G1183" s="12"/>
    </row>
    <row r="1184" spans="5:7" x14ac:dyDescent="0.25">
      <c r="E1184" s="3"/>
      <c r="G1184" s="12"/>
    </row>
    <row r="1185" spans="5:7" x14ac:dyDescent="0.25">
      <c r="E1185" s="3"/>
      <c r="G1185" s="12"/>
    </row>
    <row r="1186" spans="5:7" x14ac:dyDescent="0.25">
      <c r="E1186" s="3"/>
      <c r="G1186" s="12"/>
    </row>
    <row r="1187" spans="5:7" x14ac:dyDescent="0.25">
      <c r="E1187" s="3"/>
      <c r="G1187" s="12"/>
    </row>
    <row r="1188" spans="5:7" x14ac:dyDescent="0.25">
      <c r="E1188" s="3"/>
      <c r="G1188" s="12"/>
    </row>
    <row r="1189" spans="5:7" x14ac:dyDescent="0.25">
      <c r="E1189" s="3"/>
      <c r="G1189" s="12"/>
    </row>
    <row r="1190" spans="5:7" x14ac:dyDescent="0.25">
      <c r="E1190" s="3"/>
      <c r="G1190" s="12"/>
    </row>
    <row r="1191" spans="5:7" x14ac:dyDescent="0.25">
      <c r="E1191" s="3"/>
      <c r="G1191" s="12"/>
    </row>
    <row r="1192" spans="5:7" x14ac:dyDescent="0.25">
      <c r="E1192" s="3"/>
      <c r="G1192" s="12"/>
    </row>
    <row r="1193" spans="5:7" x14ac:dyDescent="0.25">
      <c r="E1193" s="3"/>
      <c r="G1193" s="12"/>
    </row>
    <row r="1194" spans="5:7" x14ac:dyDescent="0.25">
      <c r="E1194" s="3"/>
      <c r="G1194" s="12"/>
    </row>
    <row r="1195" spans="5:7" x14ac:dyDescent="0.25">
      <c r="E1195" s="3"/>
      <c r="G1195" s="12"/>
    </row>
    <row r="1196" spans="5:7" x14ac:dyDescent="0.25">
      <c r="E1196" s="3"/>
      <c r="G1196" s="12"/>
    </row>
    <row r="1197" spans="5:7" x14ac:dyDescent="0.25">
      <c r="E1197" s="3"/>
      <c r="G1197" s="12"/>
    </row>
    <row r="1198" spans="5:7" x14ac:dyDescent="0.25">
      <c r="E1198" s="3"/>
      <c r="G1198" s="12"/>
    </row>
    <row r="1199" spans="5:7" x14ac:dyDescent="0.25">
      <c r="E1199" s="3"/>
      <c r="G1199" s="12"/>
    </row>
    <row r="1200" spans="5:7" x14ac:dyDescent="0.25">
      <c r="E1200" s="3"/>
      <c r="G1200" s="12"/>
    </row>
    <row r="1201" spans="5:7" x14ac:dyDescent="0.25">
      <c r="E1201" s="3"/>
      <c r="G1201" s="12"/>
    </row>
    <row r="1202" spans="5:7" x14ac:dyDescent="0.25">
      <c r="E1202" s="3"/>
      <c r="G1202" s="12"/>
    </row>
    <row r="1048576" spans="5:5" x14ac:dyDescent="0.25">
      <c r="E1048576" s="2">
        <f>SUM(E1:E1048575)</f>
        <v>20.039999999999662</v>
      </c>
    </row>
  </sheetData>
  <sheetProtection algorithmName="SHA-512" hashValue="548EpNe0Vxy7mHZUv3+ux6q97g3W2fN03TOaUAZqb5Kv60VaRx78pC2zNlxzdAhX9sGn/ONfix71MJEjOy3THQ==" saltValue="MpuH1liG0C4rW520uJvYCQ==" spinCount="100000" sheet="1" objects="1" scenarios="1"/>
  <autoFilter ref="G1:G1048576" xr:uid="{00000000-0009-0000-0000-000002000000}"/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I614"/>
  <sheetViews>
    <sheetView topLeftCell="D595" workbookViewId="0">
      <selection activeCell="I615" sqref="I615"/>
    </sheetView>
  </sheetViews>
  <sheetFormatPr defaultRowHeight="14" x14ac:dyDescent="0.25"/>
  <cols>
    <col min="2" max="2" width="15.453125" customWidth="1"/>
    <col min="3" max="3" width="15.90625" customWidth="1"/>
    <col min="4" max="4" width="15.08984375" customWidth="1"/>
    <col min="5" max="5" width="13.90625" customWidth="1"/>
    <col min="9" max="9" width="13.08984375" customWidth="1"/>
    <col min="10" max="10" width="13.81640625" customWidth="1"/>
    <col min="11" max="11" width="11.1796875" customWidth="1"/>
    <col min="12" max="12" width="12.36328125" customWidth="1"/>
    <col min="17" max="17" width="14.453125" customWidth="1"/>
    <col min="20" max="20" width="13.08984375" style="31" customWidth="1"/>
    <col min="21" max="22" width="9" style="13"/>
    <col min="33" max="33" width="22.90625" customWidth="1"/>
    <col min="34" max="34" width="11.6328125" bestFit="1" customWidth="1"/>
  </cols>
  <sheetData>
    <row r="1" spans="1:35" ht="56" x14ac:dyDescent="0.25">
      <c r="B1" s="21" t="s">
        <v>57</v>
      </c>
      <c r="C1" s="20" t="s">
        <v>55</v>
      </c>
      <c r="D1" s="20" t="s">
        <v>56</v>
      </c>
      <c r="E1" s="19" t="s">
        <v>58</v>
      </c>
      <c r="F1" s="23" t="s">
        <v>59</v>
      </c>
      <c r="G1" s="24" t="s">
        <v>60</v>
      </c>
      <c r="H1" s="22" t="s">
        <v>61</v>
      </c>
      <c r="I1" s="23" t="s">
        <v>62</v>
      </c>
      <c r="J1" s="23" t="s">
        <v>84</v>
      </c>
      <c r="K1" s="23" t="s">
        <v>86</v>
      </c>
      <c r="L1" s="23" t="s">
        <v>85</v>
      </c>
      <c r="M1" s="23" t="s">
        <v>87</v>
      </c>
      <c r="N1" s="23" t="s">
        <v>88</v>
      </c>
      <c r="O1" s="23" t="s">
        <v>89</v>
      </c>
      <c r="P1" s="23" t="s">
        <v>90</v>
      </c>
      <c r="Q1" s="30" t="s">
        <v>132</v>
      </c>
      <c r="R1" s="17"/>
      <c r="S1" s="23" t="s">
        <v>118</v>
      </c>
      <c r="AG1" s="33" t="s">
        <v>150</v>
      </c>
    </row>
    <row r="2" spans="1:35" x14ac:dyDescent="0.25">
      <c r="A2" s="16" t="s">
        <v>49</v>
      </c>
      <c r="B2">
        <v>0</v>
      </c>
      <c r="C2" t="e">
        <f>IF(typeAP3917="AP3917B",tminoff_typ_B,IF(typeAP3917="AP3917C",tminoff_typ_C,IF(typeAP3917="AP3917D",tminoff_typ_D)))</f>
        <v>#REF!</v>
      </c>
      <c r="D2" t="e">
        <f t="shared" ref="D2:D65" si="0">IF(typeAP3917="AP3917B",MAX(Ipkmax_typ_B-4*(C2-tminoff_typ_B),Ipkmax_typ_B/4),IF(typeAP3917="AP3917C",MAX(Ipkmax_typ_C-4*(C2-tminoff_typ_C),Ipkmax_typ_C/3),IF(typeAP3917="AP3917D",MAX(Ipkmax_typ_D-4*(C2-tminoff_typ_D),Ipkmax_typ_D/3))))</f>
        <v>#REF!</v>
      </c>
      <c r="E2" t="e">
        <f t="shared" ref="E2:E65" si="1">ABS(D2*Lm/(Vout+D1Vf)-C2)</f>
        <v>#REF!</v>
      </c>
      <c r="F2" t="e">
        <f>MATCH(MIN(E2:E502),E2:E502,0)+1</f>
        <v>#REF!</v>
      </c>
      <c r="G2" s="13" t="e">
        <f>INDEX(C2:D502,F2-1,1)</f>
        <v>#REF!</v>
      </c>
      <c r="H2" s="13" t="e">
        <f>INDEX(C2:D502,F2-1,2)</f>
        <v>#REF!</v>
      </c>
      <c r="I2" s="13" t="e">
        <f>H2/2</f>
        <v>#REF!</v>
      </c>
      <c r="K2" s="13" t="e">
        <f t="shared" ref="K2:K65" si="2">IF((D2*Lm/(Vout+D1Vf)-C2)&gt;0,"CC","DC")</f>
        <v>#REF!</v>
      </c>
      <c r="L2" t="e">
        <f t="shared" ref="L2:L65" si="3">IF(K2="CC",D2-0.5*(Vout+D1Vf)*C2/Lm,IF(K2="DC",0.5*D2*(D2*Lm/Vindc_rms_min+D2*Lm/(Vout+D1Vf))/(D2*Lm/Vindc_rms_min+C2)))</f>
        <v>#REF!</v>
      </c>
      <c r="M2" t="e">
        <f>C502</f>
        <v>#REF!</v>
      </c>
      <c r="N2" t="e">
        <f>D502</f>
        <v>#REF!</v>
      </c>
      <c r="O2" s="13" t="e">
        <f>K502</f>
        <v>#REF!</v>
      </c>
      <c r="P2" t="e">
        <f t="shared" ref="P2:P65" si="4">IF(K2="CC",1/((((Vout+D1Vf)*C2/Lm))*Lm/Vindc_rms_min+C2)*1000,IF(K2="DC",1000/(D2*Lm/Vindc_rms_min+C2)))</f>
        <v>#REF!</v>
      </c>
      <c r="Q2" s="30" t="s">
        <v>117</v>
      </c>
      <c r="R2" s="17">
        <f>Iout</f>
        <v>360</v>
      </c>
      <c r="S2" t="e">
        <f t="shared" ref="S2:S65" si="5">ABS(L2-Iout)</f>
        <v>#REF!</v>
      </c>
      <c r="T2" s="32" t="s">
        <v>145</v>
      </c>
      <c r="U2" s="13" t="e">
        <f>R5*Lm/(Vout+D1Vf)</f>
        <v>#REF!</v>
      </c>
      <c r="V2" s="13" t="s">
        <v>146</v>
      </c>
    </row>
    <row r="3" spans="1:35" x14ac:dyDescent="0.25">
      <c r="B3">
        <v>1</v>
      </c>
      <c r="C3" t="e">
        <f t="shared" ref="C3:C66" si="6">IF(typeAP3917="AP3917B",tminoff_typ_B+B3*(toffmax_BCD-tminoff_typ_B)/500,IF(typeAP3917="AP3917C",tminoff_typ_C+B3*(toffmax_BCD-tminoff_typ_C)/500,IF(typeAP3917="AP3917D",tminoff_typ_D+B3*(toffmax_BCD-tminoff_typ_D)/500)))</f>
        <v>#REF!</v>
      </c>
      <c r="D3" t="e">
        <f t="shared" si="0"/>
        <v>#REF!</v>
      </c>
      <c r="E3" t="e">
        <f t="shared" si="1"/>
        <v>#REF!</v>
      </c>
      <c r="I3" s="13"/>
      <c r="K3" s="13" t="e">
        <f t="shared" si="2"/>
        <v>#REF!</v>
      </c>
      <c r="L3" t="e">
        <f t="shared" si="3"/>
        <v>#REF!</v>
      </c>
      <c r="M3" t="e">
        <f>M2</f>
        <v>#REF!</v>
      </c>
      <c r="N3" t="e">
        <f>N2</f>
        <v>#REF!</v>
      </c>
      <c r="O3" s="13" t="e">
        <f>O2</f>
        <v>#REF!</v>
      </c>
      <c r="P3" t="e">
        <f t="shared" si="4"/>
        <v>#REF!</v>
      </c>
      <c r="Q3" s="26" t="s">
        <v>119</v>
      </c>
      <c r="R3" s="17" t="e">
        <f>MATCH(MIN(S2:S602),S2:S602,0)</f>
        <v>#REF!</v>
      </c>
      <c r="S3" t="e">
        <f t="shared" si="5"/>
        <v>#REF!</v>
      </c>
      <c r="AG3" t="s">
        <v>151</v>
      </c>
      <c r="AH3">
        <f>Ipeak_max_inL-Ipeak_min_inL</f>
        <v>348</v>
      </c>
      <c r="AI3" t="s">
        <v>152</v>
      </c>
    </row>
    <row r="4" spans="1:35" x14ac:dyDescent="0.25">
      <c r="B4">
        <v>2</v>
      </c>
      <c r="C4" t="e">
        <f t="shared" si="6"/>
        <v>#REF!</v>
      </c>
      <c r="D4" t="e">
        <f t="shared" si="0"/>
        <v>#REF!</v>
      </c>
      <c r="E4" t="e">
        <f t="shared" si="1"/>
        <v>#REF!</v>
      </c>
      <c r="I4" s="13"/>
      <c r="K4" s="13" t="e">
        <f t="shared" si="2"/>
        <v>#REF!</v>
      </c>
      <c r="L4" t="e">
        <f t="shared" si="3"/>
        <v>#REF!</v>
      </c>
      <c r="M4" t="e">
        <f t="shared" ref="M4:M67" si="7">M3</f>
        <v>#REF!</v>
      </c>
      <c r="N4" t="e">
        <f t="shared" ref="N4:N67" si="8">N3</f>
        <v>#REF!</v>
      </c>
      <c r="O4" s="13" t="e">
        <f>O3</f>
        <v>#REF!</v>
      </c>
      <c r="P4" t="e">
        <f t="shared" si="4"/>
        <v>#REF!</v>
      </c>
      <c r="Q4" s="26" t="s">
        <v>120</v>
      </c>
      <c r="R4" s="17" t="e">
        <f>INDEX(C2:D502,R3,1)</f>
        <v>#REF!</v>
      </c>
      <c r="S4" t="e">
        <f t="shared" si="5"/>
        <v>#REF!</v>
      </c>
      <c r="AG4" t="s">
        <v>154</v>
      </c>
      <c r="AH4" t="e">
        <f>R4*Iout/Cout</f>
        <v>#REF!</v>
      </c>
      <c r="AI4" t="s">
        <v>153</v>
      </c>
    </row>
    <row r="5" spans="1:35" x14ac:dyDescent="0.25">
      <c r="B5">
        <v>3</v>
      </c>
      <c r="C5" t="e">
        <f t="shared" si="6"/>
        <v>#REF!</v>
      </c>
      <c r="D5" t="e">
        <f t="shared" si="0"/>
        <v>#REF!</v>
      </c>
      <c r="E5" t="e">
        <f t="shared" si="1"/>
        <v>#REF!</v>
      </c>
      <c r="K5" s="13" t="e">
        <f t="shared" si="2"/>
        <v>#REF!</v>
      </c>
      <c r="L5" t="e">
        <f t="shared" si="3"/>
        <v>#REF!</v>
      </c>
      <c r="M5" t="e">
        <f t="shared" si="7"/>
        <v>#REF!</v>
      </c>
      <c r="N5" t="e">
        <f t="shared" si="8"/>
        <v>#REF!</v>
      </c>
      <c r="O5" s="13" t="e">
        <f t="shared" ref="O5:O68" si="9">O4</f>
        <v>#REF!</v>
      </c>
      <c r="P5" t="e">
        <f t="shared" si="4"/>
        <v>#REF!</v>
      </c>
      <c r="Q5" s="26" t="s">
        <v>121</v>
      </c>
      <c r="R5" s="17" t="e">
        <f>INDEX(C2:D502,R3,2)</f>
        <v>#REF!</v>
      </c>
      <c r="S5" t="e">
        <f t="shared" si="5"/>
        <v>#REF!</v>
      </c>
      <c r="AG5" t="s">
        <v>155</v>
      </c>
      <c r="AH5">
        <f>AH3*Cout_esr/1000</f>
        <v>52.2</v>
      </c>
      <c r="AI5" t="s">
        <v>153</v>
      </c>
    </row>
    <row r="6" spans="1:35" x14ac:dyDescent="0.25">
      <c r="B6">
        <v>4</v>
      </c>
      <c r="C6" t="e">
        <f t="shared" si="6"/>
        <v>#REF!</v>
      </c>
      <c r="D6" t="e">
        <f t="shared" si="0"/>
        <v>#REF!</v>
      </c>
      <c r="E6" t="e">
        <f t="shared" si="1"/>
        <v>#REF!</v>
      </c>
      <c r="K6" s="13" t="e">
        <f t="shared" si="2"/>
        <v>#REF!</v>
      </c>
      <c r="L6" t="e">
        <f t="shared" si="3"/>
        <v>#REF!</v>
      </c>
      <c r="M6" t="e">
        <f t="shared" si="7"/>
        <v>#REF!</v>
      </c>
      <c r="N6" t="e">
        <f t="shared" si="8"/>
        <v>#REF!</v>
      </c>
      <c r="O6" s="13" t="e">
        <f t="shared" si="9"/>
        <v>#REF!</v>
      </c>
      <c r="P6" t="e">
        <f t="shared" si="4"/>
        <v>#REF!</v>
      </c>
      <c r="Q6" s="26" t="s">
        <v>122</v>
      </c>
      <c r="R6" s="17" t="e">
        <f>Vindc_rms_min/Lm</f>
        <v>#REF!</v>
      </c>
      <c r="S6" t="e">
        <f t="shared" si="5"/>
        <v>#REF!</v>
      </c>
    </row>
    <row r="7" spans="1:35" x14ac:dyDescent="0.25">
      <c r="B7">
        <v>5</v>
      </c>
      <c r="C7" t="e">
        <f t="shared" si="6"/>
        <v>#REF!</v>
      </c>
      <c r="D7" t="e">
        <f t="shared" si="0"/>
        <v>#REF!</v>
      </c>
      <c r="E7" t="e">
        <f t="shared" si="1"/>
        <v>#REF!</v>
      </c>
      <c r="K7" s="13" t="e">
        <f t="shared" si="2"/>
        <v>#REF!</v>
      </c>
      <c r="L7" t="e">
        <f t="shared" si="3"/>
        <v>#REF!</v>
      </c>
      <c r="M7" t="e">
        <f t="shared" si="7"/>
        <v>#REF!</v>
      </c>
      <c r="N7" t="e">
        <f t="shared" si="8"/>
        <v>#REF!</v>
      </c>
      <c r="O7" s="13" t="e">
        <f t="shared" si="9"/>
        <v>#REF!</v>
      </c>
      <c r="P7" t="e">
        <f t="shared" si="4"/>
        <v>#REF!</v>
      </c>
      <c r="Q7" s="26" t="s">
        <v>123</v>
      </c>
      <c r="R7" s="17" t="e">
        <f>R5-(Vout+D1Vf)/Lm*R4</f>
        <v>#REF!</v>
      </c>
      <c r="S7" t="e">
        <f t="shared" si="5"/>
        <v>#REF!</v>
      </c>
      <c r="T7" s="31" t="s">
        <v>138</v>
      </c>
      <c r="AG7" t="s">
        <v>156</v>
      </c>
      <c r="AH7" t="e">
        <f>(R4*Iout)/(Vripple-30)*2</f>
        <v>#REF!</v>
      </c>
      <c r="AI7" t="s">
        <v>157</v>
      </c>
    </row>
    <row r="8" spans="1:35" x14ac:dyDescent="0.25">
      <c r="B8">
        <v>6</v>
      </c>
      <c r="C8" t="e">
        <f t="shared" si="6"/>
        <v>#REF!</v>
      </c>
      <c r="D8" t="e">
        <f t="shared" si="0"/>
        <v>#REF!</v>
      </c>
      <c r="E8" t="e">
        <f t="shared" si="1"/>
        <v>#REF!</v>
      </c>
      <c r="K8" s="13" t="e">
        <f t="shared" si="2"/>
        <v>#REF!</v>
      </c>
      <c r="L8" t="e">
        <f t="shared" si="3"/>
        <v>#REF!</v>
      </c>
      <c r="M8" t="e">
        <f t="shared" si="7"/>
        <v>#REF!</v>
      </c>
      <c r="N8" t="e">
        <f t="shared" si="8"/>
        <v>#REF!</v>
      </c>
      <c r="O8" s="13" t="e">
        <f t="shared" si="9"/>
        <v>#REF!</v>
      </c>
      <c r="P8" t="e">
        <f t="shared" si="4"/>
        <v>#REF!</v>
      </c>
      <c r="Q8" s="26" t="s">
        <v>124</v>
      </c>
      <c r="R8" s="17">
        <f>(Vout+D1Vf)/Lm</f>
        <v>12.85</v>
      </c>
      <c r="S8" t="e">
        <f t="shared" si="5"/>
        <v>#REF!</v>
      </c>
      <c r="T8" s="13">
        <v>0</v>
      </c>
      <c r="U8" s="13">
        <v>0</v>
      </c>
      <c r="V8" s="13" t="e">
        <f>IF(Workingmode="CCM",R7,IF(Workingmode="DCM",0))</f>
        <v>#REF!</v>
      </c>
    </row>
    <row r="9" spans="1:35" x14ac:dyDescent="0.25">
      <c r="B9">
        <v>7</v>
      </c>
      <c r="C9" t="e">
        <f t="shared" si="6"/>
        <v>#REF!</v>
      </c>
      <c r="D9" t="e">
        <f t="shared" si="0"/>
        <v>#REF!</v>
      </c>
      <c r="E9" t="e">
        <f t="shared" si="1"/>
        <v>#REF!</v>
      </c>
      <c r="K9" s="13" t="e">
        <f t="shared" si="2"/>
        <v>#REF!</v>
      </c>
      <c r="L9" t="e">
        <f t="shared" si="3"/>
        <v>#REF!</v>
      </c>
      <c r="M9" t="e">
        <f t="shared" si="7"/>
        <v>#REF!</v>
      </c>
      <c r="N9" t="e">
        <f t="shared" si="8"/>
        <v>#REF!</v>
      </c>
      <c r="O9" s="13" t="e">
        <f t="shared" si="9"/>
        <v>#REF!</v>
      </c>
      <c r="P9" t="e">
        <f t="shared" si="4"/>
        <v>#REF!</v>
      </c>
      <c r="Q9" s="26" t="s">
        <v>126</v>
      </c>
      <c r="R9" s="17" t="e">
        <f>R4*(Vout+D1Vf)/Vindc_rms_min</f>
        <v>#REF!</v>
      </c>
      <c r="S9" t="e">
        <f t="shared" si="5"/>
        <v>#REF!</v>
      </c>
      <c r="T9" s="13" t="s">
        <v>139</v>
      </c>
      <c r="U9" s="13" t="e">
        <f>R9</f>
        <v>#REF!</v>
      </c>
      <c r="V9" s="13" t="e">
        <f>R5</f>
        <v>#REF!</v>
      </c>
      <c r="AG9" t="s">
        <v>158</v>
      </c>
      <c r="AH9" t="e">
        <f>((Vripple-30)-R4*Iout/Cout)/AH3*1000</f>
        <v>#REF!</v>
      </c>
      <c r="AI9" t="s">
        <v>159</v>
      </c>
    </row>
    <row r="10" spans="1:35" x14ac:dyDescent="0.25">
      <c r="B10">
        <v>8</v>
      </c>
      <c r="C10" t="e">
        <f t="shared" si="6"/>
        <v>#REF!</v>
      </c>
      <c r="D10" t="e">
        <f t="shared" si="0"/>
        <v>#REF!</v>
      </c>
      <c r="E10" t="e">
        <f t="shared" si="1"/>
        <v>#REF!</v>
      </c>
      <c r="K10" s="13" t="e">
        <f t="shared" si="2"/>
        <v>#REF!</v>
      </c>
      <c r="L10" t="e">
        <f t="shared" si="3"/>
        <v>#REF!</v>
      </c>
      <c r="M10" t="e">
        <f t="shared" si="7"/>
        <v>#REF!</v>
      </c>
      <c r="N10" t="e">
        <f t="shared" si="8"/>
        <v>#REF!</v>
      </c>
      <c r="O10" s="13" t="e">
        <f t="shared" si="9"/>
        <v>#REF!</v>
      </c>
      <c r="P10" t="e">
        <f t="shared" si="4"/>
        <v>#REF!</v>
      </c>
      <c r="Q10" s="26" t="s">
        <v>125</v>
      </c>
      <c r="R10" s="17" t="e">
        <f>(R5-R7)*Lm/Vindc_rms_min</f>
        <v>#REF!</v>
      </c>
      <c r="S10" t="e">
        <f t="shared" si="5"/>
        <v>#REF!</v>
      </c>
      <c r="T10" s="31" t="s">
        <v>140</v>
      </c>
      <c r="U10" s="13" t="e">
        <f>IF(R15&gt;R4,R9+R4,R9+R15)</f>
        <v>#REF!</v>
      </c>
      <c r="V10" s="13" t="e">
        <f>IF(Workingmode="CCM",R7,IF(Workingmode="DCM",0))</f>
        <v>#REF!</v>
      </c>
    </row>
    <row r="11" spans="1:35" x14ac:dyDescent="0.25">
      <c r="B11">
        <v>9</v>
      </c>
      <c r="C11" t="e">
        <f t="shared" si="6"/>
        <v>#REF!</v>
      </c>
      <c r="D11" t="e">
        <f t="shared" si="0"/>
        <v>#REF!</v>
      </c>
      <c r="E11" t="e">
        <f t="shared" si="1"/>
        <v>#REF!</v>
      </c>
      <c r="K11" s="13" t="e">
        <f t="shared" si="2"/>
        <v>#REF!</v>
      </c>
      <c r="L11" t="e">
        <f t="shared" si="3"/>
        <v>#REF!</v>
      </c>
      <c r="M11" t="e">
        <f t="shared" si="7"/>
        <v>#REF!</v>
      </c>
      <c r="N11" t="e">
        <f t="shared" si="8"/>
        <v>#REF!</v>
      </c>
      <c r="O11" s="13" t="e">
        <f t="shared" si="9"/>
        <v>#REF!</v>
      </c>
      <c r="P11" t="e">
        <f t="shared" si="4"/>
        <v>#REF!</v>
      </c>
      <c r="Q11" s="26" t="s">
        <v>127</v>
      </c>
      <c r="R11" s="17" t="e">
        <f>SQRT(((R7*R7*R9+R7*R6*R9*R9+1/3*R6*R6*R9*R9*R9)+R5*R5*(R12-R9)-R5*R8*(R12*R12-R9*R9)+1/3*R8*R8*(R12*R12*R12-R9*R9*R9))/R12)</f>
        <v>#REF!</v>
      </c>
      <c r="S11" t="e">
        <f t="shared" si="5"/>
        <v>#REF!</v>
      </c>
      <c r="T11" s="31" t="s">
        <v>141</v>
      </c>
      <c r="U11" s="13" t="e">
        <f>R12</f>
        <v>#REF!</v>
      </c>
      <c r="V11" s="13" t="e">
        <f>IF(Workingmode="CCM",R7,IF(Workingmode="DCM",0))</f>
        <v>#REF!</v>
      </c>
    </row>
    <row r="12" spans="1:35" x14ac:dyDescent="0.25">
      <c r="B12">
        <v>10</v>
      </c>
      <c r="C12" t="e">
        <f t="shared" si="6"/>
        <v>#REF!</v>
      </c>
      <c r="D12" t="e">
        <f t="shared" si="0"/>
        <v>#REF!</v>
      </c>
      <c r="E12" t="e">
        <f t="shared" si="1"/>
        <v>#REF!</v>
      </c>
      <c r="K12" s="13" t="e">
        <f t="shared" si="2"/>
        <v>#REF!</v>
      </c>
      <c r="L12" t="e">
        <f t="shared" si="3"/>
        <v>#REF!</v>
      </c>
      <c r="M12" t="e">
        <f t="shared" si="7"/>
        <v>#REF!</v>
      </c>
      <c r="N12" t="e">
        <f t="shared" si="8"/>
        <v>#REF!</v>
      </c>
      <c r="O12" s="13" t="e">
        <f t="shared" si="9"/>
        <v>#REF!</v>
      </c>
      <c r="P12" t="e">
        <f t="shared" si="4"/>
        <v>#REF!</v>
      </c>
      <c r="Q12" s="26" t="s">
        <v>128</v>
      </c>
      <c r="R12" s="17" t="e">
        <f>R9+R4</f>
        <v>#REF!</v>
      </c>
      <c r="S12" t="e">
        <f t="shared" si="5"/>
        <v>#REF!</v>
      </c>
      <c r="T12" s="31" t="s">
        <v>144</v>
      </c>
      <c r="U12" s="13" t="e">
        <f>U11+U9</f>
        <v>#REF!</v>
      </c>
      <c r="V12" s="13" t="e">
        <f t="shared" ref="V12:V17" si="10">V9</f>
        <v>#REF!</v>
      </c>
    </row>
    <row r="13" spans="1:35" x14ac:dyDescent="0.25">
      <c r="B13">
        <v>11</v>
      </c>
      <c r="C13" t="e">
        <f t="shared" si="6"/>
        <v>#REF!</v>
      </c>
      <c r="D13" t="e">
        <f t="shared" si="0"/>
        <v>#REF!</v>
      </c>
      <c r="E13" t="e">
        <f t="shared" si="1"/>
        <v>#REF!</v>
      </c>
      <c r="K13" s="13" t="e">
        <f t="shared" si="2"/>
        <v>#REF!</v>
      </c>
      <c r="L13" t="e">
        <f t="shared" si="3"/>
        <v>#REF!</v>
      </c>
      <c r="M13" t="e">
        <f t="shared" si="7"/>
        <v>#REF!</v>
      </c>
      <c r="N13" t="e">
        <f t="shared" si="8"/>
        <v>#REF!</v>
      </c>
      <c r="O13" s="13" t="e">
        <f t="shared" si="9"/>
        <v>#REF!</v>
      </c>
      <c r="P13" t="e">
        <f t="shared" si="4"/>
        <v>#REF!</v>
      </c>
      <c r="Q13" s="17"/>
      <c r="R13" s="17"/>
      <c r="S13" t="e">
        <f t="shared" si="5"/>
        <v>#REF!</v>
      </c>
      <c r="T13" s="31" t="s">
        <v>142</v>
      </c>
      <c r="U13" s="13" t="e">
        <f>U11+U10</f>
        <v>#REF!</v>
      </c>
      <c r="V13" s="13" t="e">
        <f t="shared" si="10"/>
        <v>#REF!</v>
      </c>
    </row>
    <row r="14" spans="1:35" x14ac:dyDescent="0.25">
      <c r="B14">
        <v>12</v>
      </c>
      <c r="C14" t="e">
        <f t="shared" si="6"/>
        <v>#REF!</v>
      </c>
      <c r="D14" t="e">
        <f t="shared" si="0"/>
        <v>#REF!</v>
      </c>
      <c r="E14" t="e">
        <f t="shared" si="1"/>
        <v>#REF!</v>
      </c>
      <c r="K14" s="13" t="e">
        <f t="shared" si="2"/>
        <v>#REF!</v>
      </c>
      <c r="L14" t="e">
        <f t="shared" si="3"/>
        <v>#REF!</v>
      </c>
      <c r="M14" t="e">
        <f t="shared" si="7"/>
        <v>#REF!</v>
      </c>
      <c r="N14" t="e">
        <f t="shared" si="8"/>
        <v>#REF!</v>
      </c>
      <c r="O14" s="13" t="e">
        <f t="shared" si="9"/>
        <v>#REF!</v>
      </c>
      <c r="P14" t="e">
        <f t="shared" si="4"/>
        <v>#REF!</v>
      </c>
      <c r="Q14" s="26" t="s">
        <v>129</v>
      </c>
      <c r="R14" s="17" t="e">
        <f>SQRT((1/3*R6*R6*R9*R9*R9+R5*R5*(R16-R9)-R5*R8*(R16*R16-R9*R9)+1/3*R8*R8*(R16*R16*R16-R9*R9*R9))/R12)</f>
        <v>#REF!</v>
      </c>
      <c r="S14" t="e">
        <f t="shared" si="5"/>
        <v>#REF!</v>
      </c>
      <c r="T14" s="31" t="s">
        <v>143</v>
      </c>
      <c r="U14" s="13" t="e">
        <f>U11+U11</f>
        <v>#REF!</v>
      </c>
      <c r="V14" s="13" t="e">
        <f t="shared" si="10"/>
        <v>#REF!</v>
      </c>
    </row>
    <row r="15" spans="1:35" x14ac:dyDescent="0.25">
      <c r="B15">
        <v>13</v>
      </c>
      <c r="C15" t="e">
        <f t="shared" si="6"/>
        <v>#REF!</v>
      </c>
      <c r="D15" t="e">
        <f t="shared" si="0"/>
        <v>#REF!</v>
      </c>
      <c r="E15" t="e">
        <f t="shared" si="1"/>
        <v>#REF!</v>
      </c>
      <c r="K15" s="13" t="e">
        <f t="shared" si="2"/>
        <v>#REF!</v>
      </c>
      <c r="L15" t="e">
        <f t="shared" si="3"/>
        <v>#REF!</v>
      </c>
      <c r="M15" t="e">
        <f t="shared" si="7"/>
        <v>#REF!</v>
      </c>
      <c r="N15" t="e">
        <f t="shared" si="8"/>
        <v>#REF!</v>
      </c>
      <c r="O15" s="13" t="e">
        <f t="shared" si="9"/>
        <v>#REF!</v>
      </c>
      <c r="P15" t="e">
        <f t="shared" si="4"/>
        <v>#REF!</v>
      </c>
      <c r="Q15" s="26" t="s">
        <v>130</v>
      </c>
      <c r="R15" s="17" t="e">
        <f>R5*Lm/(Vout+D1Vf)</f>
        <v>#REF!</v>
      </c>
      <c r="S15" t="e">
        <f t="shared" si="5"/>
        <v>#REF!</v>
      </c>
      <c r="T15" s="31" t="s">
        <v>147</v>
      </c>
      <c r="U15" s="13" t="e">
        <f>2*U11+U9</f>
        <v>#REF!</v>
      </c>
      <c r="V15" s="13" t="e">
        <f t="shared" si="10"/>
        <v>#REF!</v>
      </c>
    </row>
    <row r="16" spans="1:35" x14ac:dyDescent="0.25">
      <c r="B16">
        <v>14</v>
      </c>
      <c r="C16" t="e">
        <f t="shared" si="6"/>
        <v>#REF!</v>
      </c>
      <c r="D16" t="e">
        <f t="shared" si="0"/>
        <v>#REF!</v>
      </c>
      <c r="E16" t="e">
        <f t="shared" si="1"/>
        <v>#REF!</v>
      </c>
      <c r="K16" s="13" t="e">
        <f t="shared" si="2"/>
        <v>#REF!</v>
      </c>
      <c r="L16" t="e">
        <f t="shared" si="3"/>
        <v>#REF!</v>
      </c>
      <c r="M16" t="e">
        <f t="shared" si="7"/>
        <v>#REF!</v>
      </c>
      <c r="N16" t="e">
        <f t="shared" si="8"/>
        <v>#REF!</v>
      </c>
      <c r="O16" s="13" t="e">
        <f t="shared" si="9"/>
        <v>#REF!</v>
      </c>
      <c r="P16" t="e">
        <f t="shared" si="4"/>
        <v>#REF!</v>
      </c>
      <c r="Q16" s="26" t="s">
        <v>131</v>
      </c>
      <c r="R16" s="17" t="e">
        <f>R9+R15</f>
        <v>#REF!</v>
      </c>
      <c r="S16" t="e">
        <f t="shared" si="5"/>
        <v>#REF!</v>
      </c>
      <c r="T16" s="31" t="s">
        <v>148</v>
      </c>
      <c r="U16" s="13" t="e">
        <f>2*U11+U10</f>
        <v>#REF!</v>
      </c>
      <c r="V16" s="13" t="e">
        <f t="shared" si="10"/>
        <v>#REF!</v>
      </c>
    </row>
    <row r="17" spans="2:22" x14ac:dyDescent="0.25">
      <c r="B17">
        <v>15</v>
      </c>
      <c r="C17" t="e">
        <f t="shared" si="6"/>
        <v>#REF!</v>
      </c>
      <c r="D17" t="e">
        <f t="shared" si="0"/>
        <v>#REF!</v>
      </c>
      <c r="E17" t="e">
        <f t="shared" si="1"/>
        <v>#REF!</v>
      </c>
      <c r="K17" s="13" t="e">
        <f t="shared" si="2"/>
        <v>#REF!</v>
      </c>
      <c r="L17" t="e">
        <f t="shared" si="3"/>
        <v>#REF!</v>
      </c>
      <c r="M17" t="e">
        <f t="shared" si="7"/>
        <v>#REF!</v>
      </c>
      <c r="N17" t="e">
        <f t="shared" si="8"/>
        <v>#REF!</v>
      </c>
      <c r="O17" s="13" t="e">
        <f t="shared" si="9"/>
        <v>#REF!</v>
      </c>
      <c r="P17" t="e">
        <f t="shared" si="4"/>
        <v>#REF!</v>
      </c>
      <c r="Q17" s="17"/>
      <c r="R17" s="17"/>
      <c r="S17" t="e">
        <f t="shared" si="5"/>
        <v>#REF!</v>
      </c>
      <c r="T17" s="31" t="s">
        <v>149</v>
      </c>
      <c r="U17" s="13" t="e">
        <f>2*U11+U11</f>
        <v>#REF!</v>
      </c>
      <c r="V17" s="13" t="e">
        <f t="shared" si="10"/>
        <v>#REF!</v>
      </c>
    </row>
    <row r="18" spans="2:22" x14ac:dyDescent="0.25">
      <c r="B18">
        <v>16</v>
      </c>
      <c r="C18" t="e">
        <f t="shared" si="6"/>
        <v>#REF!</v>
      </c>
      <c r="D18" t="e">
        <f t="shared" si="0"/>
        <v>#REF!</v>
      </c>
      <c r="E18" t="e">
        <f t="shared" si="1"/>
        <v>#REF!</v>
      </c>
      <c r="K18" s="13" t="e">
        <f t="shared" si="2"/>
        <v>#REF!</v>
      </c>
      <c r="L18" t="e">
        <f t="shared" si="3"/>
        <v>#REF!</v>
      </c>
      <c r="M18" t="e">
        <f t="shared" si="7"/>
        <v>#REF!</v>
      </c>
      <c r="N18" t="e">
        <f t="shared" si="8"/>
        <v>#REF!</v>
      </c>
      <c r="O18" s="13" t="e">
        <f t="shared" si="9"/>
        <v>#REF!</v>
      </c>
      <c r="P18" t="e">
        <f t="shared" si="4"/>
        <v>#REF!</v>
      </c>
      <c r="Q18" s="26" t="s">
        <v>133</v>
      </c>
      <c r="R18" s="17" t="e">
        <f>SQRT((R5*R5*(R12-R9)-R5*R8*(R12*R12-R9*R9)+1/3*R8*R8*(R12*R12*R12-R9*R9*R9))/R12)</f>
        <v>#REF!</v>
      </c>
      <c r="S18" t="e">
        <f t="shared" si="5"/>
        <v>#REF!</v>
      </c>
      <c r="T18" s="31">
        <v>3</v>
      </c>
      <c r="U18" s="13" t="e">
        <f>3*U11+U9</f>
        <v>#REF!</v>
      </c>
      <c r="V18" s="13" t="e">
        <f>V9</f>
        <v>#REF!</v>
      </c>
    </row>
    <row r="19" spans="2:22" x14ac:dyDescent="0.25">
      <c r="B19">
        <v>17</v>
      </c>
      <c r="C19" t="e">
        <f t="shared" si="6"/>
        <v>#REF!</v>
      </c>
      <c r="D19" t="e">
        <f t="shared" si="0"/>
        <v>#REF!</v>
      </c>
      <c r="E19" t="e">
        <f t="shared" si="1"/>
        <v>#REF!</v>
      </c>
      <c r="K19" s="13" t="e">
        <f t="shared" si="2"/>
        <v>#REF!</v>
      </c>
      <c r="L19" t="e">
        <f t="shared" si="3"/>
        <v>#REF!</v>
      </c>
      <c r="M19" t="e">
        <f t="shared" si="7"/>
        <v>#REF!</v>
      </c>
      <c r="N19" t="e">
        <f t="shared" si="8"/>
        <v>#REF!</v>
      </c>
      <c r="O19" s="13" t="e">
        <f t="shared" si="9"/>
        <v>#REF!</v>
      </c>
      <c r="P19" t="e">
        <f t="shared" si="4"/>
        <v>#REF!</v>
      </c>
      <c r="Q19" s="26" t="s">
        <v>134</v>
      </c>
      <c r="R19" s="17" t="e">
        <f>SQRT((R5*R5*(R16-R9)-R5*R8*(R16*R16-R9*R9)+1/3*R8*R8*(R16*R16*R16-R9*R9*R9))/R12)</f>
        <v>#REF!</v>
      </c>
      <c r="S19" t="e">
        <f t="shared" si="5"/>
        <v>#REF!</v>
      </c>
      <c r="U19" s="13" t="e">
        <f>3*U11+U10</f>
        <v>#REF!</v>
      </c>
      <c r="V19" s="13" t="e">
        <f>V10</f>
        <v>#REF!</v>
      </c>
    </row>
    <row r="20" spans="2:22" x14ac:dyDescent="0.25">
      <c r="B20">
        <v>18</v>
      </c>
      <c r="C20" t="e">
        <f t="shared" si="6"/>
        <v>#REF!</v>
      </c>
      <c r="D20" t="e">
        <f t="shared" si="0"/>
        <v>#REF!</v>
      </c>
      <c r="E20" t="e">
        <f t="shared" si="1"/>
        <v>#REF!</v>
      </c>
      <c r="K20" s="13" t="e">
        <f t="shared" si="2"/>
        <v>#REF!</v>
      </c>
      <c r="L20" t="e">
        <f t="shared" si="3"/>
        <v>#REF!</v>
      </c>
      <c r="M20" t="e">
        <f t="shared" si="7"/>
        <v>#REF!</v>
      </c>
      <c r="N20" t="e">
        <f t="shared" si="8"/>
        <v>#REF!</v>
      </c>
      <c r="O20" s="13" t="e">
        <f t="shared" si="9"/>
        <v>#REF!</v>
      </c>
      <c r="P20" t="e">
        <f t="shared" si="4"/>
        <v>#REF!</v>
      </c>
      <c r="S20" t="e">
        <f t="shared" si="5"/>
        <v>#REF!</v>
      </c>
      <c r="U20" s="13" t="e">
        <f>3*U11+U11</f>
        <v>#REF!</v>
      </c>
      <c r="V20" s="13" t="e">
        <f>V11</f>
        <v>#REF!</v>
      </c>
    </row>
    <row r="21" spans="2:22" x14ac:dyDescent="0.25">
      <c r="B21">
        <v>19</v>
      </c>
      <c r="C21" t="e">
        <f t="shared" si="6"/>
        <v>#REF!</v>
      </c>
      <c r="D21" t="e">
        <f t="shared" si="0"/>
        <v>#REF!</v>
      </c>
      <c r="E21" t="e">
        <f t="shared" si="1"/>
        <v>#REF!</v>
      </c>
      <c r="K21" s="13" t="e">
        <f t="shared" si="2"/>
        <v>#REF!</v>
      </c>
      <c r="L21" t="e">
        <f t="shared" si="3"/>
        <v>#REF!</v>
      </c>
      <c r="M21" t="e">
        <f t="shared" si="7"/>
        <v>#REF!</v>
      </c>
      <c r="N21" t="e">
        <f t="shared" si="8"/>
        <v>#REF!</v>
      </c>
      <c r="O21" s="13" t="e">
        <f t="shared" si="9"/>
        <v>#REF!</v>
      </c>
      <c r="P21" t="e">
        <f t="shared" si="4"/>
        <v>#REF!</v>
      </c>
      <c r="Q21" s="13" t="s">
        <v>135</v>
      </c>
      <c r="R21" t="e">
        <f>INDEX(P2:P502,R3,1)</f>
        <v>#REF!</v>
      </c>
      <c r="S21" t="e">
        <f t="shared" si="5"/>
        <v>#REF!</v>
      </c>
      <c r="U21" s="13" t="e">
        <f>4*U11+U9</f>
        <v>#REF!</v>
      </c>
      <c r="V21" s="13" t="e">
        <f>V9</f>
        <v>#REF!</v>
      </c>
    </row>
    <row r="22" spans="2:22" x14ac:dyDescent="0.25">
      <c r="B22">
        <v>20</v>
      </c>
      <c r="C22" t="e">
        <f t="shared" si="6"/>
        <v>#REF!</v>
      </c>
      <c r="D22" t="e">
        <f t="shared" si="0"/>
        <v>#REF!</v>
      </c>
      <c r="E22" t="e">
        <f t="shared" si="1"/>
        <v>#REF!</v>
      </c>
      <c r="K22" s="13" t="e">
        <f t="shared" si="2"/>
        <v>#REF!</v>
      </c>
      <c r="L22" t="e">
        <f t="shared" si="3"/>
        <v>#REF!</v>
      </c>
      <c r="M22" t="e">
        <f t="shared" si="7"/>
        <v>#REF!</v>
      </c>
      <c r="N22" t="e">
        <f t="shared" si="8"/>
        <v>#REF!</v>
      </c>
      <c r="O22" s="13" t="e">
        <f t="shared" si="9"/>
        <v>#REF!</v>
      </c>
      <c r="P22" t="e">
        <f t="shared" si="4"/>
        <v>#REF!</v>
      </c>
      <c r="Q22" s="13" t="s">
        <v>135</v>
      </c>
      <c r="R22" t="e">
        <f>P2</f>
        <v>#REF!</v>
      </c>
      <c r="S22" t="e">
        <f t="shared" si="5"/>
        <v>#REF!</v>
      </c>
      <c r="U22" s="13" t="e">
        <f>4*U11+U10</f>
        <v>#REF!</v>
      </c>
      <c r="V22" s="13" t="e">
        <f>V10</f>
        <v>#REF!</v>
      </c>
    </row>
    <row r="23" spans="2:22" x14ac:dyDescent="0.25">
      <c r="B23">
        <v>21</v>
      </c>
      <c r="C23" t="e">
        <f t="shared" si="6"/>
        <v>#REF!</v>
      </c>
      <c r="D23" t="e">
        <f t="shared" si="0"/>
        <v>#REF!</v>
      </c>
      <c r="E23" t="e">
        <f t="shared" si="1"/>
        <v>#REF!</v>
      </c>
      <c r="K23" s="13" t="e">
        <f t="shared" si="2"/>
        <v>#REF!</v>
      </c>
      <c r="L23" t="e">
        <f t="shared" si="3"/>
        <v>#REF!</v>
      </c>
      <c r="M23" t="e">
        <f t="shared" si="7"/>
        <v>#REF!</v>
      </c>
      <c r="N23" t="e">
        <f t="shared" si="8"/>
        <v>#REF!</v>
      </c>
      <c r="O23" s="13" t="e">
        <f t="shared" si="9"/>
        <v>#REF!</v>
      </c>
      <c r="P23" t="e">
        <f t="shared" si="4"/>
        <v>#REF!</v>
      </c>
      <c r="S23" t="e">
        <f t="shared" si="5"/>
        <v>#REF!</v>
      </c>
      <c r="U23" s="13" t="e">
        <f>4*U11+U11</f>
        <v>#REF!</v>
      </c>
      <c r="V23" s="13" t="e">
        <f>V11</f>
        <v>#REF!</v>
      </c>
    </row>
    <row r="24" spans="2:22" x14ac:dyDescent="0.25">
      <c r="B24">
        <v>22</v>
      </c>
      <c r="C24" t="e">
        <f t="shared" si="6"/>
        <v>#REF!</v>
      </c>
      <c r="D24" t="e">
        <f t="shared" si="0"/>
        <v>#REF!</v>
      </c>
      <c r="E24" t="e">
        <f t="shared" si="1"/>
        <v>#REF!</v>
      </c>
      <c r="K24" s="13" t="e">
        <f t="shared" si="2"/>
        <v>#REF!</v>
      </c>
      <c r="L24" t="e">
        <f t="shared" si="3"/>
        <v>#REF!</v>
      </c>
      <c r="M24" t="e">
        <f t="shared" si="7"/>
        <v>#REF!</v>
      </c>
      <c r="N24" t="e">
        <f t="shared" si="8"/>
        <v>#REF!</v>
      </c>
      <c r="O24" s="13" t="e">
        <f t="shared" si="9"/>
        <v>#REF!</v>
      </c>
      <c r="P24" t="e">
        <f t="shared" si="4"/>
        <v>#REF!</v>
      </c>
      <c r="S24" t="e">
        <f t="shared" si="5"/>
        <v>#REF!</v>
      </c>
    </row>
    <row r="25" spans="2:22" x14ac:dyDescent="0.25">
      <c r="B25">
        <v>23</v>
      </c>
      <c r="C25" t="e">
        <f t="shared" si="6"/>
        <v>#REF!</v>
      </c>
      <c r="D25" t="e">
        <f t="shared" si="0"/>
        <v>#REF!</v>
      </c>
      <c r="E25" t="e">
        <f t="shared" si="1"/>
        <v>#REF!</v>
      </c>
      <c r="K25" s="13" t="e">
        <f t="shared" si="2"/>
        <v>#REF!</v>
      </c>
      <c r="L25" t="e">
        <f t="shared" si="3"/>
        <v>#REF!</v>
      </c>
      <c r="M25" t="e">
        <f t="shared" si="7"/>
        <v>#REF!</v>
      </c>
      <c r="N25" t="e">
        <f t="shared" si="8"/>
        <v>#REF!</v>
      </c>
      <c r="O25" s="13" t="e">
        <f t="shared" si="9"/>
        <v>#REF!</v>
      </c>
      <c r="P25" t="e">
        <f t="shared" si="4"/>
        <v>#REF!</v>
      </c>
      <c r="S25" t="e">
        <f t="shared" si="5"/>
        <v>#REF!</v>
      </c>
    </row>
    <row r="26" spans="2:22" x14ac:dyDescent="0.25">
      <c r="B26">
        <v>24</v>
      </c>
      <c r="C26" t="e">
        <f t="shared" si="6"/>
        <v>#REF!</v>
      </c>
      <c r="D26" t="e">
        <f t="shared" si="0"/>
        <v>#REF!</v>
      </c>
      <c r="E26" t="e">
        <f t="shared" si="1"/>
        <v>#REF!</v>
      </c>
      <c r="K26" s="13" t="e">
        <f t="shared" si="2"/>
        <v>#REF!</v>
      </c>
      <c r="L26" t="e">
        <f t="shared" si="3"/>
        <v>#REF!</v>
      </c>
      <c r="M26" t="e">
        <f t="shared" si="7"/>
        <v>#REF!</v>
      </c>
      <c r="N26" t="e">
        <f t="shared" si="8"/>
        <v>#REF!</v>
      </c>
      <c r="O26" s="13" t="e">
        <f t="shared" si="9"/>
        <v>#REF!</v>
      </c>
      <c r="P26" t="e">
        <f t="shared" si="4"/>
        <v>#REF!</v>
      </c>
      <c r="S26" t="e">
        <f t="shared" si="5"/>
        <v>#REF!</v>
      </c>
    </row>
    <row r="27" spans="2:22" x14ac:dyDescent="0.25">
      <c r="B27">
        <v>25</v>
      </c>
      <c r="C27" t="e">
        <f t="shared" si="6"/>
        <v>#REF!</v>
      </c>
      <c r="D27" t="e">
        <f t="shared" si="0"/>
        <v>#REF!</v>
      </c>
      <c r="E27" t="e">
        <f t="shared" si="1"/>
        <v>#REF!</v>
      </c>
      <c r="K27" s="13" t="e">
        <f t="shared" si="2"/>
        <v>#REF!</v>
      </c>
      <c r="L27" t="e">
        <f t="shared" si="3"/>
        <v>#REF!</v>
      </c>
      <c r="M27" t="e">
        <f t="shared" si="7"/>
        <v>#REF!</v>
      </c>
      <c r="N27" t="e">
        <f t="shared" si="8"/>
        <v>#REF!</v>
      </c>
      <c r="O27" s="13" t="e">
        <f t="shared" si="9"/>
        <v>#REF!</v>
      </c>
      <c r="P27" t="e">
        <f t="shared" si="4"/>
        <v>#REF!</v>
      </c>
      <c r="S27" t="e">
        <f t="shared" si="5"/>
        <v>#REF!</v>
      </c>
    </row>
    <row r="28" spans="2:22" x14ac:dyDescent="0.25">
      <c r="B28">
        <v>26</v>
      </c>
      <c r="C28" t="e">
        <f t="shared" si="6"/>
        <v>#REF!</v>
      </c>
      <c r="D28" t="e">
        <f t="shared" si="0"/>
        <v>#REF!</v>
      </c>
      <c r="E28" t="e">
        <f t="shared" si="1"/>
        <v>#REF!</v>
      </c>
      <c r="K28" s="13" t="e">
        <f t="shared" si="2"/>
        <v>#REF!</v>
      </c>
      <c r="L28" t="e">
        <f t="shared" si="3"/>
        <v>#REF!</v>
      </c>
      <c r="M28" t="e">
        <f t="shared" si="7"/>
        <v>#REF!</v>
      </c>
      <c r="N28" t="e">
        <f t="shared" si="8"/>
        <v>#REF!</v>
      </c>
      <c r="O28" s="13" t="e">
        <f t="shared" si="9"/>
        <v>#REF!</v>
      </c>
      <c r="P28" t="e">
        <f t="shared" si="4"/>
        <v>#REF!</v>
      </c>
      <c r="S28" t="e">
        <f t="shared" si="5"/>
        <v>#REF!</v>
      </c>
    </row>
    <row r="29" spans="2:22" x14ac:dyDescent="0.25">
      <c r="B29">
        <v>27</v>
      </c>
      <c r="C29" t="e">
        <f t="shared" si="6"/>
        <v>#REF!</v>
      </c>
      <c r="D29" t="e">
        <f t="shared" si="0"/>
        <v>#REF!</v>
      </c>
      <c r="E29" t="e">
        <f t="shared" si="1"/>
        <v>#REF!</v>
      </c>
      <c r="K29" s="13" t="e">
        <f t="shared" si="2"/>
        <v>#REF!</v>
      </c>
      <c r="L29" t="e">
        <f t="shared" si="3"/>
        <v>#REF!</v>
      </c>
      <c r="M29" t="e">
        <f t="shared" si="7"/>
        <v>#REF!</v>
      </c>
      <c r="N29" t="e">
        <f t="shared" si="8"/>
        <v>#REF!</v>
      </c>
      <c r="O29" s="13" t="e">
        <f t="shared" si="9"/>
        <v>#REF!</v>
      </c>
      <c r="P29" t="e">
        <f t="shared" si="4"/>
        <v>#REF!</v>
      </c>
      <c r="S29" t="e">
        <f t="shared" si="5"/>
        <v>#REF!</v>
      </c>
    </row>
    <row r="30" spans="2:22" x14ac:dyDescent="0.25">
      <c r="B30">
        <v>28</v>
      </c>
      <c r="C30" t="e">
        <f t="shared" si="6"/>
        <v>#REF!</v>
      </c>
      <c r="D30" t="e">
        <f t="shared" si="0"/>
        <v>#REF!</v>
      </c>
      <c r="E30" t="e">
        <f t="shared" si="1"/>
        <v>#REF!</v>
      </c>
      <c r="K30" s="13" t="e">
        <f t="shared" si="2"/>
        <v>#REF!</v>
      </c>
      <c r="L30" t="e">
        <f t="shared" si="3"/>
        <v>#REF!</v>
      </c>
      <c r="M30" t="e">
        <f t="shared" si="7"/>
        <v>#REF!</v>
      </c>
      <c r="N30" t="e">
        <f t="shared" si="8"/>
        <v>#REF!</v>
      </c>
      <c r="O30" s="13" t="e">
        <f t="shared" si="9"/>
        <v>#REF!</v>
      </c>
      <c r="P30" t="e">
        <f t="shared" si="4"/>
        <v>#REF!</v>
      </c>
      <c r="S30" t="e">
        <f t="shared" si="5"/>
        <v>#REF!</v>
      </c>
    </row>
    <row r="31" spans="2:22" x14ac:dyDescent="0.25">
      <c r="B31">
        <v>29</v>
      </c>
      <c r="C31" t="e">
        <f t="shared" si="6"/>
        <v>#REF!</v>
      </c>
      <c r="D31" t="e">
        <f t="shared" si="0"/>
        <v>#REF!</v>
      </c>
      <c r="E31" t="e">
        <f t="shared" si="1"/>
        <v>#REF!</v>
      </c>
      <c r="K31" s="13" t="e">
        <f t="shared" si="2"/>
        <v>#REF!</v>
      </c>
      <c r="L31" t="e">
        <f t="shared" si="3"/>
        <v>#REF!</v>
      </c>
      <c r="M31" t="e">
        <f t="shared" si="7"/>
        <v>#REF!</v>
      </c>
      <c r="N31" t="e">
        <f t="shared" si="8"/>
        <v>#REF!</v>
      </c>
      <c r="O31" s="13" t="e">
        <f t="shared" si="9"/>
        <v>#REF!</v>
      </c>
      <c r="P31" t="e">
        <f t="shared" si="4"/>
        <v>#REF!</v>
      </c>
      <c r="S31" t="e">
        <f t="shared" si="5"/>
        <v>#REF!</v>
      </c>
    </row>
    <row r="32" spans="2:22" x14ac:dyDescent="0.25">
      <c r="B32">
        <v>30</v>
      </c>
      <c r="C32" t="e">
        <f t="shared" si="6"/>
        <v>#REF!</v>
      </c>
      <c r="D32" t="e">
        <f t="shared" si="0"/>
        <v>#REF!</v>
      </c>
      <c r="E32" t="e">
        <f t="shared" si="1"/>
        <v>#REF!</v>
      </c>
      <c r="K32" s="13" t="e">
        <f t="shared" si="2"/>
        <v>#REF!</v>
      </c>
      <c r="L32" t="e">
        <f t="shared" si="3"/>
        <v>#REF!</v>
      </c>
      <c r="M32" t="e">
        <f t="shared" si="7"/>
        <v>#REF!</v>
      </c>
      <c r="N32" t="e">
        <f t="shared" si="8"/>
        <v>#REF!</v>
      </c>
      <c r="O32" s="13" t="e">
        <f t="shared" si="9"/>
        <v>#REF!</v>
      </c>
      <c r="P32" t="e">
        <f t="shared" si="4"/>
        <v>#REF!</v>
      </c>
      <c r="S32" t="e">
        <f t="shared" si="5"/>
        <v>#REF!</v>
      </c>
    </row>
    <row r="33" spans="2:19" x14ac:dyDescent="0.25">
      <c r="B33">
        <v>31</v>
      </c>
      <c r="C33" t="e">
        <f t="shared" si="6"/>
        <v>#REF!</v>
      </c>
      <c r="D33" t="e">
        <f t="shared" si="0"/>
        <v>#REF!</v>
      </c>
      <c r="E33" t="e">
        <f t="shared" si="1"/>
        <v>#REF!</v>
      </c>
      <c r="K33" s="13" t="e">
        <f t="shared" si="2"/>
        <v>#REF!</v>
      </c>
      <c r="L33" t="e">
        <f t="shared" si="3"/>
        <v>#REF!</v>
      </c>
      <c r="M33" t="e">
        <f t="shared" si="7"/>
        <v>#REF!</v>
      </c>
      <c r="N33" t="e">
        <f t="shared" si="8"/>
        <v>#REF!</v>
      </c>
      <c r="O33" s="13" t="e">
        <f t="shared" si="9"/>
        <v>#REF!</v>
      </c>
      <c r="P33" t="e">
        <f t="shared" si="4"/>
        <v>#REF!</v>
      </c>
      <c r="S33" t="e">
        <f t="shared" si="5"/>
        <v>#REF!</v>
      </c>
    </row>
    <row r="34" spans="2:19" x14ac:dyDescent="0.25">
      <c r="B34">
        <v>32</v>
      </c>
      <c r="C34" t="e">
        <f t="shared" si="6"/>
        <v>#REF!</v>
      </c>
      <c r="D34" t="e">
        <f t="shared" si="0"/>
        <v>#REF!</v>
      </c>
      <c r="E34" t="e">
        <f t="shared" si="1"/>
        <v>#REF!</v>
      </c>
      <c r="K34" s="13" t="e">
        <f t="shared" si="2"/>
        <v>#REF!</v>
      </c>
      <c r="L34" t="e">
        <f t="shared" si="3"/>
        <v>#REF!</v>
      </c>
      <c r="M34" t="e">
        <f t="shared" si="7"/>
        <v>#REF!</v>
      </c>
      <c r="N34" t="e">
        <f t="shared" si="8"/>
        <v>#REF!</v>
      </c>
      <c r="O34" s="13" t="e">
        <f t="shared" si="9"/>
        <v>#REF!</v>
      </c>
      <c r="P34" t="e">
        <f t="shared" si="4"/>
        <v>#REF!</v>
      </c>
      <c r="S34" t="e">
        <f t="shared" si="5"/>
        <v>#REF!</v>
      </c>
    </row>
    <row r="35" spans="2:19" x14ac:dyDescent="0.25">
      <c r="B35">
        <v>33</v>
      </c>
      <c r="C35" t="e">
        <f t="shared" si="6"/>
        <v>#REF!</v>
      </c>
      <c r="D35" t="e">
        <f t="shared" si="0"/>
        <v>#REF!</v>
      </c>
      <c r="E35" t="e">
        <f t="shared" si="1"/>
        <v>#REF!</v>
      </c>
      <c r="K35" s="13" t="e">
        <f t="shared" si="2"/>
        <v>#REF!</v>
      </c>
      <c r="L35" t="e">
        <f t="shared" si="3"/>
        <v>#REF!</v>
      </c>
      <c r="M35" t="e">
        <f t="shared" si="7"/>
        <v>#REF!</v>
      </c>
      <c r="N35" t="e">
        <f t="shared" si="8"/>
        <v>#REF!</v>
      </c>
      <c r="O35" s="13" t="e">
        <f t="shared" si="9"/>
        <v>#REF!</v>
      </c>
      <c r="P35" t="e">
        <f t="shared" si="4"/>
        <v>#REF!</v>
      </c>
      <c r="S35" t="e">
        <f t="shared" si="5"/>
        <v>#REF!</v>
      </c>
    </row>
    <row r="36" spans="2:19" x14ac:dyDescent="0.25">
      <c r="B36">
        <v>34</v>
      </c>
      <c r="C36" t="e">
        <f t="shared" si="6"/>
        <v>#REF!</v>
      </c>
      <c r="D36" t="e">
        <f t="shared" si="0"/>
        <v>#REF!</v>
      </c>
      <c r="E36" t="e">
        <f t="shared" si="1"/>
        <v>#REF!</v>
      </c>
      <c r="K36" s="13" t="e">
        <f t="shared" si="2"/>
        <v>#REF!</v>
      </c>
      <c r="L36" t="e">
        <f t="shared" si="3"/>
        <v>#REF!</v>
      </c>
      <c r="M36" t="e">
        <f t="shared" si="7"/>
        <v>#REF!</v>
      </c>
      <c r="N36" t="e">
        <f t="shared" si="8"/>
        <v>#REF!</v>
      </c>
      <c r="O36" s="13" t="e">
        <f t="shared" si="9"/>
        <v>#REF!</v>
      </c>
      <c r="P36" t="e">
        <f t="shared" si="4"/>
        <v>#REF!</v>
      </c>
      <c r="S36" t="e">
        <f t="shared" si="5"/>
        <v>#REF!</v>
      </c>
    </row>
    <row r="37" spans="2:19" x14ac:dyDescent="0.25">
      <c r="B37">
        <v>35</v>
      </c>
      <c r="C37" t="e">
        <f t="shared" si="6"/>
        <v>#REF!</v>
      </c>
      <c r="D37" t="e">
        <f t="shared" si="0"/>
        <v>#REF!</v>
      </c>
      <c r="E37" t="e">
        <f t="shared" si="1"/>
        <v>#REF!</v>
      </c>
      <c r="K37" s="13" t="e">
        <f t="shared" si="2"/>
        <v>#REF!</v>
      </c>
      <c r="L37" t="e">
        <f t="shared" si="3"/>
        <v>#REF!</v>
      </c>
      <c r="M37" t="e">
        <f t="shared" si="7"/>
        <v>#REF!</v>
      </c>
      <c r="N37" t="e">
        <f t="shared" si="8"/>
        <v>#REF!</v>
      </c>
      <c r="O37" s="13" t="e">
        <f t="shared" si="9"/>
        <v>#REF!</v>
      </c>
      <c r="P37" t="e">
        <f t="shared" si="4"/>
        <v>#REF!</v>
      </c>
      <c r="S37" t="e">
        <f t="shared" si="5"/>
        <v>#REF!</v>
      </c>
    </row>
    <row r="38" spans="2:19" x14ac:dyDescent="0.25">
      <c r="B38">
        <v>36</v>
      </c>
      <c r="C38" t="e">
        <f t="shared" si="6"/>
        <v>#REF!</v>
      </c>
      <c r="D38" t="e">
        <f t="shared" si="0"/>
        <v>#REF!</v>
      </c>
      <c r="E38" t="e">
        <f t="shared" si="1"/>
        <v>#REF!</v>
      </c>
      <c r="K38" s="13" t="e">
        <f t="shared" si="2"/>
        <v>#REF!</v>
      </c>
      <c r="L38" t="e">
        <f t="shared" si="3"/>
        <v>#REF!</v>
      </c>
      <c r="M38" t="e">
        <f t="shared" si="7"/>
        <v>#REF!</v>
      </c>
      <c r="N38" t="e">
        <f t="shared" si="8"/>
        <v>#REF!</v>
      </c>
      <c r="O38" s="13" t="e">
        <f t="shared" si="9"/>
        <v>#REF!</v>
      </c>
      <c r="P38" t="e">
        <f t="shared" si="4"/>
        <v>#REF!</v>
      </c>
      <c r="S38" t="e">
        <f t="shared" si="5"/>
        <v>#REF!</v>
      </c>
    </row>
    <row r="39" spans="2:19" x14ac:dyDescent="0.25">
      <c r="B39">
        <v>37</v>
      </c>
      <c r="C39" t="e">
        <f t="shared" si="6"/>
        <v>#REF!</v>
      </c>
      <c r="D39" t="e">
        <f t="shared" si="0"/>
        <v>#REF!</v>
      </c>
      <c r="E39" t="e">
        <f t="shared" si="1"/>
        <v>#REF!</v>
      </c>
      <c r="K39" s="13" t="e">
        <f t="shared" si="2"/>
        <v>#REF!</v>
      </c>
      <c r="L39" t="e">
        <f t="shared" si="3"/>
        <v>#REF!</v>
      </c>
      <c r="M39" t="e">
        <f t="shared" si="7"/>
        <v>#REF!</v>
      </c>
      <c r="N39" t="e">
        <f t="shared" si="8"/>
        <v>#REF!</v>
      </c>
      <c r="O39" s="13" t="e">
        <f t="shared" si="9"/>
        <v>#REF!</v>
      </c>
      <c r="P39" t="e">
        <f t="shared" si="4"/>
        <v>#REF!</v>
      </c>
      <c r="S39" t="e">
        <f t="shared" si="5"/>
        <v>#REF!</v>
      </c>
    </row>
    <row r="40" spans="2:19" x14ac:dyDescent="0.25">
      <c r="B40">
        <v>38</v>
      </c>
      <c r="C40" t="e">
        <f t="shared" si="6"/>
        <v>#REF!</v>
      </c>
      <c r="D40" t="e">
        <f t="shared" si="0"/>
        <v>#REF!</v>
      </c>
      <c r="E40" t="e">
        <f t="shared" si="1"/>
        <v>#REF!</v>
      </c>
      <c r="K40" s="13" t="e">
        <f t="shared" si="2"/>
        <v>#REF!</v>
      </c>
      <c r="L40" t="e">
        <f t="shared" si="3"/>
        <v>#REF!</v>
      </c>
      <c r="M40" t="e">
        <f t="shared" si="7"/>
        <v>#REF!</v>
      </c>
      <c r="N40" t="e">
        <f t="shared" si="8"/>
        <v>#REF!</v>
      </c>
      <c r="O40" s="13" t="e">
        <f t="shared" si="9"/>
        <v>#REF!</v>
      </c>
      <c r="P40" t="e">
        <f t="shared" si="4"/>
        <v>#REF!</v>
      </c>
      <c r="S40" t="e">
        <f t="shared" si="5"/>
        <v>#REF!</v>
      </c>
    </row>
    <row r="41" spans="2:19" x14ac:dyDescent="0.25">
      <c r="B41">
        <v>39</v>
      </c>
      <c r="C41" t="e">
        <f t="shared" si="6"/>
        <v>#REF!</v>
      </c>
      <c r="D41" t="e">
        <f t="shared" si="0"/>
        <v>#REF!</v>
      </c>
      <c r="E41" t="e">
        <f t="shared" si="1"/>
        <v>#REF!</v>
      </c>
      <c r="K41" s="13" t="e">
        <f t="shared" si="2"/>
        <v>#REF!</v>
      </c>
      <c r="L41" t="e">
        <f t="shared" si="3"/>
        <v>#REF!</v>
      </c>
      <c r="M41" t="e">
        <f t="shared" si="7"/>
        <v>#REF!</v>
      </c>
      <c r="N41" t="e">
        <f t="shared" si="8"/>
        <v>#REF!</v>
      </c>
      <c r="O41" s="13" t="e">
        <f t="shared" si="9"/>
        <v>#REF!</v>
      </c>
      <c r="P41" t="e">
        <f t="shared" si="4"/>
        <v>#REF!</v>
      </c>
      <c r="S41" t="e">
        <f t="shared" si="5"/>
        <v>#REF!</v>
      </c>
    </row>
    <row r="42" spans="2:19" x14ac:dyDescent="0.25">
      <c r="B42">
        <v>40</v>
      </c>
      <c r="C42" t="e">
        <f t="shared" si="6"/>
        <v>#REF!</v>
      </c>
      <c r="D42" t="e">
        <f t="shared" si="0"/>
        <v>#REF!</v>
      </c>
      <c r="E42" t="e">
        <f t="shared" si="1"/>
        <v>#REF!</v>
      </c>
      <c r="K42" s="13" t="e">
        <f t="shared" si="2"/>
        <v>#REF!</v>
      </c>
      <c r="L42" t="e">
        <f t="shared" si="3"/>
        <v>#REF!</v>
      </c>
      <c r="M42" t="e">
        <f t="shared" si="7"/>
        <v>#REF!</v>
      </c>
      <c r="N42" t="e">
        <f t="shared" si="8"/>
        <v>#REF!</v>
      </c>
      <c r="O42" s="13" t="e">
        <f t="shared" si="9"/>
        <v>#REF!</v>
      </c>
      <c r="P42" t="e">
        <f t="shared" si="4"/>
        <v>#REF!</v>
      </c>
      <c r="S42" t="e">
        <f t="shared" si="5"/>
        <v>#REF!</v>
      </c>
    </row>
    <row r="43" spans="2:19" x14ac:dyDescent="0.25">
      <c r="B43">
        <v>41</v>
      </c>
      <c r="C43" t="e">
        <f t="shared" si="6"/>
        <v>#REF!</v>
      </c>
      <c r="D43" t="e">
        <f t="shared" si="0"/>
        <v>#REF!</v>
      </c>
      <c r="E43" t="e">
        <f t="shared" si="1"/>
        <v>#REF!</v>
      </c>
      <c r="K43" s="13" t="e">
        <f t="shared" si="2"/>
        <v>#REF!</v>
      </c>
      <c r="L43" t="e">
        <f t="shared" si="3"/>
        <v>#REF!</v>
      </c>
      <c r="M43" t="e">
        <f t="shared" si="7"/>
        <v>#REF!</v>
      </c>
      <c r="N43" t="e">
        <f t="shared" si="8"/>
        <v>#REF!</v>
      </c>
      <c r="O43" s="13" t="e">
        <f t="shared" si="9"/>
        <v>#REF!</v>
      </c>
      <c r="P43" t="e">
        <f t="shared" si="4"/>
        <v>#REF!</v>
      </c>
      <c r="S43" t="e">
        <f t="shared" si="5"/>
        <v>#REF!</v>
      </c>
    </row>
    <row r="44" spans="2:19" x14ac:dyDescent="0.25">
      <c r="B44">
        <v>42</v>
      </c>
      <c r="C44" t="e">
        <f t="shared" si="6"/>
        <v>#REF!</v>
      </c>
      <c r="D44" t="e">
        <f t="shared" si="0"/>
        <v>#REF!</v>
      </c>
      <c r="E44" t="e">
        <f t="shared" si="1"/>
        <v>#REF!</v>
      </c>
      <c r="K44" s="13" t="e">
        <f t="shared" si="2"/>
        <v>#REF!</v>
      </c>
      <c r="L44" t="e">
        <f t="shared" si="3"/>
        <v>#REF!</v>
      </c>
      <c r="M44" t="e">
        <f t="shared" si="7"/>
        <v>#REF!</v>
      </c>
      <c r="N44" t="e">
        <f t="shared" si="8"/>
        <v>#REF!</v>
      </c>
      <c r="O44" s="13" t="e">
        <f t="shared" si="9"/>
        <v>#REF!</v>
      </c>
      <c r="P44" t="e">
        <f t="shared" si="4"/>
        <v>#REF!</v>
      </c>
      <c r="S44" t="e">
        <f t="shared" si="5"/>
        <v>#REF!</v>
      </c>
    </row>
    <row r="45" spans="2:19" x14ac:dyDescent="0.25">
      <c r="B45">
        <v>43</v>
      </c>
      <c r="C45" t="e">
        <f t="shared" si="6"/>
        <v>#REF!</v>
      </c>
      <c r="D45" t="e">
        <f t="shared" si="0"/>
        <v>#REF!</v>
      </c>
      <c r="E45" t="e">
        <f t="shared" si="1"/>
        <v>#REF!</v>
      </c>
      <c r="K45" s="13" t="e">
        <f t="shared" si="2"/>
        <v>#REF!</v>
      </c>
      <c r="L45" t="e">
        <f t="shared" si="3"/>
        <v>#REF!</v>
      </c>
      <c r="M45" t="e">
        <f t="shared" si="7"/>
        <v>#REF!</v>
      </c>
      <c r="N45" t="e">
        <f t="shared" si="8"/>
        <v>#REF!</v>
      </c>
      <c r="O45" s="13" t="e">
        <f t="shared" si="9"/>
        <v>#REF!</v>
      </c>
      <c r="P45" t="e">
        <f t="shared" si="4"/>
        <v>#REF!</v>
      </c>
      <c r="S45" t="e">
        <f t="shared" si="5"/>
        <v>#REF!</v>
      </c>
    </row>
    <row r="46" spans="2:19" x14ac:dyDescent="0.25">
      <c r="B46">
        <v>44</v>
      </c>
      <c r="C46" t="e">
        <f t="shared" si="6"/>
        <v>#REF!</v>
      </c>
      <c r="D46" t="e">
        <f t="shared" si="0"/>
        <v>#REF!</v>
      </c>
      <c r="E46" t="e">
        <f t="shared" si="1"/>
        <v>#REF!</v>
      </c>
      <c r="K46" s="13" t="e">
        <f t="shared" si="2"/>
        <v>#REF!</v>
      </c>
      <c r="L46" t="e">
        <f t="shared" si="3"/>
        <v>#REF!</v>
      </c>
      <c r="M46" t="e">
        <f t="shared" si="7"/>
        <v>#REF!</v>
      </c>
      <c r="N46" t="e">
        <f t="shared" si="8"/>
        <v>#REF!</v>
      </c>
      <c r="O46" s="13" t="e">
        <f t="shared" si="9"/>
        <v>#REF!</v>
      </c>
      <c r="P46" t="e">
        <f t="shared" si="4"/>
        <v>#REF!</v>
      </c>
      <c r="S46" t="e">
        <f t="shared" si="5"/>
        <v>#REF!</v>
      </c>
    </row>
    <row r="47" spans="2:19" x14ac:dyDescent="0.25">
      <c r="B47">
        <v>45</v>
      </c>
      <c r="C47" t="e">
        <f t="shared" si="6"/>
        <v>#REF!</v>
      </c>
      <c r="D47" t="e">
        <f t="shared" si="0"/>
        <v>#REF!</v>
      </c>
      <c r="E47" t="e">
        <f t="shared" si="1"/>
        <v>#REF!</v>
      </c>
      <c r="K47" s="13" t="e">
        <f t="shared" si="2"/>
        <v>#REF!</v>
      </c>
      <c r="L47" t="e">
        <f t="shared" si="3"/>
        <v>#REF!</v>
      </c>
      <c r="M47" t="e">
        <f t="shared" si="7"/>
        <v>#REF!</v>
      </c>
      <c r="N47" t="e">
        <f t="shared" si="8"/>
        <v>#REF!</v>
      </c>
      <c r="O47" s="13" t="e">
        <f t="shared" si="9"/>
        <v>#REF!</v>
      </c>
      <c r="P47" t="e">
        <f t="shared" si="4"/>
        <v>#REF!</v>
      </c>
      <c r="S47" t="e">
        <f t="shared" si="5"/>
        <v>#REF!</v>
      </c>
    </row>
    <row r="48" spans="2:19" x14ac:dyDescent="0.25">
      <c r="B48">
        <v>46</v>
      </c>
      <c r="C48" t="e">
        <f t="shared" si="6"/>
        <v>#REF!</v>
      </c>
      <c r="D48" t="e">
        <f t="shared" si="0"/>
        <v>#REF!</v>
      </c>
      <c r="E48" t="e">
        <f t="shared" si="1"/>
        <v>#REF!</v>
      </c>
      <c r="K48" s="13" t="e">
        <f t="shared" si="2"/>
        <v>#REF!</v>
      </c>
      <c r="L48" t="e">
        <f t="shared" si="3"/>
        <v>#REF!</v>
      </c>
      <c r="M48" t="e">
        <f t="shared" si="7"/>
        <v>#REF!</v>
      </c>
      <c r="N48" t="e">
        <f t="shared" si="8"/>
        <v>#REF!</v>
      </c>
      <c r="O48" s="13" t="e">
        <f t="shared" si="9"/>
        <v>#REF!</v>
      </c>
      <c r="P48" t="e">
        <f t="shared" si="4"/>
        <v>#REF!</v>
      </c>
      <c r="S48" t="e">
        <f t="shared" si="5"/>
        <v>#REF!</v>
      </c>
    </row>
    <row r="49" spans="2:19" x14ac:dyDescent="0.25">
      <c r="B49">
        <v>47</v>
      </c>
      <c r="C49" t="e">
        <f t="shared" si="6"/>
        <v>#REF!</v>
      </c>
      <c r="D49" t="e">
        <f t="shared" si="0"/>
        <v>#REF!</v>
      </c>
      <c r="E49" t="e">
        <f t="shared" si="1"/>
        <v>#REF!</v>
      </c>
      <c r="K49" s="13" t="e">
        <f t="shared" si="2"/>
        <v>#REF!</v>
      </c>
      <c r="L49" t="e">
        <f t="shared" si="3"/>
        <v>#REF!</v>
      </c>
      <c r="M49" t="e">
        <f t="shared" si="7"/>
        <v>#REF!</v>
      </c>
      <c r="N49" t="e">
        <f t="shared" si="8"/>
        <v>#REF!</v>
      </c>
      <c r="O49" s="13" t="e">
        <f t="shared" si="9"/>
        <v>#REF!</v>
      </c>
      <c r="P49" t="e">
        <f t="shared" si="4"/>
        <v>#REF!</v>
      </c>
      <c r="S49" t="e">
        <f t="shared" si="5"/>
        <v>#REF!</v>
      </c>
    </row>
    <row r="50" spans="2:19" x14ac:dyDescent="0.25">
      <c r="B50">
        <v>48</v>
      </c>
      <c r="C50" t="e">
        <f t="shared" si="6"/>
        <v>#REF!</v>
      </c>
      <c r="D50" t="e">
        <f t="shared" si="0"/>
        <v>#REF!</v>
      </c>
      <c r="E50" t="e">
        <f t="shared" si="1"/>
        <v>#REF!</v>
      </c>
      <c r="K50" s="13" t="e">
        <f t="shared" si="2"/>
        <v>#REF!</v>
      </c>
      <c r="L50" t="e">
        <f t="shared" si="3"/>
        <v>#REF!</v>
      </c>
      <c r="M50" t="e">
        <f t="shared" si="7"/>
        <v>#REF!</v>
      </c>
      <c r="N50" t="e">
        <f t="shared" si="8"/>
        <v>#REF!</v>
      </c>
      <c r="O50" s="13" t="e">
        <f t="shared" si="9"/>
        <v>#REF!</v>
      </c>
      <c r="P50" t="e">
        <f t="shared" si="4"/>
        <v>#REF!</v>
      </c>
      <c r="S50" t="e">
        <f t="shared" si="5"/>
        <v>#REF!</v>
      </c>
    </row>
    <row r="51" spans="2:19" x14ac:dyDescent="0.25">
      <c r="B51">
        <v>49</v>
      </c>
      <c r="C51" t="e">
        <f t="shared" si="6"/>
        <v>#REF!</v>
      </c>
      <c r="D51" t="e">
        <f t="shared" si="0"/>
        <v>#REF!</v>
      </c>
      <c r="E51" t="e">
        <f t="shared" si="1"/>
        <v>#REF!</v>
      </c>
      <c r="K51" s="13" t="e">
        <f t="shared" si="2"/>
        <v>#REF!</v>
      </c>
      <c r="L51" t="e">
        <f t="shared" si="3"/>
        <v>#REF!</v>
      </c>
      <c r="M51" t="e">
        <f t="shared" si="7"/>
        <v>#REF!</v>
      </c>
      <c r="N51" t="e">
        <f t="shared" si="8"/>
        <v>#REF!</v>
      </c>
      <c r="O51" s="13" t="e">
        <f t="shared" si="9"/>
        <v>#REF!</v>
      </c>
      <c r="P51" t="e">
        <f t="shared" si="4"/>
        <v>#REF!</v>
      </c>
      <c r="S51" t="e">
        <f t="shared" si="5"/>
        <v>#REF!</v>
      </c>
    </row>
    <row r="52" spans="2:19" x14ac:dyDescent="0.25">
      <c r="B52">
        <v>50</v>
      </c>
      <c r="C52" t="e">
        <f t="shared" si="6"/>
        <v>#REF!</v>
      </c>
      <c r="D52" t="e">
        <f t="shared" si="0"/>
        <v>#REF!</v>
      </c>
      <c r="E52" t="e">
        <f t="shared" si="1"/>
        <v>#REF!</v>
      </c>
      <c r="K52" s="13" t="e">
        <f t="shared" si="2"/>
        <v>#REF!</v>
      </c>
      <c r="L52" t="e">
        <f t="shared" si="3"/>
        <v>#REF!</v>
      </c>
      <c r="M52" t="e">
        <f t="shared" si="7"/>
        <v>#REF!</v>
      </c>
      <c r="N52" t="e">
        <f t="shared" si="8"/>
        <v>#REF!</v>
      </c>
      <c r="O52" s="13" t="e">
        <f t="shared" si="9"/>
        <v>#REF!</v>
      </c>
      <c r="P52" t="e">
        <f t="shared" si="4"/>
        <v>#REF!</v>
      </c>
      <c r="S52" t="e">
        <f t="shared" si="5"/>
        <v>#REF!</v>
      </c>
    </row>
    <row r="53" spans="2:19" x14ac:dyDescent="0.25">
      <c r="B53">
        <v>51</v>
      </c>
      <c r="C53" t="e">
        <f t="shared" si="6"/>
        <v>#REF!</v>
      </c>
      <c r="D53" t="e">
        <f t="shared" si="0"/>
        <v>#REF!</v>
      </c>
      <c r="E53" t="e">
        <f t="shared" si="1"/>
        <v>#REF!</v>
      </c>
      <c r="K53" s="13" t="e">
        <f t="shared" si="2"/>
        <v>#REF!</v>
      </c>
      <c r="L53" t="e">
        <f t="shared" si="3"/>
        <v>#REF!</v>
      </c>
      <c r="M53" t="e">
        <f t="shared" si="7"/>
        <v>#REF!</v>
      </c>
      <c r="N53" t="e">
        <f t="shared" si="8"/>
        <v>#REF!</v>
      </c>
      <c r="O53" s="13" t="e">
        <f t="shared" si="9"/>
        <v>#REF!</v>
      </c>
      <c r="P53" t="e">
        <f t="shared" si="4"/>
        <v>#REF!</v>
      </c>
      <c r="S53" t="e">
        <f t="shared" si="5"/>
        <v>#REF!</v>
      </c>
    </row>
    <row r="54" spans="2:19" x14ac:dyDescent="0.25">
      <c r="B54">
        <v>52</v>
      </c>
      <c r="C54" t="e">
        <f t="shared" si="6"/>
        <v>#REF!</v>
      </c>
      <c r="D54" t="e">
        <f t="shared" si="0"/>
        <v>#REF!</v>
      </c>
      <c r="E54" t="e">
        <f t="shared" si="1"/>
        <v>#REF!</v>
      </c>
      <c r="K54" s="13" t="e">
        <f t="shared" si="2"/>
        <v>#REF!</v>
      </c>
      <c r="L54" t="e">
        <f t="shared" si="3"/>
        <v>#REF!</v>
      </c>
      <c r="M54" t="e">
        <f t="shared" si="7"/>
        <v>#REF!</v>
      </c>
      <c r="N54" t="e">
        <f t="shared" si="8"/>
        <v>#REF!</v>
      </c>
      <c r="O54" s="13" t="e">
        <f t="shared" si="9"/>
        <v>#REF!</v>
      </c>
      <c r="P54" t="e">
        <f t="shared" si="4"/>
        <v>#REF!</v>
      </c>
      <c r="S54" t="e">
        <f t="shared" si="5"/>
        <v>#REF!</v>
      </c>
    </row>
    <row r="55" spans="2:19" x14ac:dyDescent="0.25">
      <c r="B55">
        <v>53</v>
      </c>
      <c r="C55" t="e">
        <f t="shared" si="6"/>
        <v>#REF!</v>
      </c>
      <c r="D55" t="e">
        <f t="shared" si="0"/>
        <v>#REF!</v>
      </c>
      <c r="E55" t="e">
        <f t="shared" si="1"/>
        <v>#REF!</v>
      </c>
      <c r="K55" s="13" t="e">
        <f t="shared" si="2"/>
        <v>#REF!</v>
      </c>
      <c r="L55" t="e">
        <f t="shared" si="3"/>
        <v>#REF!</v>
      </c>
      <c r="M55" t="e">
        <f t="shared" si="7"/>
        <v>#REF!</v>
      </c>
      <c r="N55" t="e">
        <f t="shared" si="8"/>
        <v>#REF!</v>
      </c>
      <c r="O55" s="13" t="e">
        <f t="shared" si="9"/>
        <v>#REF!</v>
      </c>
      <c r="P55" t="e">
        <f t="shared" si="4"/>
        <v>#REF!</v>
      </c>
      <c r="S55" t="e">
        <f t="shared" si="5"/>
        <v>#REF!</v>
      </c>
    </row>
    <row r="56" spans="2:19" x14ac:dyDescent="0.25">
      <c r="B56">
        <v>54</v>
      </c>
      <c r="C56" t="e">
        <f t="shared" si="6"/>
        <v>#REF!</v>
      </c>
      <c r="D56" t="e">
        <f t="shared" si="0"/>
        <v>#REF!</v>
      </c>
      <c r="E56" t="e">
        <f t="shared" si="1"/>
        <v>#REF!</v>
      </c>
      <c r="K56" s="13" t="e">
        <f t="shared" si="2"/>
        <v>#REF!</v>
      </c>
      <c r="L56" t="e">
        <f t="shared" si="3"/>
        <v>#REF!</v>
      </c>
      <c r="M56" t="e">
        <f t="shared" si="7"/>
        <v>#REF!</v>
      </c>
      <c r="N56" t="e">
        <f t="shared" si="8"/>
        <v>#REF!</v>
      </c>
      <c r="O56" s="13" t="e">
        <f t="shared" si="9"/>
        <v>#REF!</v>
      </c>
      <c r="P56" t="e">
        <f t="shared" si="4"/>
        <v>#REF!</v>
      </c>
      <c r="S56" t="e">
        <f t="shared" si="5"/>
        <v>#REF!</v>
      </c>
    </row>
    <row r="57" spans="2:19" x14ac:dyDescent="0.25">
      <c r="B57">
        <v>55</v>
      </c>
      <c r="C57" t="e">
        <f t="shared" si="6"/>
        <v>#REF!</v>
      </c>
      <c r="D57" t="e">
        <f t="shared" si="0"/>
        <v>#REF!</v>
      </c>
      <c r="E57" t="e">
        <f t="shared" si="1"/>
        <v>#REF!</v>
      </c>
      <c r="K57" s="13" t="e">
        <f t="shared" si="2"/>
        <v>#REF!</v>
      </c>
      <c r="L57" t="e">
        <f t="shared" si="3"/>
        <v>#REF!</v>
      </c>
      <c r="M57" t="e">
        <f t="shared" si="7"/>
        <v>#REF!</v>
      </c>
      <c r="N57" t="e">
        <f t="shared" si="8"/>
        <v>#REF!</v>
      </c>
      <c r="O57" s="13" t="e">
        <f t="shared" si="9"/>
        <v>#REF!</v>
      </c>
      <c r="P57" t="e">
        <f t="shared" si="4"/>
        <v>#REF!</v>
      </c>
      <c r="S57" t="e">
        <f t="shared" si="5"/>
        <v>#REF!</v>
      </c>
    </row>
    <row r="58" spans="2:19" x14ac:dyDescent="0.25">
      <c r="B58">
        <v>56</v>
      </c>
      <c r="C58" t="e">
        <f t="shared" si="6"/>
        <v>#REF!</v>
      </c>
      <c r="D58" t="e">
        <f t="shared" si="0"/>
        <v>#REF!</v>
      </c>
      <c r="E58" t="e">
        <f t="shared" si="1"/>
        <v>#REF!</v>
      </c>
      <c r="K58" s="13" t="e">
        <f t="shared" si="2"/>
        <v>#REF!</v>
      </c>
      <c r="L58" t="e">
        <f t="shared" si="3"/>
        <v>#REF!</v>
      </c>
      <c r="M58" t="e">
        <f t="shared" si="7"/>
        <v>#REF!</v>
      </c>
      <c r="N58" t="e">
        <f t="shared" si="8"/>
        <v>#REF!</v>
      </c>
      <c r="O58" s="13" t="e">
        <f t="shared" si="9"/>
        <v>#REF!</v>
      </c>
      <c r="P58" t="e">
        <f t="shared" si="4"/>
        <v>#REF!</v>
      </c>
      <c r="S58" t="e">
        <f t="shared" si="5"/>
        <v>#REF!</v>
      </c>
    </row>
    <row r="59" spans="2:19" x14ac:dyDescent="0.25">
      <c r="B59">
        <v>57</v>
      </c>
      <c r="C59" t="e">
        <f t="shared" si="6"/>
        <v>#REF!</v>
      </c>
      <c r="D59" t="e">
        <f t="shared" si="0"/>
        <v>#REF!</v>
      </c>
      <c r="E59" t="e">
        <f t="shared" si="1"/>
        <v>#REF!</v>
      </c>
      <c r="K59" s="13" t="e">
        <f t="shared" si="2"/>
        <v>#REF!</v>
      </c>
      <c r="L59" t="e">
        <f t="shared" si="3"/>
        <v>#REF!</v>
      </c>
      <c r="M59" t="e">
        <f t="shared" si="7"/>
        <v>#REF!</v>
      </c>
      <c r="N59" t="e">
        <f t="shared" si="8"/>
        <v>#REF!</v>
      </c>
      <c r="O59" s="13" t="e">
        <f t="shared" si="9"/>
        <v>#REF!</v>
      </c>
      <c r="P59" t="e">
        <f t="shared" si="4"/>
        <v>#REF!</v>
      </c>
      <c r="S59" t="e">
        <f t="shared" si="5"/>
        <v>#REF!</v>
      </c>
    </row>
    <row r="60" spans="2:19" x14ac:dyDescent="0.25">
      <c r="B60">
        <v>58</v>
      </c>
      <c r="C60" t="e">
        <f t="shared" si="6"/>
        <v>#REF!</v>
      </c>
      <c r="D60" t="e">
        <f t="shared" si="0"/>
        <v>#REF!</v>
      </c>
      <c r="E60" t="e">
        <f t="shared" si="1"/>
        <v>#REF!</v>
      </c>
      <c r="K60" s="13" t="e">
        <f t="shared" si="2"/>
        <v>#REF!</v>
      </c>
      <c r="L60" t="e">
        <f t="shared" si="3"/>
        <v>#REF!</v>
      </c>
      <c r="M60" t="e">
        <f t="shared" si="7"/>
        <v>#REF!</v>
      </c>
      <c r="N60" t="e">
        <f t="shared" si="8"/>
        <v>#REF!</v>
      </c>
      <c r="O60" s="13" t="e">
        <f t="shared" si="9"/>
        <v>#REF!</v>
      </c>
      <c r="P60" t="e">
        <f t="shared" si="4"/>
        <v>#REF!</v>
      </c>
      <c r="S60" t="e">
        <f t="shared" si="5"/>
        <v>#REF!</v>
      </c>
    </row>
    <row r="61" spans="2:19" x14ac:dyDescent="0.25">
      <c r="B61">
        <v>59</v>
      </c>
      <c r="C61" t="e">
        <f t="shared" si="6"/>
        <v>#REF!</v>
      </c>
      <c r="D61" t="e">
        <f t="shared" si="0"/>
        <v>#REF!</v>
      </c>
      <c r="E61" t="e">
        <f t="shared" si="1"/>
        <v>#REF!</v>
      </c>
      <c r="K61" s="13" t="e">
        <f t="shared" si="2"/>
        <v>#REF!</v>
      </c>
      <c r="L61" t="e">
        <f t="shared" si="3"/>
        <v>#REF!</v>
      </c>
      <c r="M61" t="e">
        <f t="shared" si="7"/>
        <v>#REF!</v>
      </c>
      <c r="N61" t="e">
        <f t="shared" si="8"/>
        <v>#REF!</v>
      </c>
      <c r="O61" s="13" t="e">
        <f t="shared" si="9"/>
        <v>#REF!</v>
      </c>
      <c r="P61" t="e">
        <f t="shared" si="4"/>
        <v>#REF!</v>
      </c>
      <c r="S61" t="e">
        <f t="shared" si="5"/>
        <v>#REF!</v>
      </c>
    </row>
    <row r="62" spans="2:19" x14ac:dyDescent="0.25">
      <c r="B62">
        <v>60</v>
      </c>
      <c r="C62" t="e">
        <f t="shared" si="6"/>
        <v>#REF!</v>
      </c>
      <c r="D62" t="e">
        <f t="shared" si="0"/>
        <v>#REF!</v>
      </c>
      <c r="E62" t="e">
        <f t="shared" si="1"/>
        <v>#REF!</v>
      </c>
      <c r="K62" s="13" t="e">
        <f t="shared" si="2"/>
        <v>#REF!</v>
      </c>
      <c r="L62" t="e">
        <f t="shared" si="3"/>
        <v>#REF!</v>
      </c>
      <c r="M62" t="e">
        <f t="shared" si="7"/>
        <v>#REF!</v>
      </c>
      <c r="N62" t="e">
        <f t="shared" si="8"/>
        <v>#REF!</v>
      </c>
      <c r="O62" s="13" t="e">
        <f t="shared" si="9"/>
        <v>#REF!</v>
      </c>
      <c r="P62" t="e">
        <f t="shared" si="4"/>
        <v>#REF!</v>
      </c>
      <c r="S62" t="e">
        <f t="shared" si="5"/>
        <v>#REF!</v>
      </c>
    </row>
    <row r="63" spans="2:19" x14ac:dyDescent="0.25">
      <c r="B63">
        <v>61</v>
      </c>
      <c r="C63" t="e">
        <f t="shared" si="6"/>
        <v>#REF!</v>
      </c>
      <c r="D63" t="e">
        <f t="shared" si="0"/>
        <v>#REF!</v>
      </c>
      <c r="E63" t="e">
        <f t="shared" si="1"/>
        <v>#REF!</v>
      </c>
      <c r="K63" s="13" t="e">
        <f t="shared" si="2"/>
        <v>#REF!</v>
      </c>
      <c r="L63" t="e">
        <f t="shared" si="3"/>
        <v>#REF!</v>
      </c>
      <c r="M63" t="e">
        <f t="shared" si="7"/>
        <v>#REF!</v>
      </c>
      <c r="N63" t="e">
        <f t="shared" si="8"/>
        <v>#REF!</v>
      </c>
      <c r="O63" s="13" t="e">
        <f t="shared" si="9"/>
        <v>#REF!</v>
      </c>
      <c r="P63" t="e">
        <f t="shared" si="4"/>
        <v>#REF!</v>
      </c>
      <c r="S63" t="e">
        <f t="shared" si="5"/>
        <v>#REF!</v>
      </c>
    </row>
    <row r="64" spans="2:19" x14ac:dyDescent="0.25">
      <c r="B64">
        <v>62</v>
      </c>
      <c r="C64" t="e">
        <f t="shared" si="6"/>
        <v>#REF!</v>
      </c>
      <c r="D64" t="e">
        <f t="shared" si="0"/>
        <v>#REF!</v>
      </c>
      <c r="E64" t="e">
        <f t="shared" si="1"/>
        <v>#REF!</v>
      </c>
      <c r="K64" s="13" t="e">
        <f t="shared" si="2"/>
        <v>#REF!</v>
      </c>
      <c r="L64" t="e">
        <f t="shared" si="3"/>
        <v>#REF!</v>
      </c>
      <c r="M64" t="e">
        <f t="shared" si="7"/>
        <v>#REF!</v>
      </c>
      <c r="N64" t="e">
        <f t="shared" si="8"/>
        <v>#REF!</v>
      </c>
      <c r="O64" s="13" t="e">
        <f t="shared" si="9"/>
        <v>#REF!</v>
      </c>
      <c r="P64" t="e">
        <f t="shared" si="4"/>
        <v>#REF!</v>
      </c>
      <c r="S64" t="e">
        <f t="shared" si="5"/>
        <v>#REF!</v>
      </c>
    </row>
    <row r="65" spans="2:19" x14ac:dyDescent="0.25">
      <c r="B65">
        <v>63</v>
      </c>
      <c r="C65" t="e">
        <f t="shared" si="6"/>
        <v>#REF!</v>
      </c>
      <c r="D65" t="e">
        <f t="shared" si="0"/>
        <v>#REF!</v>
      </c>
      <c r="E65" t="e">
        <f t="shared" si="1"/>
        <v>#REF!</v>
      </c>
      <c r="K65" s="13" t="e">
        <f t="shared" si="2"/>
        <v>#REF!</v>
      </c>
      <c r="L65" t="e">
        <f t="shared" si="3"/>
        <v>#REF!</v>
      </c>
      <c r="M65" t="e">
        <f t="shared" si="7"/>
        <v>#REF!</v>
      </c>
      <c r="N65" t="e">
        <f t="shared" si="8"/>
        <v>#REF!</v>
      </c>
      <c r="O65" s="13" t="e">
        <f t="shared" si="9"/>
        <v>#REF!</v>
      </c>
      <c r="P65" t="e">
        <f t="shared" si="4"/>
        <v>#REF!</v>
      </c>
      <c r="S65" t="e">
        <f t="shared" si="5"/>
        <v>#REF!</v>
      </c>
    </row>
    <row r="66" spans="2:19" x14ac:dyDescent="0.25">
      <c r="B66">
        <v>64</v>
      </c>
      <c r="C66" t="e">
        <f t="shared" si="6"/>
        <v>#REF!</v>
      </c>
      <c r="D66" t="e">
        <f t="shared" ref="D66:D129" si="11">IF(typeAP3917="AP3917B",MAX(Ipkmax_typ_B-4*(C66-tminoff_typ_B),Ipkmax_typ_B/4),IF(typeAP3917="AP3917C",MAX(Ipkmax_typ_C-4*(C66-tminoff_typ_C),Ipkmax_typ_C/3),IF(typeAP3917="AP3917D",MAX(Ipkmax_typ_D-4*(C66-tminoff_typ_D),Ipkmax_typ_D/3))))</f>
        <v>#REF!</v>
      </c>
      <c r="E66" t="e">
        <f t="shared" ref="E66:E129" si="12">ABS(D66*Lm/(Vout+D1Vf)-C66)</f>
        <v>#REF!</v>
      </c>
      <c r="K66" s="13" t="e">
        <f t="shared" ref="K66:K129" si="13">IF((D66*Lm/(Vout+D1Vf)-C66)&gt;0,"CC","DC")</f>
        <v>#REF!</v>
      </c>
      <c r="L66" t="e">
        <f t="shared" ref="L66:L129" si="14">IF(K66="CC",D66-0.5*(Vout+D1Vf)*C66/Lm,IF(K66="DC",0.5*D66*(D66*Lm/Vindc_rms_min+D66*Lm/(Vout+D1Vf))/(D66*Lm/Vindc_rms_min+C66)))</f>
        <v>#REF!</v>
      </c>
      <c r="M66" t="e">
        <f t="shared" si="7"/>
        <v>#REF!</v>
      </c>
      <c r="N66" t="e">
        <f t="shared" si="8"/>
        <v>#REF!</v>
      </c>
      <c r="O66" s="13" t="e">
        <f t="shared" si="9"/>
        <v>#REF!</v>
      </c>
      <c r="P66" t="e">
        <f t="shared" ref="P66:P129" si="15">IF(K66="CC",1/((((Vout+D1Vf)*C66/Lm))*Lm/Vindc_rms_min+C66)*1000,IF(K66="DC",1000/(D66*Lm/Vindc_rms_min+C66)))</f>
        <v>#REF!</v>
      </c>
      <c r="S66" t="e">
        <f t="shared" ref="S66:S129" si="16">ABS(L66-Iout)</f>
        <v>#REF!</v>
      </c>
    </row>
    <row r="67" spans="2:19" x14ac:dyDescent="0.25">
      <c r="B67">
        <v>65</v>
      </c>
      <c r="C67" t="e">
        <f t="shared" ref="C67:C130" si="17">IF(typeAP3917="AP3917B",tminoff_typ_B+B67*(toffmax_BCD-tminoff_typ_B)/500,IF(typeAP3917="AP3917C",tminoff_typ_C+B67*(toffmax_BCD-tminoff_typ_C)/500,IF(typeAP3917="AP3917D",tminoff_typ_D+B67*(toffmax_BCD-tminoff_typ_D)/500)))</f>
        <v>#REF!</v>
      </c>
      <c r="D67" t="e">
        <f t="shared" si="11"/>
        <v>#REF!</v>
      </c>
      <c r="E67" t="e">
        <f t="shared" si="12"/>
        <v>#REF!</v>
      </c>
      <c r="K67" s="13" t="e">
        <f t="shared" si="13"/>
        <v>#REF!</v>
      </c>
      <c r="L67" t="e">
        <f t="shared" si="14"/>
        <v>#REF!</v>
      </c>
      <c r="M67" t="e">
        <f t="shared" si="7"/>
        <v>#REF!</v>
      </c>
      <c r="N67" t="e">
        <f t="shared" si="8"/>
        <v>#REF!</v>
      </c>
      <c r="O67" s="13" t="e">
        <f t="shared" si="9"/>
        <v>#REF!</v>
      </c>
      <c r="P67" t="e">
        <f t="shared" si="15"/>
        <v>#REF!</v>
      </c>
      <c r="S67" t="e">
        <f t="shared" si="16"/>
        <v>#REF!</v>
      </c>
    </row>
    <row r="68" spans="2:19" x14ac:dyDescent="0.25">
      <c r="B68">
        <v>66</v>
      </c>
      <c r="C68" t="e">
        <f t="shared" si="17"/>
        <v>#REF!</v>
      </c>
      <c r="D68" t="e">
        <f t="shared" si="11"/>
        <v>#REF!</v>
      </c>
      <c r="E68" t="e">
        <f t="shared" si="12"/>
        <v>#REF!</v>
      </c>
      <c r="K68" s="13" t="e">
        <f t="shared" si="13"/>
        <v>#REF!</v>
      </c>
      <c r="L68" t="e">
        <f t="shared" si="14"/>
        <v>#REF!</v>
      </c>
      <c r="M68" t="e">
        <f t="shared" ref="M68:O102" si="18">M67</f>
        <v>#REF!</v>
      </c>
      <c r="N68" t="e">
        <f t="shared" si="18"/>
        <v>#REF!</v>
      </c>
      <c r="O68" s="13" t="e">
        <f t="shared" si="9"/>
        <v>#REF!</v>
      </c>
      <c r="P68" t="e">
        <f t="shared" si="15"/>
        <v>#REF!</v>
      </c>
      <c r="S68" t="e">
        <f t="shared" si="16"/>
        <v>#REF!</v>
      </c>
    </row>
    <row r="69" spans="2:19" x14ac:dyDescent="0.25">
      <c r="B69">
        <v>67</v>
      </c>
      <c r="C69" t="e">
        <f t="shared" si="17"/>
        <v>#REF!</v>
      </c>
      <c r="D69" t="e">
        <f t="shared" si="11"/>
        <v>#REF!</v>
      </c>
      <c r="E69" t="e">
        <f t="shared" si="12"/>
        <v>#REF!</v>
      </c>
      <c r="K69" s="13" t="e">
        <f t="shared" si="13"/>
        <v>#REF!</v>
      </c>
      <c r="L69" t="e">
        <f t="shared" si="14"/>
        <v>#REF!</v>
      </c>
      <c r="M69" t="e">
        <f t="shared" si="18"/>
        <v>#REF!</v>
      </c>
      <c r="N69" t="e">
        <f t="shared" si="18"/>
        <v>#REF!</v>
      </c>
      <c r="O69" s="13" t="e">
        <f t="shared" si="18"/>
        <v>#REF!</v>
      </c>
      <c r="P69" t="e">
        <f t="shared" si="15"/>
        <v>#REF!</v>
      </c>
      <c r="S69" t="e">
        <f t="shared" si="16"/>
        <v>#REF!</v>
      </c>
    </row>
    <row r="70" spans="2:19" x14ac:dyDescent="0.25">
      <c r="B70">
        <v>68</v>
      </c>
      <c r="C70" t="e">
        <f t="shared" si="17"/>
        <v>#REF!</v>
      </c>
      <c r="D70" t="e">
        <f t="shared" si="11"/>
        <v>#REF!</v>
      </c>
      <c r="E70" t="e">
        <f t="shared" si="12"/>
        <v>#REF!</v>
      </c>
      <c r="K70" s="13" t="e">
        <f t="shared" si="13"/>
        <v>#REF!</v>
      </c>
      <c r="L70" t="e">
        <f t="shared" si="14"/>
        <v>#REF!</v>
      </c>
      <c r="M70" t="e">
        <f t="shared" si="18"/>
        <v>#REF!</v>
      </c>
      <c r="N70" t="e">
        <f t="shared" si="18"/>
        <v>#REF!</v>
      </c>
      <c r="O70" s="13" t="e">
        <f t="shared" si="18"/>
        <v>#REF!</v>
      </c>
      <c r="P70" t="e">
        <f t="shared" si="15"/>
        <v>#REF!</v>
      </c>
      <c r="S70" t="e">
        <f t="shared" si="16"/>
        <v>#REF!</v>
      </c>
    </row>
    <row r="71" spans="2:19" x14ac:dyDescent="0.25">
      <c r="B71">
        <v>69</v>
      </c>
      <c r="C71" t="e">
        <f t="shared" si="17"/>
        <v>#REF!</v>
      </c>
      <c r="D71" t="e">
        <f t="shared" si="11"/>
        <v>#REF!</v>
      </c>
      <c r="E71" t="e">
        <f t="shared" si="12"/>
        <v>#REF!</v>
      </c>
      <c r="K71" s="13" t="e">
        <f t="shared" si="13"/>
        <v>#REF!</v>
      </c>
      <c r="L71" t="e">
        <f t="shared" si="14"/>
        <v>#REF!</v>
      </c>
      <c r="M71" t="e">
        <f t="shared" si="18"/>
        <v>#REF!</v>
      </c>
      <c r="N71" t="e">
        <f t="shared" si="18"/>
        <v>#REF!</v>
      </c>
      <c r="O71" s="13" t="e">
        <f t="shared" si="18"/>
        <v>#REF!</v>
      </c>
      <c r="P71" t="e">
        <f t="shared" si="15"/>
        <v>#REF!</v>
      </c>
      <c r="S71" t="e">
        <f t="shared" si="16"/>
        <v>#REF!</v>
      </c>
    </row>
    <row r="72" spans="2:19" x14ac:dyDescent="0.25">
      <c r="B72">
        <v>70</v>
      </c>
      <c r="C72" t="e">
        <f t="shared" si="17"/>
        <v>#REF!</v>
      </c>
      <c r="D72" t="e">
        <f t="shared" si="11"/>
        <v>#REF!</v>
      </c>
      <c r="E72" t="e">
        <f t="shared" si="12"/>
        <v>#REF!</v>
      </c>
      <c r="K72" s="13" t="e">
        <f t="shared" si="13"/>
        <v>#REF!</v>
      </c>
      <c r="L72" t="e">
        <f t="shared" si="14"/>
        <v>#REF!</v>
      </c>
      <c r="M72" t="e">
        <f t="shared" si="18"/>
        <v>#REF!</v>
      </c>
      <c r="N72" t="e">
        <f t="shared" si="18"/>
        <v>#REF!</v>
      </c>
      <c r="O72" s="13" t="e">
        <f t="shared" si="18"/>
        <v>#REF!</v>
      </c>
      <c r="P72" t="e">
        <f t="shared" si="15"/>
        <v>#REF!</v>
      </c>
      <c r="S72" t="e">
        <f t="shared" si="16"/>
        <v>#REF!</v>
      </c>
    </row>
    <row r="73" spans="2:19" x14ac:dyDescent="0.25">
      <c r="B73">
        <v>71</v>
      </c>
      <c r="C73" t="e">
        <f t="shared" si="17"/>
        <v>#REF!</v>
      </c>
      <c r="D73" t="e">
        <f t="shared" si="11"/>
        <v>#REF!</v>
      </c>
      <c r="E73" t="e">
        <f t="shared" si="12"/>
        <v>#REF!</v>
      </c>
      <c r="K73" s="13" t="e">
        <f t="shared" si="13"/>
        <v>#REF!</v>
      </c>
      <c r="L73" t="e">
        <f t="shared" si="14"/>
        <v>#REF!</v>
      </c>
      <c r="M73" t="e">
        <f t="shared" si="18"/>
        <v>#REF!</v>
      </c>
      <c r="N73" t="e">
        <f t="shared" si="18"/>
        <v>#REF!</v>
      </c>
      <c r="O73" s="13" t="e">
        <f t="shared" si="18"/>
        <v>#REF!</v>
      </c>
      <c r="P73" t="e">
        <f t="shared" si="15"/>
        <v>#REF!</v>
      </c>
      <c r="S73" t="e">
        <f t="shared" si="16"/>
        <v>#REF!</v>
      </c>
    </row>
    <row r="74" spans="2:19" x14ac:dyDescent="0.25">
      <c r="B74">
        <v>72</v>
      </c>
      <c r="C74" t="e">
        <f t="shared" si="17"/>
        <v>#REF!</v>
      </c>
      <c r="D74" t="e">
        <f t="shared" si="11"/>
        <v>#REF!</v>
      </c>
      <c r="E74" t="e">
        <f t="shared" si="12"/>
        <v>#REF!</v>
      </c>
      <c r="K74" s="13" t="e">
        <f t="shared" si="13"/>
        <v>#REF!</v>
      </c>
      <c r="L74" t="e">
        <f t="shared" si="14"/>
        <v>#REF!</v>
      </c>
      <c r="M74" t="e">
        <f t="shared" si="18"/>
        <v>#REF!</v>
      </c>
      <c r="N74" t="e">
        <f t="shared" si="18"/>
        <v>#REF!</v>
      </c>
      <c r="O74" s="13" t="e">
        <f t="shared" si="18"/>
        <v>#REF!</v>
      </c>
      <c r="P74" t="e">
        <f t="shared" si="15"/>
        <v>#REF!</v>
      </c>
      <c r="S74" t="e">
        <f t="shared" si="16"/>
        <v>#REF!</v>
      </c>
    </row>
    <row r="75" spans="2:19" x14ac:dyDescent="0.25">
      <c r="B75">
        <v>73</v>
      </c>
      <c r="C75" t="e">
        <f t="shared" si="17"/>
        <v>#REF!</v>
      </c>
      <c r="D75" t="e">
        <f t="shared" si="11"/>
        <v>#REF!</v>
      </c>
      <c r="E75" t="e">
        <f t="shared" si="12"/>
        <v>#REF!</v>
      </c>
      <c r="K75" s="13" t="e">
        <f t="shared" si="13"/>
        <v>#REF!</v>
      </c>
      <c r="L75" t="e">
        <f t="shared" si="14"/>
        <v>#REF!</v>
      </c>
      <c r="M75" t="e">
        <f t="shared" si="18"/>
        <v>#REF!</v>
      </c>
      <c r="N75" t="e">
        <f t="shared" si="18"/>
        <v>#REF!</v>
      </c>
      <c r="O75" s="13" t="e">
        <f t="shared" si="18"/>
        <v>#REF!</v>
      </c>
      <c r="P75" t="e">
        <f t="shared" si="15"/>
        <v>#REF!</v>
      </c>
      <c r="S75" t="e">
        <f t="shared" si="16"/>
        <v>#REF!</v>
      </c>
    </row>
    <row r="76" spans="2:19" x14ac:dyDescent="0.25">
      <c r="B76">
        <v>74</v>
      </c>
      <c r="C76" t="e">
        <f t="shared" si="17"/>
        <v>#REF!</v>
      </c>
      <c r="D76" t="e">
        <f t="shared" si="11"/>
        <v>#REF!</v>
      </c>
      <c r="E76" t="e">
        <f t="shared" si="12"/>
        <v>#REF!</v>
      </c>
      <c r="K76" s="13" t="e">
        <f t="shared" si="13"/>
        <v>#REF!</v>
      </c>
      <c r="L76" t="e">
        <f t="shared" si="14"/>
        <v>#REF!</v>
      </c>
      <c r="M76" t="e">
        <f t="shared" si="18"/>
        <v>#REF!</v>
      </c>
      <c r="N76" t="e">
        <f t="shared" si="18"/>
        <v>#REF!</v>
      </c>
      <c r="O76" s="13" t="e">
        <f t="shared" si="18"/>
        <v>#REF!</v>
      </c>
      <c r="P76" t="e">
        <f t="shared" si="15"/>
        <v>#REF!</v>
      </c>
      <c r="S76" t="e">
        <f t="shared" si="16"/>
        <v>#REF!</v>
      </c>
    </row>
    <row r="77" spans="2:19" x14ac:dyDescent="0.25">
      <c r="B77">
        <v>75</v>
      </c>
      <c r="C77" t="e">
        <f t="shared" si="17"/>
        <v>#REF!</v>
      </c>
      <c r="D77" t="e">
        <f t="shared" si="11"/>
        <v>#REF!</v>
      </c>
      <c r="E77" t="e">
        <f t="shared" si="12"/>
        <v>#REF!</v>
      </c>
      <c r="K77" s="13" t="e">
        <f t="shared" si="13"/>
        <v>#REF!</v>
      </c>
      <c r="L77" t="e">
        <f t="shared" si="14"/>
        <v>#REF!</v>
      </c>
      <c r="M77" t="e">
        <f t="shared" si="18"/>
        <v>#REF!</v>
      </c>
      <c r="N77" t="e">
        <f t="shared" si="18"/>
        <v>#REF!</v>
      </c>
      <c r="O77" s="13" t="e">
        <f t="shared" si="18"/>
        <v>#REF!</v>
      </c>
      <c r="P77" t="e">
        <f t="shared" si="15"/>
        <v>#REF!</v>
      </c>
      <c r="S77" t="e">
        <f t="shared" si="16"/>
        <v>#REF!</v>
      </c>
    </row>
    <row r="78" spans="2:19" x14ac:dyDescent="0.25">
      <c r="B78">
        <v>76</v>
      </c>
      <c r="C78" t="e">
        <f t="shared" si="17"/>
        <v>#REF!</v>
      </c>
      <c r="D78" t="e">
        <f t="shared" si="11"/>
        <v>#REF!</v>
      </c>
      <c r="E78" t="e">
        <f t="shared" si="12"/>
        <v>#REF!</v>
      </c>
      <c r="K78" s="13" t="e">
        <f t="shared" si="13"/>
        <v>#REF!</v>
      </c>
      <c r="L78" t="e">
        <f t="shared" si="14"/>
        <v>#REF!</v>
      </c>
      <c r="M78" t="e">
        <f t="shared" si="18"/>
        <v>#REF!</v>
      </c>
      <c r="N78" t="e">
        <f t="shared" si="18"/>
        <v>#REF!</v>
      </c>
      <c r="O78" s="13" t="e">
        <f t="shared" si="18"/>
        <v>#REF!</v>
      </c>
      <c r="P78" t="e">
        <f t="shared" si="15"/>
        <v>#REF!</v>
      </c>
      <c r="S78" t="e">
        <f t="shared" si="16"/>
        <v>#REF!</v>
      </c>
    </row>
    <row r="79" spans="2:19" x14ac:dyDescent="0.25">
      <c r="B79">
        <v>77</v>
      </c>
      <c r="C79" t="e">
        <f t="shared" si="17"/>
        <v>#REF!</v>
      </c>
      <c r="D79" t="e">
        <f t="shared" si="11"/>
        <v>#REF!</v>
      </c>
      <c r="E79" t="e">
        <f t="shared" si="12"/>
        <v>#REF!</v>
      </c>
      <c r="K79" s="13" t="e">
        <f t="shared" si="13"/>
        <v>#REF!</v>
      </c>
      <c r="L79" t="e">
        <f t="shared" si="14"/>
        <v>#REF!</v>
      </c>
      <c r="M79" t="e">
        <f t="shared" si="18"/>
        <v>#REF!</v>
      </c>
      <c r="N79" t="e">
        <f t="shared" si="18"/>
        <v>#REF!</v>
      </c>
      <c r="O79" s="13" t="e">
        <f t="shared" si="18"/>
        <v>#REF!</v>
      </c>
      <c r="P79" t="e">
        <f t="shared" si="15"/>
        <v>#REF!</v>
      </c>
      <c r="S79" t="e">
        <f t="shared" si="16"/>
        <v>#REF!</v>
      </c>
    </row>
    <row r="80" spans="2:19" x14ac:dyDescent="0.25">
      <c r="B80">
        <v>78</v>
      </c>
      <c r="C80" t="e">
        <f t="shared" si="17"/>
        <v>#REF!</v>
      </c>
      <c r="D80" t="e">
        <f t="shared" si="11"/>
        <v>#REF!</v>
      </c>
      <c r="E80" t="e">
        <f t="shared" si="12"/>
        <v>#REF!</v>
      </c>
      <c r="K80" s="13" t="e">
        <f t="shared" si="13"/>
        <v>#REF!</v>
      </c>
      <c r="L80" t="e">
        <f t="shared" si="14"/>
        <v>#REF!</v>
      </c>
      <c r="M80" t="e">
        <f t="shared" si="18"/>
        <v>#REF!</v>
      </c>
      <c r="N80" t="e">
        <f t="shared" si="18"/>
        <v>#REF!</v>
      </c>
      <c r="O80" s="13" t="e">
        <f t="shared" si="18"/>
        <v>#REF!</v>
      </c>
      <c r="P80" t="e">
        <f t="shared" si="15"/>
        <v>#REF!</v>
      </c>
      <c r="S80" t="e">
        <f t="shared" si="16"/>
        <v>#REF!</v>
      </c>
    </row>
    <row r="81" spans="2:19" x14ac:dyDescent="0.25">
      <c r="B81">
        <v>79</v>
      </c>
      <c r="C81" t="e">
        <f t="shared" si="17"/>
        <v>#REF!</v>
      </c>
      <c r="D81" t="e">
        <f t="shared" si="11"/>
        <v>#REF!</v>
      </c>
      <c r="E81" t="e">
        <f t="shared" si="12"/>
        <v>#REF!</v>
      </c>
      <c r="K81" s="13" t="e">
        <f t="shared" si="13"/>
        <v>#REF!</v>
      </c>
      <c r="L81" t="e">
        <f t="shared" si="14"/>
        <v>#REF!</v>
      </c>
      <c r="M81" t="e">
        <f t="shared" si="18"/>
        <v>#REF!</v>
      </c>
      <c r="N81" t="e">
        <f t="shared" si="18"/>
        <v>#REF!</v>
      </c>
      <c r="O81" s="13" t="e">
        <f t="shared" si="18"/>
        <v>#REF!</v>
      </c>
      <c r="P81" t="e">
        <f t="shared" si="15"/>
        <v>#REF!</v>
      </c>
      <c r="S81" t="e">
        <f t="shared" si="16"/>
        <v>#REF!</v>
      </c>
    </row>
    <row r="82" spans="2:19" x14ac:dyDescent="0.25">
      <c r="B82">
        <v>80</v>
      </c>
      <c r="C82" t="e">
        <f t="shared" si="17"/>
        <v>#REF!</v>
      </c>
      <c r="D82" t="e">
        <f t="shared" si="11"/>
        <v>#REF!</v>
      </c>
      <c r="E82" t="e">
        <f t="shared" si="12"/>
        <v>#REF!</v>
      </c>
      <c r="K82" s="13" t="e">
        <f t="shared" si="13"/>
        <v>#REF!</v>
      </c>
      <c r="L82" t="e">
        <f t="shared" si="14"/>
        <v>#REF!</v>
      </c>
      <c r="M82" t="e">
        <f t="shared" si="18"/>
        <v>#REF!</v>
      </c>
      <c r="N82" t="e">
        <f t="shared" si="18"/>
        <v>#REF!</v>
      </c>
      <c r="O82" s="13" t="e">
        <f t="shared" si="18"/>
        <v>#REF!</v>
      </c>
      <c r="P82" t="e">
        <f t="shared" si="15"/>
        <v>#REF!</v>
      </c>
      <c r="S82" t="e">
        <f t="shared" si="16"/>
        <v>#REF!</v>
      </c>
    </row>
    <row r="83" spans="2:19" x14ac:dyDescent="0.25">
      <c r="B83">
        <v>81</v>
      </c>
      <c r="C83" t="e">
        <f t="shared" si="17"/>
        <v>#REF!</v>
      </c>
      <c r="D83" t="e">
        <f t="shared" si="11"/>
        <v>#REF!</v>
      </c>
      <c r="E83" t="e">
        <f t="shared" si="12"/>
        <v>#REF!</v>
      </c>
      <c r="K83" s="13" t="e">
        <f t="shared" si="13"/>
        <v>#REF!</v>
      </c>
      <c r="L83" t="e">
        <f t="shared" si="14"/>
        <v>#REF!</v>
      </c>
      <c r="M83" t="e">
        <f t="shared" si="18"/>
        <v>#REF!</v>
      </c>
      <c r="N83" t="e">
        <f t="shared" si="18"/>
        <v>#REF!</v>
      </c>
      <c r="O83" s="13" t="e">
        <f t="shared" si="18"/>
        <v>#REF!</v>
      </c>
      <c r="P83" t="e">
        <f t="shared" si="15"/>
        <v>#REF!</v>
      </c>
      <c r="S83" t="e">
        <f t="shared" si="16"/>
        <v>#REF!</v>
      </c>
    </row>
    <row r="84" spans="2:19" x14ac:dyDescent="0.25">
      <c r="B84">
        <v>82</v>
      </c>
      <c r="C84" t="e">
        <f t="shared" si="17"/>
        <v>#REF!</v>
      </c>
      <c r="D84" t="e">
        <f t="shared" si="11"/>
        <v>#REF!</v>
      </c>
      <c r="E84" t="e">
        <f t="shared" si="12"/>
        <v>#REF!</v>
      </c>
      <c r="K84" s="13" t="e">
        <f t="shared" si="13"/>
        <v>#REF!</v>
      </c>
      <c r="L84" t="e">
        <f t="shared" si="14"/>
        <v>#REF!</v>
      </c>
      <c r="M84" t="e">
        <f t="shared" si="18"/>
        <v>#REF!</v>
      </c>
      <c r="N84" t="e">
        <f t="shared" si="18"/>
        <v>#REF!</v>
      </c>
      <c r="O84" s="13" t="e">
        <f t="shared" si="18"/>
        <v>#REF!</v>
      </c>
      <c r="P84" t="e">
        <f t="shared" si="15"/>
        <v>#REF!</v>
      </c>
      <c r="S84" t="e">
        <f t="shared" si="16"/>
        <v>#REF!</v>
      </c>
    </row>
    <row r="85" spans="2:19" x14ac:dyDescent="0.25">
      <c r="B85">
        <v>83</v>
      </c>
      <c r="C85" t="e">
        <f t="shared" si="17"/>
        <v>#REF!</v>
      </c>
      <c r="D85" t="e">
        <f t="shared" si="11"/>
        <v>#REF!</v>
      </c>
      <c r="E85" t="e">
        <f t="shared" si="12"/>
        <v>#REF!</v>
      </c>
      <c r="K85" s="13" t="e">
        <f t="shared" si="13"/>
        <v>#REF!</v>
      </c>
      <c r="L85" t="e">
        <f t="shared" si="14"/>
        <v>#REF!</v>
      </c>
      <c r="M85" t="e">
        <f t="shared" si="18"/>
        <v>#REF!</v>
      </c>
      <c r="N85" t="e">
        <f t="shared" si="18"/>
        <v>#REF!</v>
      </c>
      <c r="O85" s="13" t="e">
        <f t="shared" si="18"/>
        <v>#REF!</v>
      </c>
      <c r="P85" t="e">
        <f t="shared" si="15"/>
        <v>#REF!</v>
      </c>
      <c r="S85" t="e">
        <f t="shared" si="16"/>
        <v>#REF!</v>
      </c>
    </row>
    <row r="86" spans="2:19" x14ac:dyDescent="0.25">
      <c r="B86">
        <v>84</v>
      </c>
      <c r="C86" t="e">
        <f t="shared" si="17"/>
        <v>#REF!</v>
      </c>
      <c r="D86" t="e">
        <f t="shared" si="11"/>
        <v>#REF!</v>
      </c>
      <c r="E86" t="e">
        <f t="shared" si="12"/>
        <v>#REF!</v>
      </c>
      <c r="K86" s="13" t="e">
        <f t="shared" si="13"/>
        <v>#REF!</v>
      </c>
      <c r="L86" t="e">
        <f t="shared" si="14"/>
        <v>#REF!</v>
      </c>
      <c r="M86" t="e">
        <f t="shared" si="18"/>
        <v>#REF!</v>
      </c>
      <c r="N86" t="e">
        <f t="shared" si="18"/>
        <v>#REF!</v>
      </c>
      <c r="O86" s="13" t="e">
        <f t="shared" si="18"/>
        <v>#REF!</v>
      </c>
      <c r="P86" t="e">
        <f t="shared" si="15"/>
        <v>#REF!</v>
      </c>
      <c r="S86" t="e">
        <f t="shared" si="16"/>
        <v>#REF!</v>
      </c>
    </row>
    <row r="87" spans="2:19" x14ac:dyDescent="0.25">
      <c r="B87">
        <v>85</v>
      </c>
      <c r="C87" t="e">
        <f t="shared" si="17"/>
        <v>#REF!</v>
      </c>
      <c r="D87" t="e">
        <f t="shared" si="11"/>
        <v>#REF!</v>
      </c>
      <c r="E87" t="e">
        <f t="shared" si="12"/>
        <v>#REF!</v>
      </c>
      <c r="K87" s="13" t="e">
        <f t="shared" si="13"/>
        <v>#REF!</v>
      </c>
      <c r="L87" t="e">
        <f t="shared" si="14"/>
        <v>#REF!</v>
      </c>
      <c r="M87" t="e">
        <f t="shared" si="18"/>
        <v>#REF!</v>
      </c>
      <c r="N87" t="e">
        <f t="shared" si="18"/>
        <v>#REF!</v>
      </c>
      <c r="O87" s="13" t="e">
        <f t="shared" si="18"/>
        <v>#REF!</v>
      </c>
      <c r="P87" t="e">
        <f t="shared" si="15"/>
        <v>#REF!</v>
      </c>
      <c r="S87" t="e">
        <f t="shared" si="16"/>
        <v>#REF!</v>
      </c>
    </row>
    <row r="88" spans="2:19" x14ac:dyDescent="0.25">
      <c r="B88">
        <v>86</v>
      </c>
      <c r="C88" t="e">
        <f t="shared" si="17"/>
        <v>#REF!</v>
      </c>
      <c r="D88" t="e">
        <f t="shared" si="11"/>
        <v>#REF!</v>
      </c>
      <c r="E88" t="e">
        <f t="shared" si="12"/>
        <v>#REF!</v>
      </c>
      <c r="K88" s="13" t="e">
        <f t="shared" si="13"/>
        <v>#REF!</v>
      </c>
      <c r="L88" t="e">
        <f t="shared" si="14"/>
        <v>#REF!</v>
      </c>
      <c r="M88" t="e">
        <f t="shared" si="18"/>
        <v>#REF!</v>
      </c>
      <c r="N88" t="e">
        <f t="shared" si="18"/>
        <v>#REF!</v>
      </c>
      <c r="O88" s="13" t="e">
        <f t="shared" si="18"/>
        <v>#REF!</v>
      </c>
      <c r="P88" t="e">
        <f t="shared" si="15"/>
        <v>#REF!</v>
      </c>
      <c r="S88" t="e">
        <f t="shared" si="16"/>
        <v>#REF!</v>
      </c>
    </row>
    <row r="89" spans="2:19" x14ac:dyDescent="0.25">
      <c r="B89">
        <v>87</v>
      </c>
      <c r="C89" t="e">
        <f t="shared" si="17"/>
        <v>#REF!</v>
      </c>
      <c r="D89" t="e">
        <f t="shared" si="11"/>
        <v>#REF!</v>
      </c>
      <c r="E89" t="e">
        <f t="shared" si="12"/>
        <v>#REF!</v>
      </c>
      <c r="K89" s="13" t="e">
        <f t="shared" si="13"/>
        <v>#REF!</v>
      </c>
      <c r="L89" t="e">
        <f t="shared" si="14"/>
        <v>#REF!</v>
      </c>
      <c r="M89" t="e">
        <f t="shared" si="18"/>
        <v>#REF!</v>
      </c>
      <c r="N89" t="e">
        <f t="shared" si="18"/>
        <v>#REF!</v>
      </c>
      <c r="O89" s="13" t="e">
        <f t="shared" si="18"/>
        <v>#REF!</v>
      </c>
      <c r="P89" t="e">
        <f t="shared" si="15"/>
        <v>#REF!</v>
      </c>
      <c r="S89" t="e">
        <f t="shared" si="16"/>
        <v>#REF!</v>
      </c>
    </row>
    <row r="90" spans="2:19" x14ac:dyDescent="0.25">
      <c r="B90">
        <v>88</v>
      </c>
      <c r="C90" t="e">
        <f t="shared" si="17"/>
        <v>#REF!</v>
      </c>
      <c r="D90" t="e">
        <f t="shared" si="11"/>
        <v>#REF!</v>
      </c>
      <c r="E90" t="e">
        <f t="shared" si="12"/>
        <v>#REF!</v>
      </c>
      <c r="K90" s="13" t="e">
        <f t="shared" si="13"/>
        <v>#REF!</v>
      </c>
      <c r="L90" t="e">
        <f t="shared" si="14"/>
        <v>#REF!</v>
      </c>
      <c r="M90" t="e">
        <f t="shared" si="18"/>
        <v>#REF!</v>
      </c>
      <c r="N90" t="e">
        <f t="shared" si="18"/>
        <v>#REF!</v>
      </c>
      <c r="O90" s="13" t="e">
        <f t="shared" si="18"/>
        <v>#REF!</v>
      </c>
      <c r="P90" t="e">
        <f t="shared" si="15"/>
        <v>#REF!</v>
      </c>
      <c r="S90" t="e">
        <f t="shared" si="16"/>
        <v>#REF!</v>
      </c>
    </row>
    <row r="91" spans="2:19" x14ac:dyDescent="0.25">
      <c r="B91">
        <v>89</v>
      </c>
      <c r="C91" t="e">
        <f t="shared" si="17"/>
        <v>#REF!</v>
      </c>
      <c r="D91" t="e">
        <f t="shared" si="11"/>
        <v>#REF!</v>
      </c>
      <c r="E91" t="e">
        <f t="shared" si="12"/>
        <v>#REF!</v>
      </c>
      <c r="K91" s="13" t="e">
        <f t="shared" si="13"/>
        <v>#REF!</v>
      </c>
      <c r="L91" t="e">
        <f t="shared" si="14"/>
        <v>#REF!</v>
      </c>
      <c r="M91" t="e">
        <f t="shared" si="18"/>
        <v>#REF!</v>
      </c>
      <c r="N91" t="e">
        <f t="shared" si="18"/>
        <v>#REF!</v>
      </c>
      <c r="O91" s="13" t="e">
        <f t="shared" si="18"/>
        <v>#REF!</v>
      </c>
      <c r="P91" t="e">
        <f t="shared" si="15"/>
        <v>#REF!</v>
      </c>
      <c r="S91" t="e">
        <f t="shared" si="16"/>
        <v>#REF!</v>
      </c>
    </row>
    <row r="92" spans="2:19" x14ac:dyDescent="0.25">
      <c r="B92">
        <v>90</v>
      </c>
      <c r="C92" t="e">
        <f t="shared" si="17"/>
        <v>#REF!</v>
      </c>
      <c r="D92" t="e">
        <f t="shared" si="11"/>
        <v>#REF!</v>
      </c>
      <c r="E92" t="e">
        <f t="shared" si="12"/>
        <v>#REF!</v>
      </c>
      <c r="K92" s="13" t="e">
        <f t="shared" si="13"/>
        <v>#REF!</v>
      </c>
      <c r="L92" t="e">
        <f t="shared" si="14"/>
        <v>#REF!</v>
      </c>
      <c r="M92" t="e">
        <f t="shared" si="18"/>
        <v>#REF!</v>
      </c>
      <c r="N92" t="e">
        <f t="shared" si="18"/>
        <v>#REF!</v>
      </c>
      <c r="O92" s="13" t="e">
        <f t="shared" si="18"/>
        <v>#REF!</v>
      </c>
      <c r="P92" t="e">
        <f t="shared" si="15"/>
        <v>#REF!</v>
      </c>
      <c r="S92" t="e">
        <f t="shared" si="16"/>
        <v>#REF!</v>
      </c>
    </row>
    <row r="93" spans="2:19" x14ac:dyDescent="0.25">
      <c r="B93">
        <v>91</v>
      </c>
      <c r="C93" t="e">
        <f t="shared" si="17"/>
        <v>#REF!</v>
      </c>
      <c r="D93" t="e">
        <f t="shared" si="11"/>
        <v>#REF!</v>
      </c>
      <c r="E93" t="e">
        <f t="shared" si="12"/>
        <v>#REF!</v>
      </c>
      <c r="K93" s="13" t="e">
        <f t="shared" si="13"/>
        <v>#REF!</v>
      </c>
      <c r="L93" t="e">
        <f t="shared" si="14"/>
        <v>#REF!</v>
      </c>
      <c r="M93" t="e">
        <f t="shared" si="18"/>
        <v>#REF!</v>
      </c>
      <c r="N93" t="e">
        <f t="shared" si="18"/>
        <v>#REF!</v>
      </c>
      <c r="O93" s="13" t="e">
        <f t="shared" si="18"/>
        <v>#REF!</v>
      </c>
      <c r="P93" t="e">
        <f t="shared" si="15"/>
        <v>#REF!</v>
      </c>
      <c r="S93" t="e">
        <f t="shared" si="16"/>
        <v>#REF!</v>
      </c>
    </row>
    <row r="94" spans="2:19" x14ac:dyDescent="0.25">
      <c r="B94">
        <v>92</v>
      </c>
      <c r="C94" t="e">
        <f t="shared" si="17"/>
        <v>#REF!</v>
      </c>
      <c r="D94" t="e">
        <f t="shared" si="11"/>
        <v>#REF!</v>
      </c>
      <c r="E94" t="e">
        <f t="shared" si="12"/>
        <v>#REF!</v>
      </c>
      <c r="K94" s="13" t="e">
        <f t="shared" si="13"/>
        <v>#REF!</v>
      </c>
      <c r="L94" t="e">
        <f t="shared" si="14"/>
        <v>#REF!</v>
      </c>
      <c r="M94" t="e">
        <f t="shared" si="18"/>
        <v>#REF!</v>
      </c>
      <c r="N94" t="e">
        <f t="shared" si="18"/>
        <v>#REF!</v>
      </c>
      <c r="O94" s="13" t="e">
        <f t="shared" si="18"/>
        <v>#REF!</v>
      </c>
      <c r="P94" t="e">
        <f t="shared" si="15"/>
        <v>#REF!</v>
      </c>
      <c r="S94" t="e">
        <f t="shared" si="16"/>
        <v>#REF!</v>
      </c>
    </row>
    <row r="95" spans="2:19" x14ac:dyDescent="0.25">
      <c r="B95">
        <v>93</v>
      </c>
      <c r="C95" t="e">
        <f t="shared" si="17"/>
        <v>#REF!</v>
      </c>
      <c r="D95" t="e">
        <f t="shared" si="11"/>
        <v>#REF!</v>
      </c>
      <c r="E95" t="e">
        <f t="shared" si="12"/>
        <v>#REF!</v>
      </c>
      <c r="K95" s="13" t="e">
        <f t="shared" si="13"/>
        <v>#REF!</v>
      </c>
      <c r="L95" t="e">
        <f t="shared" si="14"/>
        <v>#REF!</v>
      </c>
      <c r="M95" t="e">
        <f t="shared" si="18"/>
        <v>#REF!</v>
      </c>
      <c r="N95" t="e">
        <f t="shared" si="18"/>
        <v>#REF!</v>
      </c>
      <c r="O95" s="13" t="e">
        <f t="shared" si="18"/>
        <v>#REF!</v>
      </c>
      <c r="P95" t="e">
        <f t="shared" si="15"/>
        <v>#REF!</v>
      </c>
      <c r="S95" t="e">
        <f t="shared" si="16"/>
        <v>#REF!</v>
      </c>
    </row>
    <row r="96" spans="2:19" x14ac:dyDescent="0.25">
      <c r="B96">
        <v>94</v>
      </c>
      <c r="C96" t="e">
        <f t="shared" si="17"/>
        <v>#REF!</v>
      </c>
      <c r="D96" t="e">
        <f t="shared" si="11"/>
        <v>#REF!</v>
      </c>
      <c r="E96" t="e">
        <f t="shared" si="12"/>
        <v>#REF!</v>
      </c>
      <c r="K96" s="13" t="e">
        <f t="shared" si="13"/>
        <v>#REF!</v>
      </c>
      <c r="L96" t="e">
        <f t="shared" si="14"/>
        <v>#REF!</v>
      </c>
      <c r="M96" t="e">
        <f t="shared" si="18"/>
        <v>#REF!</v>
      </c>
      <c r="N96" t="e">
        <f t="shared" si="18"/>
        <v>#REF!</v>
      </c>
      <c r="O96" s="13" t="e">
        <f t="shared" si="18"/>
        <v>#REF!</v>
      </c>
      <c r="P96" t="e">
        <f t="shared" si="15"/>
        <v>#REF!</v>
      </c>
      <c r="S96" t="e">
        <f t="shared" si="16"/>
        <v>#REF!</v>
      </c>
    </row>
    <row r="97" spans="2:19" x14ac:dyDescent="0.25">
      <c r="B97">
        <v>95</v>
      </c>
      <c r="C97" t="e">
        <f t="shared" si="17"/>
        <v>#REF!</v>
      </c>
      <c r="D97" t="e">
        <f t="shared" si="11"/>
        <v>#REF!</v>
      </c>
      <c r="E97" t="e">
        <f t="shared" si="12"/>
        <v>#REF!</v>
      </c>
      <c r="K97" s="13" t="e">
        <f t="shared" si="13"/>
        <v>#REF!</v>
      </c>
      <c r="L97" t="e">
        <f t="shared" si="14"/>
        <v>#REF!</v>
      </c>
      <c r="M97" t="e">
        <f t="shared" si="18"/>
        <v>#REF!</v>
      </c>
      <c r="N97" t="e">
        <f t="shared" si="18"/>
        <v>#REF!</v>
      </c>
      <c r="O97" s="13" t="e">
        <f t="shared" si="18"/>
        <v>#REF!</v>
      </c>
      <c r="P97" t="e">
        <f t="shared" si="15"/>
        <v>#REF!</v>
      </c>
      <c r="S97" t="e">
        <f t="shared" si="16"/>
        <v>#REF!</v>
      </c>
    </row>
    <row r="98" spans="2:19" x14ac:dyDescent="0.25">
      <c r="B98">
        <v>96</v>
      </c>
      <c r="C98" t="e">
        <f t="shared" si="17"/>
        <v>#REF!</v>
      </c>
      <c r="D98" t="e">
        <f t="shared" si="11"/>
        <v>#REF!</v>
      </c>
      <c r="E98" t="e">
        <f t="shared" si="12"/>
        <v>#REF!</v>
      </c>
      <c r="K98" s="13" t="e">
        <f t="shared" si="13"/>
        <v>#REF!</v>
      </c>
      <c r="L98" t="e">
        <f t="shared" si="14"/>
        <v>#REF!</v>
      </c>
      <c r="M98" t="e">
        <f t="shared" si="18"/>
        <v>#REF!</v>
      </c>
      <c r="N98" t="e">
        <f t="shared" si="18"/>
        <v>#REF!</v>
      </c>
      <c r="O98" s="13" t="e">
        <f t="shared" si="18"/>
        <v>#REF!</v>
      </c>
      <c r="P98" t="e">
        <f t="shared" si="15"/>
        <v>#REF!</v>
      </c>
      <c r="S98" t="e">
        <f t="shared" si="16"/>
        <v>#REF!</v>
      </c>
    </row>
    <row r="99" spans="2:19" x14ac:dyDescent="0.25">
      <c r="B99">
        <v>97</v>
      </c>
      <c r="C99" t="e">
        <f t="shared" si="17"/>
        <v>#REF!</v>
      </c>
      <c r="D99" t="e">
        <f t="shared" si="11"/>
        <v>#REF!</v>
      </c>
      <c r="E99" t="e">
        <f t="shared" si="12"/>
        <v>#REF!</v>
      </c>
      <c r="K99" s="13" t="e">
        <f t="shared" si="13"/>
        <v>#REF!</v>
      </c>
      <c r="L99" t="e">
        <f t="shared" si="14"/>
        <v>#REF!</v>
      </c>
      <c r="M99" t="e">
        <f t="shared" si="18"/>
        <v>#REF!</v>
      </c>
      <c r="N99" t="e">
        <f t="shared" si="18"/>
        <v>#REF!</v>
      </c>
      <c r="O99" s="13" t="e">
        <f t="shared" si="18"/>
        <v>#REF!</v>
      </c>
      <c r="P99" t="e">
        <f t="shared" si="15"/>
        <v>#REF!</v>
      </c>
      <c r="S99" t="e">
        <f t="shared" si="16"/>
        <v>#REF!</v>
      </c>
    </row>
    <row r="100" spans="2:19" x14ac:dyDescent="0.25">
      <c r="B100">
        <v>98</v>
      </c>
      <c r="C100" t="e">
        <f t="shared" si="17"/>
        <v>#REF!</v>
      </c>
      <c r="D100" t="e">
        <f t="shared" si="11"/>
        <v>#REF!</v>
      </c>
      <c r="E100" t="e">
        <f t="shared" si="12"/>
        <v>#REF!</v>
      </c>
      <c r="K100" s="13" t="e">
        <f t="shared" si="13"/>
        <v>#REF!</v>
      </c>
      <c r="L100" t="e">
        <f t="shared" si="14"/>
        <v>#REF!</v>
      </c>
      <c r="M100" t="e">
        <f t="shared" si="18"/>
        <v>#REF!</v>
      </c>
      <c r="N100" t="e">
        <f t="shared" si="18"/>
        <v>#REF!</v>
      </c>
      <c r="O100" s="13" t="e">
        <f t="shared" si="18"/>
        <v>#REF!</v>
      </c>
      <c r="P100" t="e">
        <f t="shared" si="15"/>
        <v>#REF!</v>
      </c>
      <c r="S100" t="e">
        <f t="shared" si="16"/>
        <v>#REF!</v>
      </c>
    </row>
    <row r="101" spans="2:19" x14ac:dyDescent="0.25">
      <c r="B101">
        <v>99</v>
      </c>
      <c r="C101" t="e">
        <f t="shared" si="17"/>
        <v>#REF!</v>
      </c>
      <c r="D101" t="e">
        <f t="shared" si="11"/>
        <v>#REF!</v>
      </c>
      <c r="E101" t="e">
        <f t="shared" si="12"/>
        <v>#REF!</v>
      </c>
      <c r="K101" s="13" t="e">
        <f t="shared" si="13"/>
        <v>#REF!</v>
      </c>
      <c r="L101" t="e">
        <f t="shared" si="14"/>
        <v>#REF!</v>
      </c>
      <c r="M101" t="e">
        <f t="shared" si="18"/>
        <v>#REF!</v>
      </c>
      <c r="N101" t="e">
        <f t="shared" si="18"/>
        <v>#REF!</v>
      </c>
      <c r="O101" s="13" t="e">
        <f t="shared" si="18"/>
        <v>#REF!</v>
      </c>
      <c r="P101" t="e">
        <f t="shared" si="15"/>
        <v>#REF!</v>
      </c>
      <c r="S101" t="e">
        <f t="shared" si="16"/>
        <v>#REF!</v>
      </c>
    </row>
    <row r="102" spans="2:19" x14ac:dyDescent="0.25">
      <c r="B102">
        <v>100</v>
      </c>
      <c r="C102" t="e">
        <f t="shared" si="17"/>
        <v>#REF!</v>
      </c>
      <c r="D102" t="e">
        <f t="shared" si="11"/>
        <v>#REF!</v>
      </c>
      <c r="E102" t="e">
        <f t="shared" si="12"/>
        <v>#REF!</v>
      </c>
      <c r="K102" s="13" t="e">
        <f t="shared" si="13"/>
        <v>#REF!</v>
      </c>
      <c r="L102" t="e">
        <f t="shared" si="14"/>
        <v>#REF!</v>
      </c>
      <c r="M102" t="e">
        <f t="shared" si="18"/>
        <v>#REF!</v>
      </c>
      <c r="N102" t="e">
        <f t="shared" si="18"/>
        <v>#REF!</v>
      </c>
      <c r="O102" s="13" t="e">
        <f t="shared" si="18"/>
        <v>#REF!</v>
      </c>
      <c r="P102" t="e">
        <f t="shared" si="15"/>
        <v>#REF!</v>
      </c>
      <c r="S102" t="e">
        <f t="shared" si="16"/>
        <v>#REF!</v>
      </c>
    </row>
    <row r="103" spans="2:19" x14ac:dyDescent="0.25">
      <c r="B103">
        <v>101</v>
      </c>
      <c r="C103" t="e">
        <f t="shared" si="17"/>
        <v>#REF!</v>
      </c>
      <c r="D103" t="e">
        <f t="shared" si="11"/>
        <v>#REF!</v>
      </c>
      <c r="E103" t="e">
        <f t="shared" si="12"/>
        <v>#REF!</v>
      </c>
      <c r="K103" s="13" t="e">
        <f t="shared" si="13"/>
        <v>#REF!</v>
      </c>
      <c r="L103" t="e">
        <f t="shared" si="14"/>
        <v>#REF!</v>
      </c>
      <c r="P103" t="e">
        <f t="shared" si="15"/>
        <v>#REF!</v>
      </c>
      <c r="S103" t="e">
        <f t="shared" si="16"/>
        <v>#REF!</v>
      </c>
    </row>
    <row r="104" spans="2:19" x14ac:dyDescent="0.25">
      <c r="B104">
        <v>102</v>
      </c>
      <c r="C104" t="e">
        <f t="shared" si="17"/>
        <v>#REF!</v>
      </c>
      <c r="D104" t="e">
        <f t="shared" si="11"/>
        <v>#REF!</v>
      </c>
      <c r="E104" t="e">
        <f t="shared" si="12"/>
        <v>#REF!</v>
      </c>
      <c r="K104" s="13" t="e">
        <f t="shared" si="13"/>
        <v>#REF!</v>
      </c>
      <c r="L104" t="e">
        <f t="shared" si="14"/>
        <v>#REF!</v>
      </c>
      <c r="P104" t="e">
        <f t="shared" si="15"/>
        <v>#REF!</v>
      </c>
      <c r="S104" t="e">
        <f t="shared" si="16"/>
        <v>#REF!</v>
      </c>
    </row>
    <row r="105" spans="2:19" x14ac:dyDescent="0.25">
      <c r="B105">
        <v>103</v>
      </c>
      <c r="C105" t="e">
        <f t="shared" si="17"/>
        <v>#REF!</v>
      </c>
      <c r="D105" t="e">
        <f t="shared" si="11"/>
        <v>#REF!</v>
      </c>
      <c r="E105" t="e">
        <f t="shared" si="12"/>
        <v>#REF!</v>
      </c>
      <c r="K105" s="13" t="e">
        <f t="shared" si="13"/>
        <v>#REF!</v>
      </c>
      <c r="L105" t="e">
        <f t="shared" si="14"/>
        <v>#REF!</v>
      </c>
      <c r="P105" t="e">
        <f t="shared" si="15"/>
        <v>#REF!</v>
      </c>
      <c r="S105" t="e">
        <f t="shared" si="16"/>
        <v>#REF!</v>
      </c>
    </row>
    <row r="106" spans="2:19" x14ac:dyDescent="0.25">
      <c r="B106">
        <v>104</v>
      </c>
      <c r="C106" t="e">
        <f t="shared" si="17"/>
        <v>#REF!</v>
      </c>
      <c r="D106" t="e">
        <f t="shared" si="11"/>
        <v>#REF!</v>
      </c>
      <c r="E106" t="e">
        <f t="shared" si="12"/>
        <v>#REF!</v>
      </c>
      <c r="K106" s="13" t="e">
        <f t="shared" si="13"/>
        <v>#REF!</v>
      </c>
      <c r="L106" t="e">
        <f t="shared" si="14"/>
        <v>#REF!</v>
      </c>
      <c r="P106" t="e">
        <f t="shared" si="15"/>
        <v>#REF!</v>
      </c>
      <c r="S106" t="e">
        <f t="shared" si="16"/>
        <v>#REF!</v>
      </c>
    </row>
    <row r="107" spans="2:19" x14ac:dyDescent="0.25">
      <c r="B107">
        <v>105</v>
      </c>
      <c r="C107" t="e">
        <f t="shared" si="17"/>
        <v>#REF!</v>
      </c>
      <c r="D107" t="e">
        <f t="shared" si="11"/>
        <v>#REF!</v>
      </c>
      <c r="E107" t="e">
        <f t="shared" si="12"/>
        <v>#REF!</v>
      </c>
      <c r="K107" s="13" t="e">
        <f t="shared" si="13"/>
        <v>#REF!</v>
      </c>
      <c r="L107" t="e">
        <f t="shared" si="14"/>
        <v>#REF!</v>
      </c>
      <c r="P107" t="e">
        <f t="shared" si="15"/>
        <v>#REF!</v>
      </c>
      <c r="S107" t="e">
        <f t="shared" si="16"/>
        <v>#REF!</v>
      </c>
    </row>
    <row r="108" spans="2:19" x14ac:dyDescent="0.25">
      <c r="B108">
        <v>106</v>
      </c>
      <c r="C108" t="e">
        <f t="shared" si="17"/>
        <v>#REF!</v>
      </c>
      <c r="D108" t="e">
        <f t="shared" si="11"/>
        <v>#REF!</v>
      </c>
      <c r="E108" t="e">
        <f t="shared" si="12"/>
        <v>#REF!</v>
      </c>
      <c r="K108" s="13" t="e">
        <f t="shared" si="13"/>
        <v>#REF!</v>
      </c>
      <c r="L108" t="e">
        <f t="shared" si="14"/>
        <v>#REF!</v>
      </c>
      <c r="P108" t="e">
        <f t="shared" si="15"/>
        <v>#REF!</v>
      </c>
      <c r="S108" t="e">
        <f t="shared" si="16"/>
        <v>#REF!</v>
      </c>
    </row>
    <row r="109" spans="2:19" x14ac:dyDescent="0.25">
      <c r="B109">
        <v>107</v>
      </c>
      <c r="C109" t="e">
        <f t="shared" si="17"/>
        <v>#REF!</v>
      </c>
      <c r="D109" t="e">
        <f t="shared" si="11"/>
        <v>#REF!</v>
      </c>
      <c r="E109" t="e">
        <f t="shared" si="12"/>
        <v>#REF!</v>
      </c>
      <c r="K109" s="13" t="e">
        <f t="shared" si="13"/>
        <v>#REF!</v>
      </c>
      <c r="L109" t="e">
        <f t="shared" si="14"/>
        <v>#REF!</v>
      </c>
      <c r="P109" t="e">
        <f t="shared" si="15"/>
        <v>#REF!</v>
      </c>
      <c r="S109" t="e">
        <f t="shared" si="16"/>
        <v>#REF!</v>
      </c>
    </row>
    <row r="110" spans="2:19" x14ac:dyDescent="0.25">
      <c r="B110">
        <v>108</v>
      </c>
      <c r="C110" t="e">
        <f t="shared" si="17"/>
        <v>#REF!</v>
      </c>
      <c r="D110" t="e">
        <f t="shared" si="11"/>
        <v>#REF!</v>
      </c>
      <c r="E110" t="e">
        <f t="shared" si="12"/>
        <v>#REF!</v>
      </c>
      <c r="K110" s="13" t="e">
        <f t="shared" si="13"/>
        <v>#REF!</v>
      </c>
      <c r="L110" t="e">
        <f t="shared" si="14"/>
        <v>#REF!</v>
      </c>
      <c r="P110" t="e">
        <f t="shared" si="15"/>
        <v>#REF!</v>
      </c>
      <c r="S110" t="e">
        <f t="shared" si="16"/>
        <v>#REF!</v>
      </c>
    </row>
    <row r="111" spans="2:19" x14ac:dyDescent="0.25">
      <c r="B111">
        <v>109</v>
      </c>
      <c r="C111" t="e">
        <f t="shared" si="17"/>
        <v>#REF!</v>
      </c>
      <c r="D111" t="e">
        <f t="shared" si="11"/>
        <v>#REF!</v>
      </c>
      <c r="E111" t="e">
        <f t="shared" si="12"/>
        <v>#REF!</v>
      </c>
      <c r="K111" s="13" t="e">
        <f t="shared" si="13"/>
        <v>#REF!</v>
      </c>
      <c r="L111" t="e">
        <f t="shared" si="14"/>
        <v>#REF!</v>
      </c>
      <c r="P111" t="e">
        <f t="shared" si="15"/>
        <v>#REF!</v>
      </c>
      <c r="S111" t="e">
        <f t="shared" si="16"/>
        <v>#REF!</v>
      </c>
    </row>
    <row r="112" spans="2:19" x14ac:dyDescent="0.25">
      <c r="B112">
        <v>110</v>
      </c>
      <c r="C112" t="e">
        <f t="shared" si="17"/>
        <v>#REF!</v>
      </c>
      <c r="D112" t="e">
        <f t="shared" si="11"/>
        <v>#REF!</v>
      </c>
      <c r="E112" t="e">
        <f t="shared" si="12"/>
        <v>#REF!</v>
      </c>
      <c r="K112" s="13" t="e">
        <f t="shared" si="13"/>
        <v>#REF!</v>
      </c>
      <c r="L112" t="e">
        <f t="shared" si="14"/>
        <v>#REF!</v>
      </c>
      <c r="P112" t="e">
        <f t="shared" si="15"/>
        <v>#REF!</v>
      </c>
      <c r="S112" t="e">
        <f t="shared" si="16"/>
        <v>#REF!</v>
      </c>
    </row>
    <row r="113" spans="2:19" x14ac:dyDescent="0.25">
      <c r="B113">
        <v>111</v>
      </c>
      <c r="C113" t="e">
        <f t="shared" si="17"/>
        <v>#REF!</v>
      </c>
      <c r="D113" t="e">
        <f t="shared" si="11"/>
        <v>#REF!</v>
      </c>
      <c r="E113" t="e">
        <f t="shared" si="12"/>
        <v>#REF!</v>
      </c>
      <c r="K113" s="13" t="e">
        <f t="shared" si="13"/>
        <v>#REF!</v>
      </c>
      <c r="L113" t="e">
        <f t="shared" si="14"/>
        <v>#REF!</v>
      </c>
      <c r="P113" t="e">
        <f t="shared" si="15"/>
        <v>#REF!</v>
      </c>
      <c r="S113" t="e">
        <f t="shared" si="16"/>
        <v>#REF!</v>
      </c>
    </row>
    <row r="114" spans="2:19" x14ac:dyDescent="0.25">
      <c r="B114">
        <v>112</v>
      </c>
      <c r="C114" t="e">
        <f t="shared" si="17"/>
        <v>#REF!</v>
      </c>
      <c r="D114" t="e">
        <f t="shared" si="11"/>
        <v>#REF!</v>
      </c>
      <c r="E114" t="e">
        <f t="shared" si="12"/>
        <v>#REF!</v>
      </c>
      <c r="K114" s="13" t="e">
        <f t="shared" si="13"/>
        <v>#REF!</v>
      </c>
      <c r="L114" t="e">
        <f t="shared" si="14"/>
        <v>#REF!</v>
      </c>
      <c r="P114" t="e">
        <f t="shared" si="15"/>
        <v>#REF!</v>
      </c>
      <c r="S114" t="e">
        <f t="shared" si="16"/>
        <v>#REF!</v>
      </c>
    </row>
    <row r="115" spans="2:19" x14ac:dyDescent="0.25">
      <c r="B115">
        <v>113</v>
      </c>
      <c r="C115" t="e">
        <f t="shared" si="17"/>
        <v>#REF!</v>
      </c>
      <c r="D115" t="e">
        <f t="shared" si="11"/>
        <v>#REF!</v>
      </c>
      <c r="E115" t="e">
        <f t="shared" si="12"/>
        <v>#REF!</v>
      </c>
      <c r="K115" s="13" t="e">
        <f t="shared" si="13"/>
        <v>#REF!</v>
      </c>
      <c r="L115" t="e">
        <f t="shared" si="14"/>
        <v>#REF!</v>
      </c>
      <c r="P115" t="e">
        <f t="shared" si="15"/>
        <v>#REF!</v>
      </c>
      <c r="S115" t="e">
        <f t="shared" si="16"/>
        <v>#REF!</v>
      </c>
    </row>
    <row r="116" spans="2:19" x14ac:dyDescent="0.25">
      <c r="B116">
        <v>114</v>
      </c>
      <c r="C116" t="e">
        <f t="shared" si="17"/>
        <v>#REF!</v>
      </c>
      <c r="D116" t="e">
        <f t="shared" si="11"/>
        <v>#REF!</v>
      </c>
      <c r="E116" t="e">
        <f t="shared" si="12"/>
        <v>#REF!</v>
      </c>
      <c r="K116" s="13" t="e">
        <f t="shared" si="13"/>
        <v>#REF!</v>
      </c>
      <c r="L116" t="e">
        <f t="shared" si="14"/>
        <v>#REF!</v>
      </c>
      <c r="P116" t="e">
        <f t="shared" si="15"/>
        <v>#REF!</v>
      </c>
      <c r="S116" t="e">
        <f t="shared" si="16"/>
        <v>#REF!</v>
      </c>
    </row>
    <row r="117" spans="2:19" x14ac:dyDescent="0.25">
      <c r="B117">
        <v>115</v>
      </c>
      <c r="C117" t="e">
        <f t="shared" si="17"/>
        <v>#REF!</v>
      </c>
      <c r="D117" t="e">
        <f t="shared" si="11"/>
        <v>#REF!</v>
      </c>
      <c r="E117" t="e">
        <f t="shared" si="12"/>
        <v>#REF!</v>
      </c>
      <c r="K117" s="13" t="e">
        <f t="shared" si="13"/>
        <v>#REF!</v>
      </c>
      <c r="L117" t="e">
        <f t="shared" si="14"/>
        <v>#REF!</v>
      </c>
      <c r="P117" t="e">
        <f t="shared" si="15"/>
        <v>#REF!</v>
      </c>
      <c r="S117" t="e">
        <f t="shared" si="16"/>
        <v>#REF!</v>
      </c>
    </row>
    <row r="118" spans="2:19" x14ac:dyDescent="0.25">
      <c r="B118">
        <v>116</v>
      </c>
      <c r="C118" t="e">
        <f t="shared" si="17"/>
        <v>#REF!</v>
      </c>
      <c r="D118" t="e">
        <f t="shared" si="11"/>
        <v>#REF!</v>
      </c>
      <c r="E118" t="e">
        <f t="shared" si="12"/>
        <v>#REF!</v>
      </c>
      <c r="K118" s="13" t="e">
        <f t="shared" si="13"/>
        <v>#REF!</v>
      </c>
      <c r="L118" t="e">
        <f t="shared" si="14"/>
        <v>#REF!</v>
      </c>
      <c r="P118" t="e">
        <f t="shared" si="15"/>
        <v>#REF!</v>
      </c>
      <c r="S118" t="e">
        <f t="shared" si="16"/>
        <v>#REF!</v>
      </c>
    </row>
    <row r="119" spans="2:19" x14ac:dyDescent="0.25">
      <c r="B119">
        <v>117</v>
      </c>
      <c r="C119" t="e">
        <f t="shared" si="17"/>
        <v>#REF!</v>
      </c>
      <c r="D119" t="e">
        <f t="shared" si="11"/>
        <v>#REF!</v>
      </c>
      <c r="E119" t="e">
        <f t="shared" si="12"/>
        <v>#REF!</v>
      </c>
      <c r="K119" s="13" t="e">
        <f t="shared" si="13"/>
        <v>#REF!</v>
      </c>
      <c r="L119" t="e">
        <f t="shared" si="14"/>
        <v>#REF!</v>
      </c>
      <c r="P119" t="e">
        <f t="shared" si="15"/>
        <v>#REF!</v>
      </c>
      <c r="S119" t="e">
        <f t="shared" si="16"/>
        <v>#REF!</v>
      </c>
    </row>
    <row r="120" spans="2:19" x14ac:dyDescent="0.25">
      <c r="B120">
        <v>118</v>
      </c>
      <c r="C120" t="e">
        <f t="shared" si="17"/>
        <v>#REF!</v>
      </c>
      <c r="D120" t="e">
        <f t="shared" si="11"/>
        <v>#REF!</v>
      </c>
      <c r="E120" t="e">
        <f t="shared" si="12"/>
        <v>#REF!</v>
      </c>
      <c r="K120" s="13" t="e">
        <f t="shared" si="13"/>
        <v>#REF!</v>
      </c>
      <c r="L120" t="e">
        <f t="shared" si="14"/>
        <v>#REF!</v>
      </c>
      <c r="P120" t="e">
        <f t="shared" si="15"/>
        <v>#REF!</v>
      </c>
      <c r="S120" t="e">
        <f t="shared" si="16"/>
        <v>#REF!</v>
      </c>
    </row>
    <row r="121" spans="2:19" x14ac:dyDescent="0.25">
      <c r="B121">
        <v>119</v>
      </c>
      <c r="C121" t="e">
        <f t="shared" si="17"/>
        <v>#REF!</v>
      </c>
      <c r="D121" t="e">
        <f t="shared" si="11"/>
        <v>#REF!</v>
      </c>
      <c r="E121" t="e">
        <f t="shared" si="12"/>
        <v>#REF!</v>
      </c>
      <c r="K121" s="13" t="e">
        <f t="shared" si="13"/>
        <v>#REF!</v>
      </c>
      <c r="L121" t="e">
        <f t="shared" si="14"/>
        <v>#REF!</v>
      </c>
      <c r="P121" t="e">
        <f t="shared" si="15"/>
        <v>#REF!</v>
      </c>
      <c r="S121" t="e">
        <f t="shared" si="16"/>
        <v>#REF!</v>
      </c>
    </row>
    <row r="122" spans="2:19" x14ac:dyDescent="0.25">
      <c r="B122">
        <v>120</v>
      </c>
      <c r="C122" t="e">
        <f t="shared" si="17"/>
        <v>#REF!</v>
      </c>
      <c r="D122" t="e">
        <f t="shared" si="11"/>
        <v>#REF!</v>
      </c>
      <c r="E122" t="e">
        <f t="shared" si="12"/>
        <v>#REF!</v>
      </c>
      <c r="K122" s="13" t="e">
        <f t="shared" si="13"/>
        <v>#REF!</v>
      </c>
      <c r="L122" t="e">
        <f t="shared" si="14"/>
        <v>#REF!</v>
      </c>
      <c r="P122" t="e">
        <f t="shared" si="15"/>
        <v>#REF!</v>
      </c>
      <c r="S122" t="e">
        <f t="shared" si="16"/>
        <v>#REF!</v>
      </c>
    </row>
    <row r="123" spans="2:19" x14ac:dyDescent="0.25">
      <c r="B123">
        <v>121</v>
      </c>
      <c r="C123" t="e">
        <f t="shared" si="17"/>
        <v>#REF!</v>
      </c>
      <c r="D123" t="e">
        <f t="shared" si="11"/>
        <v>#REF!</v>
      </c>
      <c r="E123" t="e">
        <f t="shared" si="12"/>
        <v>#REF!</v>
      </c>
      <c r="K123" s="13" t="e">
        <f t="shared" si="13"/>
        <v>#REF!</v>
      </c>
      <c r="L123" t="e">
        <f t="shared" si="14"/>
        <v>#REF!</v>
      </c>
      <c r="P123" t="e">
        <f t="shared" si="15"/>
        <v>#REF!</v>
      </c>
      <c r="S123" t="e">
        <f t="shared" si="16"/>
        <v>#REF!</v>
      </c>
    </row>
    <row r="124" spans="2:19" x14ac:dyDescent="0.25">
      <c r="B124">
        <v>122</v>
      </c>
      <c r="C124" t="e">
        <f t="shared" si="17"/>
        <v>#REF!</v>
      </c>
      <c r="D124" t="e">
        <f t="shared" si="11"/>
        <v>#REF!</v>
      </c>
      <c r="E124" t="e">
        <f t="shared" si="12"/>
        <v>#REF!</v>
      </c>
      <c r="K124" s="13" t="e">
        <f t="shared" si="13"/>
        <v>#REF!</v>
      </c>
      <c r="L124" t="e">
        <f t="shared" si="14"/>
        <v>#REF!</v>
      </c>
      <c r="P124" t="e">
        <f t="shared" si="15"/>
        <v>#REF!</v>
      </c>
      <c r="S124" t="e">
        <f t="shared" si="16"/>
        <v>#REF!</v>
      </c>
    </row>
    <row r="125" spans="2:19" x14ac:dyDescent="0.25">
      <c r="B125">
        <v>123</v>
      </c>
      <c r="C125" t="e">
        <f t="shared" si="17"/>
        <v>#REF!</v>
      </c>
      <c r="D125" t="e">
        <f t="shared" si="11"/>
        <v>#REF!</v>
      </c>
      <c r="E125" t="e">
        <f t="shared" si="12"/>
        <v>#REF!</v>
      </c>
      <c r="K125" s="13" t="e">
        <f t="shared" si="13"/>
        <v>#REF!</v>
      </c>
      <c r="L125" t="e">
        <f t="shared" si="14"/>
        <v>#REF!</v>
      </c>
      <c r="P125" t="e">
        <f t="shared" si="15"/>
        <v>#REF!</v>
      </c>
      <c r="S125" t="e">
        <f t="shared" si="16"/>
        <v>#REF!</v>
      </c>
    </row>
    <row r="126" spans="2:19" x14ac:dyDescent="0.25">
      <c r="B126">
        <v>124</v>
      </c>
      <c r="C126" t="e">
        <f t="shared" si="17"/>
        <v>#REF!</v>
      </c>
      <c r="D126" t="e">
        <f t="shared" si="11"/>
        <v>#REF!</v>
      </c>
      <c r="E126" t="e">
        <f t="shared" si="12"/>
        <v>#REF!</v>
      </c>
      <c r="K126" s="13" t="e">
        <f t="shared" si="13"/>
        <v>#REF!</v>
      </c>
      <c r="L126" t="e">
        <f t="shared" si="14"/>
        <v>#REF!</v>
      </c>
      <c r="P126" t="e">
        <f t="shared" si="15"/>
        <v>#REF!</v>
      </c>
      <c r="S126" t="e">
        <f t="shared" si="16"/>
        <v>#REF!</v>
      </c>
    </row>
    <row r="127" spans="2:19" x14ac:dyDescent="0.25">
      <c r="B127">
        <v>125</v>
      </c>
      <c r="C127" t="e">
        <f t="shared" si="17"/>
        <v>#REF!</v>
      </c>
      <c r="D127" t="e">
        <f t="shared" si="11"/>
        <v>#REF!</v>
      </c>
      <c r="E127" t="e">
        <f t="shared" si="12"/>
        <v>#REF!</v>
      </c>
      <c r="K127" s="13" t="e">
        <f t="shared" si="13"/>
        <v>#REF!</v>
      </c>
      <c r="L127" t="e">
        <f t="shared" si="14"/>
        <v>#REF!</v>
      </c>
      <c r="P127" t="e">
        <f t="shared" si="15"/>
        <v>#REF!</v>
      </c>
      <c r="S127" t="e">
        <f t="shared" si="16"/>
        <v>#REF!</v>
      </c>
    </row>
    <row r="128" spans="2:19" x14ac:dyDescent="0.25">
      <c r="B128">
        <v>126</v>
      </c>
      <c r="C128" t="e">
        <f t="shared" si="17"/>
        <v>#REF!</v>
      </c>
      <c r="D128" t="e">
        <f t="shared" si="11"/>
        <v>#REF!</v>
      </c>
      <c r="E128" t="e">
        <f t="shared" si="12"/>
        <v>#REF!</v>
      </c>
      <c r="K128" s="13" t="e">
        <f t="shared" si="13"/>
        <v>#REF!</v>
      </c>
      <c r="L128" t="e">
        <f t="shared" si="14"/>
        <v>#REF!</v>
      </c>
      <c r="P128" t="e">
        <f t="shared" si="15"/>
        <v>#REF!</v>
      </c>
      <c r="S128" t="e">
        <f t="shared" si="16"/>
        <v>#REF!</v>
      </c>
    </row>
    <row r="129" spans="2:19" x14ac:dyDescent="0.25">
      <c r="B129">
        <v>127</v>
      </c>
      <c r="C129" t="e">
        <f t="shared" si="17"/>
        <v>#REF!</v>
      </c>
      <c r="D129" t="e">
        <f t="shared" si="11"/>
        <v>#REF!</v>
      </c>
      <c r="E129" t="e">
        <f t="shared" si="12"/>
        <v>#REF!</v>
      </c>
      <c r="K129" s="13" t="e">
        <f t="shared" si="13"/>
        <v>#REF!</v>
      </c>
      <c r="L129" t="e">
        <f t="shared" si="14"/>
        <v>#REF!</v>
      </c>
      <c r="P129" t="e">
        <f t="shared" si="15"/>
        <v>#REF!</v>
      </c>
      <c r="S129" t="e">
        <f t="shared" si="16"/>
        <v>#REF!</v>
      </c>
    </row>
    <row r="130" spans="2:19" x14ac:dyDescent="0.25">
      <c r="B130">
        <v>128</v>
      </c>
      <c r="C130" t="e">
        <f t="shared" si="17"/>
        <v>#REF!</v>
      </c>
      <c r="D130" t="e">
        <f t="shared" ref="D130:D193" si="19">IF(typeAP3917="AP3917B",MAX(Ipkmax_typ_B-4*(C130-tminoff_typ_B),Ipkmax_typ_B/4),IF(typeAP3917="AP3917C",MAX(Ipkmax_typ_C-4*(C130-tminoff_typ_C),Ipkmax_typ_C/3),IF(typeAP3917="AP3917D",MAX(Ipkmax_typ_D-4*(C130-tminoff_typ_D),Ipkmax_typ_D/3))))</f>
        <v>#REF!</v>
      </c>
      <c r="E130" t="e">
        <f t="shared" ref="E130:E193" si="20">ABS(D130*Lm/(Vout+D1Vf)-C130)</f>
        <v>#REF!</v>
      </c>
      <c r="K130" s="13" t="e">
        <f t="shared" ref="K130:K193" si="21">IF((D130*Lm/(Vout+D1Vf)-C130)&gt;0,"CC","DC")</f>
        <v>#REF!</v>
      </c>
      <c r="L130" t="e">
        <f t="shared" ref="L130:L193" si="22">IF(K130="CC",D130-0.5*(Vout+D1Vf)*C130/Lm,IF(K130="DC",0.5*D130*(D130*Lm/Vindc_rms_min+D130*Lm/(Vout+D1Vf))/(D130*Lm/Vindc_rms_min+C130)))</f>
        <v>#REF!</v>
      </c>
      <c r="P130" t="e">
        <f t="shared" ref="P130:P193" si="23">IF(K130="CC",1/((((Vout+D1Vf)*C130/Lm))*Lm/Vindc_rms_min+C130)*1000,IF(K130="DC",1000/(D130*Lm/Vindc_rms_min+C130)))</f>
        <v>#REF!</v>
      </c>
      <c r="S130" t="e">
        <f t="shared" ref="S130:S193" si="24">ABS(L130-Iout)</f>
        <v>#REF!</v>
      </c>
    </row>
    <row r="131" spans="2:19" x14ac:dyDescent="0.25">
      <c r="B131">
        <v>129</v>
      </c>
      <c r="C131" t="e">
        <f t="shared" ref="C131:C194" si="25">IF(typeAP3917="AP3917B",tminoff_typ_B+B131*(toffmax_BCD-tminoff_typ_B)/500,IF(typeAP3917="AP3917C",tminoff_typ_C+B131*(toffmax_BCD-tminoff_typ_C)/500,IF(typeAP3917="AP3917D",tminoff_typ_D+B131*(toffmax_BCD-tminoff_typ_D)/500)))</f>
        <v>#REF!</v>
      </c>
      <c r="D131" t="e">
        <f t="shared" si="19"/>
        <v>#REF!</v>
      </c>
      <c r="E131" t="e">
        <f t="shared" si="20"/>
        <v>#REF!</v>
      </c>
      <c r="K131" s="13" t="e">
        <f t="shared" si="21"/>
        <v>#REF!</v>
      </c>
      <c r="L131" t="e">
        <f t="shared" si="22"/>
        <v>#REF!</v>
      </c>
      <c r="P131" t="e">
        <f t="shared" si="23"/>
        <v>#REF!</v>
      </c>
      <c r="S131" t="e">
        <f t="shared" si="24"/>
        <v>#REF!</v>
      </c>
    </row>
    <row r="132" spans="2:19" x14ac:dyDescent="0.25">
      <c r="B132">
        <v>130</v>
      </c>
      <c r="C132" t="e">
        <f t="shared" si="25"/>
        <v>#REF!</v>
      </c>
      <c r="D132" t="e">
        <f t="shared" si="19"/>
        <v>#REF!</v>
      </c>
      <c r="E132" t="e">
        <f t="shared" si="20"/>
        <v>#REF!</v>
      </c>
      <c r="K132" s="13" t="e">
        <f t="shared" si="21"/>
        <v>#REF!</v>
      </c>
      <c r="L132" t="e">
        <f t="shared" si="22"/>
        <v>#REF!</v>
      </c>
      <c r="P132" t="e">
        <f t="shared" si="23"/>
        <v>#REF!</v>
      </c>
      <c r="S132" t="e">
        <f t="shared" si="24"/>
        <v>#REF!</v>
      </c>
    </row>
    <row r="133" spans="2:19" x14ac:dyDescent="0.25">
      <c r="B133">
        <v>131</v>
      </c>
      <c r="C133" t="e">
        <f t="shared" si="25"/>
        <v>#REF!</v>
      </c>
      <c r="D133" t="e">
        <f t="shared" si="19"/>
        <v>#REF!</v>
      </c>
      <c r="E133" t="e">
        <f t="shared" si="20"/>
        <v>#REF!</v>
      </c>
      <c r="K133" s="13" t="e">
        <f t="shared" si="21"/>
        <v>#REF!</v>
      </c>
      <c r="L133" t="e">
        <f t="shared" si="22"/>
        <v>#REF!</v>
      </c>
      <c r="P133" t="e">
        <f t="shared" si="23"/>
        <v>#REF!</v>
      </c>
      <c r="S133" t="e">
        <f t="shared" si="24"/>
        <v>#REF!</v>
      </c>
    </row>
    <row r="134" spans="2:19" x14ac:dyDescent="0.25">
      <c r="B134">
        <v>132</v>
      </c>
      <c r="C134" t="e">
        <f t="shared" si="25"/>
        <v>#REF!</v>
      </c>
      <c r="D134" t="e">
        <f t="shared" si="19"/>
        <v>#REF!</v>
      </c>
      <c r="E134" t="e">
        <f t="shared" si="20"/>
        <v>#REF!</v>
      </c>
      <c r="K134" s="13" t="e">
        <f t="shared" si="21"/>
        <v>#REF!</v>
      </c>
      <c r="L134" t="e">
        <f t="shared" si="22"/>
        <v>#REF!</v>
      </c>
      <c r="P134" t="e">
        <f t="shared" si="23"/>
        <v>#REF!</v>
      </c>
      <c r="S134" t="e">
        <f t="shared" si="24"/>
        <v>#REF!</v>
      </c>
    </row>
    <row r="135" spans="2:19" x14ac:dyDescent="0.25">
      <c r="B135">
        <v>133</v>
      </c>
      <c r="C135" t="e">
        <f t="shared" si="25"/>
        <v>#REF!</v>
      </c>
      <c r="D135" t="e">
        <f t="shared" si="19"/>
        <v>#REF!</v>
      </c>
      <c r="E135" t="e">
        <f t="shared" si="20"/>
        <v>#REF!</v>
      </c>
      <c r="K135" s="13" t="e">
        <f t="shared" si="21"/>
        <v>#REF!</v>
      </c>
      <c r="L135" t="e">
        <f t="shared" si="22"/>
        <v>#REF!</v>
      </c>
      <c r="P135" t="e">
        <f t="shared" si="23"/>
        <v>#REF!</v>
      </c>
      <c r="S135" t="e">
        <f t="shared" si="24"/>
        <v>#REF!</v>
      </c>
    </row>
    <row r="136" spans="2:19" x14ac:dyDescent="0.25">
      <c r="B136">
        <v>134</v>
      </c>
      <c r="C136" t="e">
        <f t="shared" si="25"/>
        <v>#REF!</v>
      </c>
      <c r="D136" t="e">
        <f t="shared" si="19"/>
        <v>#REF!</v>
      </c>
      <c r="E136" t="e">
        <f t="shared" si="20"/>
        <v>#REF!</v>
      </c>
      <c r="K136" s="13" t="e">
        <f t="shared" si="21"/>
        <v>#REF!</v>
      </c>
      <c r="L136" t="e">
        <f t="shared" si="22"/>
        <v>#REF!</v>
      </c>
      <c r="P136" t="e">
        <f t="shared" si="23"/>
        <v>#REF!</v>
      </c>
      <c r="S136" t="e">
        <f t="shared" si="24"/>
        <v>#REF!</v>
      </c>
    </row>
    <row r="137" spans="2:19" x14ac:dyDescent="0.25">
      <c r="B137">
        <v>135</v>
      </c>
      <c r="C137" t="e">
        <f t="shared" si="25"/>
        <v>#REF!</v>
      </c>
      <c r="D137" t="e">
        <f t="shared" si="19"/>
        <v>#REF!</v>
      </c>
      <c r="E137" t="e">
        <f t="shared" si="20"/>
        <v>#REF!</v>
      </c>
      <c r="K137" s="13" t="e">
        <f t="shared" si="21"/>
        <v>#REF!</v>
      </c>
      <c r="L137" t="e">
        <f t="shared" si="22"/>
        <v>#REF!</v>
      </c>
      <c r="P137" t="e">
        <f t="shared" si="23"/>
        <v>#REF!</v>
      </c>
      <c r="S137" t="e">
        <f t="shared" si="24"/>
        <v>#REF!</v>
      </c>
    </row>
    <row r="138" spans="2:19" x14ac:dyDescent="0.25">
      <c r="B138">
        <v>136</v>
      </c>
      <c r="C138" t="e">
        <f t="shared" si="25"/>
        <v>#REF!</v>
      </c>
      <c r="D138" t="e">
        <f t="shared" si="19"/>
        <v>#REF!</v>
      </c>
      <c r="E138" t="e">
        <f t="shared" si="20"/>
        <v>#REF!</v>
      </c>
      <c r="K138" s="13" t="e">
        <f t="shared" si="21"/>
        <v>#REF!</v>
      </c>
      <c r="L138" t="e">
        <f t="shared" si="22"/>
        <v>#REF!</v>
      </c>
      <c r="P138" t="e">
        <f t="shared" si="23"/>
        <v>#REF!</v>
      </c>
      <c r="S138" t="e">
        <f t="shared" si="24"/>
        <v>#REF!</v>
      </c>
    </row>
    <row r="139" spans="2:19" x14ac:dyDescent="0.25">
      <c r="B139">
        <v>137</v>
      </c>
      <c r="C139" t="e">
        <f t="shared" si="25"/>
        <v>#REF!</v>
      </c>
      <c r="D139" t="e">
        <f t="shared" si="19"/>
        <v>#REF!</v>
      </c>
      <c r="E139" t="e">
        <f t="shared" si="20"/>
        <v>#REF!</v>
      </c>
      <c r="K139" s="13" t="e">
        <f t="shared" si="21"/>
        <v>#REF!</v>
      </c>
      <c r="L139" t="e">
        <f t="shared" si="22"/>
        <v>#REF!</v>
      </c>
      <c r="P139" t="e">
        <f t="shared" si="23"/>
        <v>#REF!</v>
      </c>
      <c r="S139" t="e">
        <f t="shared" si="24"/>
        <v>#REF!</v>
      </c>
    </row>
    <row r="140" spans="2:19" x14ac:dyDescent="0.25">
      <c r="B140">
        <v>138</v>
      </c>
      <c r="C140" t="e">
        <f t="shared" si="25"/>
        <v>#REF!</v>
      </c>
      <c r="D140" t="e">
        <f t="shared" si="19"/>
        <v>#REF!</v>
      </c>
      <c r="E140" t="e">
        <f t="shared" si="20"/>
        <v>#REF!</v>
      </c>
      <c r="K140" s="13" t="e">
        <f t="shared" si="21"/>
        <v>#REF!</v>
      </c>
      <c r="L140" t="e">
        <f t="shared" si="22"/>
        <v>#REF!</v>
      </c>
      <c r="P140" t="e">
        <f t="shared" si="23"/>
        <v>#REF!</v>
      </c>
      <c r="S140" t="e">
        <f t="shared" si="24"/>
        <v>#REF!</v>
      </c>
    </row>
    <row r="141" spans="2:19" x14ac:dyDescent="0.25">
      <c r="B141">
        <v>139</v>
      </c>
      <c r="C141" t="e">
        <f t="shared" si="25"/>
        <v>#REF!</v>
      </c>
      <c r="D141" t="e">
        <f t="shared" si="19"/>
        <v>#REF!</v>
      </c>
      <c r="E141" t="e">
        <f t="shared" si="20"/>
        <v>#REF!</v>
      </c>
      <c r="K141" s="13" t="e">
        <f t="shared" si="21"/>
        <v>#REF!</v>
      </c>
      <c r="L141" t="e">
        <f t="shared" si="22"/>
        <v>#REF!</v>
      </c>
      <c r="P141" t="e">
        <f t="shared" si="23"/>
        <v>#REF!</v>
      </c>
      <c r="S141" t="e">
        <f t="shared" si="24"/>
        <v>#REF!</v>
      </c>
    </row>
    <row r="142" spans="2:19" x14ac:dyDescent="0.25">
      <c r="B142">
        <v>140</v>
      </c>
      <c r="C142" t="e">
        <f t="shared" si="25"/>
        <v>#REF!</v>
      </c>
      <c r="D142" t="e">
        <f t="shared" si="19"/>
        <v>#REF!</v>
      </c>
      <c r="E142" t="e">
        <f t="shared" si="20"/>
        <v>#REF!</v>
      </c>
      <c r="K142" s="13" t="e">
        <f t="shared" si="21"/>
        <v>#REF!</v>
      </c>
      <c r="L142" t="e">
        <f t="shared" si="22"/>
        <v>#REF!</v>
      </c>
      <c r="P142" t="e">
        <f t="shared" si="23"/>
        <v>#REF!</v>
      </c>
      <c r="S142" t="e">
        <f t="shared" si="24"/>
        <v>#REF!</v>
      </c>
    </row>
    <row r="143" spans="2:19" x14ac:dyDescent="0.25">
      <c r="B143">
        <v>141</v>
      </c>
      <c r="C143" t="e">
        <f t="shared" si="25"/>
        <v>#REF!</v>
      </c>
      <c r="D143" t="e">
        <f t="shared" si="19"/>
        <v>#REF!</v>
      </c>
      <c r="E143" t="e">
        <f t="shared" si="20"/>
        <v>#REF!</v>
      </c>
      <c r="K143" s="13" t="e">
        <f t="shared" si="21"/>
        <v>#REF!</v>
      </c>
      <c r="L143" t="e">
        <f t="shared" si="22"/>
        <v>#REF!</v>
      </c>
      <c r="P143" t="e">
        <f t="shared" si="23"/>
        <v>#REF!</v>
      </c>
      <c r="S143" t="e">
        <f t="shared" si="24"/>
        <v>#REF!</v>
      </c>
    </row>
    <row r="144" spans="2:19" x14ac:dyDescent="0.25">
      <c r="B144">
        <v>142</v>
      </c>
      <c r="C144" t="e">
        <f t="shared" si="25"/>
        <v>#REF!</v>
      </c>
      <c r="D144" t="e">
        <f t="shared" si="19"/>
        <v>#REF!</v>
      </c>
      <c r="E144" t="e">
        <f t="shared" si="20"/>
        <v>#REF!</v>
      </c>
      <c r="K144" s="13" t="e">
        <f t="shared" si="21"/>
        <v>#REF!</v>
      </c>
      <c r="L144" t="e">
        <f t="shared" si="22"/>
        <v>#REF!</v>
      </c>
      <c r="P144" t="e">
        <f t="shared" si="23"/>
        <v>#REF!</v>
      </c>
      <c r="S144" t="e">
        <f t="shared" si="24"/>
        <v>#REF!</v>
      </c>
    </row>
    <row r="145" spans="2:19" x14ac:dyDescent="0.25">
      <c r="B145">
        <v>143</v>
      </c>
      <c r="C145" t="e">
        <f t="shared" si="25"/>
        <v>#REF!</v>
      </c>
      <c r="D145" t="e">
        <f t="shared" si="19"/>
        <v>#REF!</v>
      </c>
      <c r="E145" t="e">
        <f t="shared" si="20"/>
        <v>#REF!</v>
      </c>
      <c r="K145" s="13" t="e">
        <f t="shared" si="21"/>
        <v>#REF!</v>
      </c>
      <c r="L145" t="e">
        <f t="shared" si="22"/>
        <v>#REF!</v>
      </c>
      <c r="P145" t="e">
        <f t="shared" si="23"/>
        <v>#REF!</v>
      </c>
      <c r="S145" t="e">
        <f t="shared" si="24"/>
        <v>#REF!</v>
      </c>
    </row>
    <row r="146" spans="2:19" x14ac:dyDescent="0.25">
      <c r="B146">
        <v>144</v>
      </c>
      <c r="C146" t="e">
        <f t="shared" si="25"/>
        <v>#REF!</v>
      </c>
      <c r="D146" t="e">
        <f t="shared" si="19"/>
        <v>#REF!</v>
      </c>
      <c r="E146" t="e">
        <f t="shared" si="20"/>
        <v>#REF!</v>
      </c>
      <c r="K146" s="13" t="e">
        <f t="shared" si="21"/>
        <v>#REF!</v>
      </c>
      <c r="L146" t="e">
        <f t="shared" si="22"/>
        <v>#REF!</v>
      </c>
      <c r="P146" t="e">
        <f t="shared" si="23"/>
        <v>#REF!</v>
      </c>
      <c r="S146" t="e">
        <f t="shared" si="24"/>
        <v>#REF!</v>
      </c>
    </row>
    <row r="147" spans="2:19" x14ac:dyDescent="0.25">
      <c r="B147">
        <v>145</v>
      </c>
      <c r="C147" t="e">
        <f t="shared" si="25"/>
        <v>#REF!</v>
      </c>
      <c r="D147" t="e">
        <f t="shared" si="19"/>
        <v>#REF!</v>
      </c>
      <c r="E147" t="e">
        <f t="shared" si="20"/>
        <v>#REF!</v>
      </c>
      <c r="K147" s="13" t="e">
        <f t="shared" si="21"/>
        <v>#REF!</v>
      </c>
      <c r="L147" t="e">
        <f t="shared" si="22"/>
        <v>#REF!</v>
      </c>
      <c r="P147" t="e">
        <f t="shared" si="23"/>
        <v>#REF!</v>
      </c>
      <c r="S147" t="e">
        <f t="shared" si="24"/>
        <v>#REF!</v>
      </c>
    </row>
    <row r="148" spans="2:19" x14ac:dyDescent="0.25">
      <c r="B148">
        <v>146</v>
      </c>
      <c r="C148" t="e">
        <f t="shared" si="25"/>
        <v>#REF!</v>
      </c>
      <c r="D148" t="e">
        <f t="shared" si="19"/>
        <v>#REF!</v>
      </c>
      <c r="E148" t="e">
        <f t="shared" si="20"/>
        <v>#REF!</v>
      </c>
      <c r="K148" s="13" t="e">
        <f t="shared" si="21"/>
        <v>#REF!</v>
      </c>
      <c r="L148" t="e">
        <f t="shared" si="22"/>
        <v>#REF!</v>
      </c>
      <c r="P148" t="e">
        <f t="shared" si="23"/>
        <v>#REF!</v>
      </c>
      <c r="S148" t="e">
        <f t="shared" si="24"/>
        <v>#REF!</v>
      </c>
    </row>
    <row r="149" spans="2:19" x14ac:dyDescent="0.25">
      <c r="B149">
        <v>147</v>
      </c>
      <c r="C149" t="e">
        <f t="shared" si="25"/>
        <v>#REF!</v>
      </c>
      <c r="D149" t="e">
        <f t="shared" si="19"/>
        <v>#REF!</v>
      </c>
      <c r="E149" t="e">
        <f t="shared" si="20"/>
        <v>#REF!</v>
      </c>
      <c r="K149" s="13" t="e">
        <f t="shared" si="21"/>
        <v>#REF!</v>
      </c>
      <c r="L149" t="e">
        <f t="shared" si="22"/>
        <v>#REF!</v>
      </c>
      <c r="P149" t="e">
        <f t="shared" si="23"/>
        <v>#REF!</v>
      </c>
      <c r="S149" t="e">
        <f t="shared" si="24"/>
        <v>#REF!</v>
      </c>
    </row>
    <row r="150" spans="2:19" x14ac:dyDescent="0.25">
      <c r="B150">
        <v>148</v>
      </c>
      <c r="C150" t="e">
        <f t="shared" si="25"/>
        <v>#REF!</v>
      </c>
      <c r="D150" t="e">
        <f t="shared" si="19"/>
        <v>#REF!</v>
      </c>
      <c r="E150" t="e">
        <f t="shared" si="20"/>
        <v>#REF!</v>
      </c>
      <c r="K150" s="13" t="e">
        <f t="shared" si="21"/>
        <v>#REF!</v>
      </c>
      <c r="L150" t="e">
        <f t="shared" si="22"/>
        <v>#REF!</v>
      </c>
      <c r="P150" t="e">
        <f t="shared" si="23"/>
        <v>#REF!</v>
      </c>
      <c r="S150" t="e">
        <f t="shared" si="24"/>
        <v>#REF!</v>
      </c>
    </row>
    <row r="151" spans="2:19" x14ac:dyDescent="0.25">
      <c r="B151">
        <v>149</v>
      </c>
      <c r="C151" t="e">
        <f t="shared" si="25"/>
        <v>#REF!</v>
      </c>
      <c r="D151" t="e">
        <f t="shared" si="19"/>
        <v>#REF!</v>
      </c>
      <c r="E151" t="e">
        <f t="shared" si="20"/>
        <v>#REF!</v>
      </c>
      <c r="K151" s="13" t="e">
        <f t="shared" si="21"/>
        <v>#REF!</v>
      </c>
      <c r="L151" t="e">
        <f t="shared" si="22"/>
        <v>#REF!</v>
      </c>
      <c r="P151" t="e">
        <f t="shared" si="23"/>
        <v>#REF!</v>
      </c>
      <c r="S151" t="e">
        <f t="shared" si="24"/>
        <v>#REF!</v>
      </c>
    </row>
    <row r="152" spans="2:19" x14ac:dyDescent="0.25">
      <c r="B152">
        <v>150</v>
      </c>
      <c r="C152" t="e">
        <f t="shared" si="25"/>
        <v>#REF!</v>
      </c>
      <c r="D152" t="e">
        <f t="shared" si="19"/>
        <v>#REF!</v>
      </c>
      <c r="E152" t="e">
        <f t="shared" si="20"/>
        <v>#REF!</v>
      </c>
      <c r="K152" s="13" t="e">
        <f t="shared" si="21"/>
        <v>#REF!</v>
      </c>
      <c r="L152" t="e">
        <f t="shared" si="22"/>
        <v>#REF!</v>
      </c>
      <c r="P152" t="e">
        <f t="shared" si="23"/>
        <v>#REF!</v>
      </c>
      <c r="S152" t="e">
        <f t="shared" si="24"/>
        <v>#REF!</v>
      </c>
    </row>
    <row r="153" spans="2:19" x14ac:dyDescent="0.25">
      <c r="B153">
        <v>151</v>
      </c>
      <c r="C153" t="e">
        <f t="shared" si="25"/>
        <v>#REF!</v>
      </c>
      <c r="D153" t="e">
        <f t="shared" si="19"/>
        <v>#REF!</v>
      </c>
      <c r="E153" t="e">
        <f t="shared" si="20"/>
        <v>#REF!</v>
      </c>
      <c r="K153" s="13" t="e">
        <f t="shared" si="21"/>
        <v>#REF!</v>
      </c>
      <c r="L153" t="e">
        <f t="shared" si="22"/>
        <v>#REF!</v>
      </c>
      <c r="P153" t="e">
        <f t="shared" si="23"/>
        <v>#REF!</v>
      </c>
      <c r="S153" t="e">
        <f t="shared" si="24"/>
        <v>#REF!</v>
      </c>
    </row>
    <row r="154" spans="2:19" x14ac:dyDescent="0.25">
      <c r="B154">
        <v>152</v>
      </c>
      <c r="C154" t="e">
        <f t="shared" si="25"/>
        <v>#REF!</v>
      </c>
      <c r="D154" t="e">
        <f t="shared" si="19"/>
        <v>#REF!</v>
      </c>
      <c r="E154" t="e">
        <f t="shared" si="20"/>
        <v>#REF!</v>
      </c>
      <c r="K154" s="13" t="e">
        <f t="shared" si="21"/>
        <v>#REF!</v>
      </c>
      <c r="L154" t="e">
        <f t="shared" si="22"/>
        <v>#REF!</v>
      </c>
      <c r="P154" t="e">
        <f t="shared" si="23"/>
        <v>#REF!</v>
      </c>
      <c r="S154" t="e">
        <f t="shared" si="24"/>
        <v>#REF!</v>
      </c>
    </row>
    <row r="155" spans="2:19" x14ac:dyDescent="0.25">
      <c r="B155">
        <v>153</v>
      </c>
      <c r="C155" t="e">
        <f t="shared" si="25"/>
        <v>#REF!</v>
      </c>
      <c r="D155" t="e">
        <f t="shared" si="19"/>
        <v>#REF!</v>
      </c>
      <c r="E155" t="e">
        <f t="shared" si="20"/>
        <v>#REF!</v>
      </c>
      <c r="K155" s="13" t="e">
        <f t="shared" si="21"/>
        <v>#REF!</v>
      </c>
      <c r="L155" t="e">
        <f t="shared" si="22"/>
        <v>#REF!</v>
      </c>
      <c r="P155" t="e">
        <f t="shared" si="23"/>
        <v>#REF!</v>
      </c>
      <c r="S155" t="e">
        <f t="shared" si="24"/>
        <v>#REF!</v>
      </c>
    </row>
    <row r="156" spans="2:19" x14ac:dyDescent="0.25">
      <c r="B156">
        <v>154</v>
      </c>
      <c r="C156" t="e">
        <f t="shared" si="25"/>
        <v>#REF!</v>
      </c>
      <c r="D156" t="e">
        <f t="shared" si="19"/>
        <v>#REF!</v>
      </c>
      <c r="E156" t="e">
        <f t="shared" si="20"/>
        <v>#REF!</v>
      </c>
      <c r="K156" s="13" t="e">
        <f t="shared" si="21"/>
        <v>#REF!</v>
      </c>
      <c r="L156" t="e">
        <f t="shared" si="22"/>
        <v>#REF!</v>
      </c>
      <c r="P156" t="e">
        <f t="shared" si="23"/>
        <v>#REF!</v>
      </c>
      <c r="S156" t="e">
        <f t="shared" si="24"/>
        <v>#REF!</v>
      </c>
    </row>
    <row r="157" spans="2:19" x14ac:dyDescent="0.25">
      <c r="B157">
        <v>155</v>
      </c>
      <c r="C157" t="e">
        <f t="shared" si="25"/>
        <v>#REF!</v>
      </c>
      <c r="D157" t="e">
        <f t="shared" si="19"/>
        <v>#REF!</v>
      </c>
      <c r="E157" t="e">
        <f t="shared" si="20"/>
        <v>#REF!</v>
      </c>
      <c r="K157" s="13" t="e">
        <f t="shared" si="21"/>
        <v>#REF!</v>
      </c>
      <c r="L157" t="e">
        <f t="shared" si="22"/>
        <v>#REF!</v>
      </c>
      <c r="P157" t="e">
        <f t="shared" si="23"/>
        <v>#REF!</v>
      </c>
      <c r="S157" t="e">
        <f t="shared" si="24"/>
        <v>#REF!</v>
      </c>
    </row>
    <row r="158" spans="2:19" x14ac:dyDescent="0.25">
      <c r="B158">
        <v>156</v>
      </c>
      <c r="C158" t="e">
        <f t="shared" si="25"/>
        <v>#REF!</v>
      </c>
      <c r="D158" t="e">
        <f t="shared" si="19"/>
        <v>#REF!</v>
      </c>
      <c r="E158" t="e">
        <f t="shared" si="20"/>
        <v>#REF!</v>
      </c>
      <c r="K158" s="13" t="e">
        <f t="shared" si="21"/>
        <v>#REF!</v>
      </c>
      <c r="L158" t="e">
        <f t="shared" si="22"/>
        <v>#REF!</v>
      </c>
      <c r="P158" t="e">
        <f t="shared" si="23"/>
        <v>#REF!</v>
      </c>
      <c r="S158" t="e">
        <f t="shared" si="24"/>
        <v>#REF!</v>
      </c>
    </row>
    <row r="159" spans="2:19" x14ac:dyDescent="0.25">
      <c r="B159">
        <v>157</v>
      </c>
      <c r="C159" t="e">
        <f t="shared" si="25"/>
        <v>#REF!</v>
      </c>
      <c r="D159" t="e">
        <f t="shared" si="19"/>
        <v>#REF!</v>
      </c>
      <c r="E159" t="e">
        <f t="shared" si="20"/>
        <v>#REF!</v>
      </c>
      <c r="K159" s="13" t="e">
        <f t="shared" si="21"/>
        <v>#REF!</v>
      </c>
      <c r="L159" t="e">
        <f t="shared" si="22"/>
        <v>#REF!</v>
      </c>
      <c r="P159" t="e">
        <f t="shared" si="23"/>
        <v>#REF!</v>
      </c>
      <c r="S159" t="e">
        <f t="shared" si="24"/>
        <v>#REF!</v>
      </c>
    </row>
    <row r="160" spans="2:19" x14ac:dyDescent="0.25">
      <c r="B160">
        <v>158</v>
      </c>
      <c r="C160" t="e">
        <f t="shared" si="25"/>
        <v>#REF!</v>
      </c>
      <c r="D160" t="e">
        <f t="shared" si="19"/>
        <v>#REF!</v>
      </c>
      <c r="E160" t="e">
        <f t="shared" si="20"/>
        <v>#REF!</v>
      </c>
      <c r="K160" s="13" t="e">
        <f t="shared" si="21"/>
        <v>#REF!</v>
      </c>
      <c r="L160" t="e">
        <f t="shared" si="22"/>
        <v>#REF!</v>
      </c>
      <c r="P160" t="e">
        <f t="shared" si="23"/>
        <v>#REF!</v>
      </c>
      <c r="S160" t="e">
        <f t="shared" si="24"/>
        <v>#REF!</v>
      </c>
    </row>
    <row r="161" spans="2:19" x14ac:dyDescent="0.25">
      <c r="B161">
        <v>159</v>
      </c>
      <c r="C161" t="e">
        <f t="shared" si="25"/>
        <v>#REF!</v>
      </c>
      <c r="D161" t="e">
        <f t="shared" si="19"/>
        <v>#REF!</v>
      </c>
      <c r="E161" t="e">
        <f t="shared" si="20"/>
        <v>#REF!</v>
      </c>
      <c r="K161" s="13" t="e">
        <f t="shared" si="21"/>
        <v>#REF!</v>
      </c>
      <c r="L161" t="e">
        <f t="shared" si="22"/>
        <v>#REF!</v>
      </c>
      <c r="P161" t="e">
        <f t="shared" si="23"/>
        <v>#REF!</v>
      </c>
      <c r="S161" t="e">
        <f t="shared" si="24"/>
        <v>#REF!</v>
      </c>
    </row>
    <row r="162" spans="2:19" x14ac:dyDescent="0.25">
      <c r="B162">
        <v>160</v>
      </c>
      <c r="C162" t="e">
        <f t="shared" si="25"/>
        <v>#REF!</v>
      </c>
      <c r="D162" t="e">
        <f t="shared" si="19"/>
        <v>#REF!</v>
      </c>
      <c r="E162" t="e">
        <f t="shared" si="20"/>
        <v>#REF!</v>
      </c>
      <c r="K162" s="13" t="e">
        <f t="shared" si="21"/>
        <v>#REF!</v>
      </c>
      <c r="L162" t="e">
        <f t="shared" si="22"/>
        <v>#REF!</v>
      </c>
      <c r="P162" t="e">
        <f t="shared" si="23"/>
        <v>#REF!</v>
      </c>
      <c r="S162" t="e">
        <f t="shared" si="24"/>
        <v>#REF!</v>
      </c>
    </row>
    <row r="163" spans="2:19" x14ac:dyDescent="0.25">
      <c r="B163">
        <v>161</v>
      </c>
      <c r="C163" t="e">
        <f t="shared" si="25"/>
        <v>#REF!</v>
      </c>
      <c r="D163" t="e">
        <f t="shared" si="19"/>
        <v>#REF!</v>
      </c>
      <c r="E163" t="e">
        <f t="shared" si="20"/>
        <v>#REF!</v>
      </c>
      <c r="K163" s="13" t="e">
        <f t="shared" si="21"/>
        <v>#REF!</v>
      </c>
      <c r="L163" t="e">
        <f t="shared" si="22"/>
        <v>#REF!</v>
      </c>
      <c r="P163" t="e">
        <f t="shared" si="23"/>
        <v>#REF!</v>
      </c>
      <c r="S163" t="e">
        <f t="shared" si="24"/>
        <v>#REF!</v>
      </c>
    </row>
    <row r="164" spans="2:19" x14ac:dyDescent="0.25">
      <c r="B164">
        <v>162</v>
      </c>
      <c r="C164" t="e">
        <f t="shared" si="25"/>
        <v>#REF!</v>
      </c>
      <c r="D164" t="e">
        <f t="shared" si="19"/>
        <v>#REF!</v>
      </c>
      <c r="E164" t="e">
        <f t="shared" si="20"/>
        <v>#REF!</v>
      </c>
      <c r="K164" s="13" t="e">
        <f t="shared" si="21"/>
        <v>#REF!</v>
      </c>
      <c r="L164" t="e">
        <f t="shared" si="22"/>
        <v>#REF!</v>
      </c>
      <c r="P164" t="e">
        <f t="shared" si="23"/>
        <v>#REF!</v>
      </c>
      <c r="S164" t="e">
        <f t="shared" si="24"/>
        <v>#REF!</v>
      </c>
    </row>
    <row r="165" spans="2:19" x14ac:dyDescent="0.25">
      <c r="B165">
        <v>163</v>
      </c>
      <c r="C165" t="e">
        <f t="shared" si="25"/>
        <v>#REF!</v>
      </c>
      <c r="D165" t="e">
        <f t="shared" si="19"/>
        <v>#REF!</v>
      </c>
      <c r="E165" t="e">
        <f t="shared" si="20"/>
        <v>#REF!</v>
      </c>
      <c r="K165" s="13" t="e">
        <f t="shared" si="21"/>
        <v>#REF!</v>
      </c>
      <c r="L165" t="e">
        <f t="shared" si="22"/>
        <v>#REF!</v>
      </c>
      <c r="P165" t="e">
        <f t="shared" si="23"/>
        <v>#REF!</v>
      </c>
      <c r="S165" t="e">
        <f t="shared" si="24"/>
        <v>#REF!</v>
      </c>
    </row>
    <row r="166" spans="2:19" x14ac:dyDescent="0.25">
      <c r="B166">
        <v>164</v>
      </c>
      <c r="C166" t="e">
        <f t="shared" si="25"/>
        <v>#REF!</v>
      </c>
      <c r="D166" t="e">
        <f t="shared" si="19"/>
        <v>#REF!</v>
      </c>
      <c r="E166" t="e">
        <f t="shared" si="20"/>
        <v>#REF!</v>
      </c>
      <c r="K166" s="13" t="e">
        <f t="shared" si="21"/>
        <v>#REF!</v>
      </c>
      <c r="L166" t="e">
        <f t="shared" si="22"/>
        <v>#REF!</v>
      </c>
      <c r="P166" t="e">
        <f t="shared" si="23"/>
        <v>#REF!</v>
      </c>
      <c r="S166" t="e">
        <f t="shared" si="24"/>
        <v>#REF!</v>
      </c>
    </row>
    <row r="167" spans="2:19" x14ac:dyDescent="0.25">
      <c r="B167">
        <v>165</v>
      </c>
      <c r="C167" t="e">
        <f t="shared" si="25"/>
        <v>#REF!</v>
      </c>
      <c r="D167" t="e">
        <f t="shared" si="19"/>
        <v>#REF!</v>
      </c>
      <c r="E167" t="e">
        <f t="shared" si="20"/>
        <v>#REF!</v>
      </c>
      <c r="K167" s="13" t="e">
        <f t="shared" si="21"/>
        <v>#REF!</v>
      </c>
      <c r="L167" t="e">
        <f t="shared" si="22"/>
        <v>#REF!</v>
      </c>
      <c r="P167" t="e">
        <f t="shared" si="23"/>
        <v>#REF!</v>
      </c>
      <c r="S167" t="e">
        <f t="shared" si="24"/>
        <v>#REF!</v>
      </c>
    </row>
    <row r="168" spans="2:19" x14ac:dyDescent="0.25">
      <c r="B168">
        <v>166</v>
      </c>
      <c r="C168" t="e">
        <f t="shared" si="25"/>
        <v>#REF!</v>
      </c>
      <c r="D168" t="e">
        <f t="shared" si="19"/>
        <v>#REF!</v>
      </c>
      <c r="E168" t="e">
        <f t="shared" si="20"/>
        <v>#REF!</v>
      </c>
      <c r="K168" s="13" t="e">
        <f t="shared" si="21"/>
        <v>#REF!</v>
      </c>
      <c r="L168" t="e">
        <f t="shared" si="22"/>
        <v>#REF!</v>
      </c>
      <c r="P168" t="e">
        <f t="shared" si="23"/>
        <v>#REF!</v>
      </c>
      <c r="S168" t="e">
        <f t="shared" si="24"/>
        <v>#REF!</v>
      </c>
    </row>
    <row r="169" spans="2:19" x14ac:dyDescent="0.25">
      <c r="B169">
        <v>167</v>
      </c>
      <c r="C169" t="e">
        <f t="shared" si="25"/>
        <v>#REF!</v>
      </c>
      <c r="D169" t="e">
        <f t="shared" si="19"/>
        <v>#REF!</v>
      </c>
      <c r="E169" t="e">
        <f t="shared" si="20"/>
        <v>#REF!</v>
      </c>
      <c r="K169" s="13" t="e">
        <f t="shared" si="21"/>
        <v>#REF!</v>
      </c>
      <c r="L169" t="e">
        <f t="shared" si="22"/>
        <v>#REF!</v>
      </c>
      <c r="P169" t="e">
        <f t="shared" si="23"/>
        <v>#REF!</v>
      </c>
      <c r="S169" t="e">
        <f t="shared" si="24"/>
        <v>#REF!</v>
      </c>
    </row>
    <row r="170" spans="2:19" x14ac:dyDescent="0.25">
      <c r="B170">
        <v>168</v>
      </c>
      <c r="C170" t="e">
        <f t="shared" si="25"/>
        <v>#REF!</v>
      </c>
      <c r="D170" t="e">
        <f t="shared" si="19"/>
        <v>#REF!</v>
      </c>
      <c r="E170" t="e">
        <f t="shared" si="20"/>
        <v>#REF!</v>
      </c>
      <c r="K170" s="13" t="e">
        <f t="shared" si="21"/>
        <v>#REF!</v>
      </c>
      <c r="L170" t="e">
        <f t="shared" si="22"/>
        <v>#REF!</v>
      </c>
      <c r="P170" t="e">
        <f t="shared" si="23"/>
        <v>#REF!</v>
      </c>
      <c r="S170" t="e">
        <f t="shared" si="24"/>
        <v>#REF!</v>
      </c>
    </row>
    <row r="171" spans="2:19" x14ac:dyDescent="0.25">
      <c r="B171">
        <v>169</v>
      </c>
      <c r="C171" t="e">
        <f t="shared" si="25"/>
        <v>#REF!</v>
      </c>
      <c r="D171" t="e">
        <f t="shared" si="19"/>
        <v>#REF!</v>
      </c>
      <c r="E171" t="e">
        <f t="shared" si="20"/>
        <v>#REF!</v>
      </c>
      <c r="K171" s="13" t="e">
        <f t="shared" si="21"/>
        <v>#REF!</v>
      </c>
      <c r="L171" t="e">
        <f t="shared" si="22"/>
        <v>#REF!</v>
      </c>
      <c r="P171" t="e">
        <f t="shared" si="23"/>
        <v>#REF!</v>
      </c>
      <c r="S171" t="e">
        <f t="shared" si="24"/>
        <v>#REF!</v>
      </c>
    </row>
    <row r="172" spans="2:19" x14ac:dyDescent="0.25">
      <c r="B172">
        <v>170</v>
      </c>
      <c r="C172" t="e">
        <f t="shared" si="25"/>
        <v>#REF!</v>
      </c>
      <c r="D172" t="e">
        <f t="shared" si="19"/>
        <v>#REF!</v>
      </c>
      <c r="E172" t="e">
        <f t="shared" si="20"/>
        <v>#REF!</v>
      </c>
      <c r="K172" s="13" t="e">
        <f t="shared" si="21"/>
        <v>#REF!</v>
      </c>
      <c r="L172" t="e">
        <f t="shared" si="22"/>
        <v>#REF!</v>
      </c>
      <c r="P172" t="e">
        <f t="shared" si="23"/>
        <v>#REF!</v>
      </c>
      <c r="S172" t="e">
        <f t="shared" si="24"/>
        <v>#REF!</v>
      </c>
    </row>
    <row r="173" spans="2:19" x14ac:dyDescent="0.25">
      <c r="B173">
        <v>171</v>
      </c>
      <c r="C173" t="e">
        <f t="shared" si="25"/>
        <v>#REF!</v>
      </c>
      <c r="D173" t="e">
        <f t="shared" si="19"/>
        <v>#REF!</v>
      </c>
      <c r="E173" t="e">
        <f t="shared" si="20"/>
        <v>#REF!</v>
      </c>
      <c r="K173" s="13" t="e">
        <f t="shared" si="21"/>
        <v>#REF!</v>
      </c>
      <c r="L173" t="e">
        <f t="shared" si="22"/>
        <v>#REF!</v>
      </c>
      <c r="P173" t="e">
        <f t="shared" si="23"/>
        <v>#REF!</v>
      </c>
      <c r="S173" t="e">
        <f t="shared" si="24"/>
        <v>#REF!</v>
      </c>
    </row>
    <row r="174" spans="2:19" x14ac:dyDescent="0.25">
      <c r="B174">
        <v>172</v>
      </c>
      <c r="C174" t="e">
        <f t="shared" si="25"/>
        <v>#REF!</v>
      </c>
      <c r="D174" t="e">
        <f t="shared" si="19"/>
        <v>#REF!</v>
      </c>
      <c r="E174" t="e">
        <f t="shared" si="20"/>
        <v>#REF!</v>
      </c>
      <c r="K174" s="13" t="e">
        <f t="shared" si="21"/>
        <v>#REF!</v>
      </c>
      <c r="L174" t="e">
        <f t="shared" si="22"/>
        <v>#REF!</v>
      </c>
      <c r="P174" t="e">
        <f t="shared" si="23"/>
        <v>#REF!</v>
      </c>
      <c r="S174" t="e">
        <f t="shared" si="24"/>
        <v>#REF!</v>
      </c>
    </row>
    <row r="175" spans="2:19" x14ac:dyDescent="0.25">
      <c r="B175">
        <v>173</v>
      </c>
      <c r="C175" t="e">
        <f t="shared" si="25"/>
        <v>#REF!</v>
      </c>
      <c r="D175" t="e">
        <f t="shared" si="19"/>
        <v>#REF!</v>
      </c>
      <c r="E175" t="e">
        <f t="shared" si="20"/>
        <v>#REF!</v>
      </c>
      <c r="K175" s="13" t="e">
        <f t="shared" si="21"/>
        <v>#REF!</v>
      </c>
      <c r="L175" t="e">
        <f t="shared" si="22"/>
        <v>#REF!</v>
      </c>
      <c r="P175" t="e">
        <f t="shared" si="23"/>
        <v>#REF!</v>
      </c>
      <c r="S175" t="e">
        <f t="shared" si="24"/>
        <v>#REF!</v>
      </c>
    </row>
    <row r="176" spans="2:19" x14ac:dyDescent="0.25">
      <c r="B176">
        <v>174</v>
      </c>
      <c r="C176" t="e">
        <f t="shared" si="25"/>
        <v>#REF!</v>
      </c>
      <c r="D176" t="e">
        <f t="shared" si="19"/>
        <v>#REF!</v>
      </c>
      <c r="E176" t="e">
        <f t="shared" si="20"/>
        <v>#REF!</v>
      </c>
      <c r="K176" s="13" t="e">
        <f t="shared" si="21"/>
        <v>#REF!</v>
      </c>
      <c r="L176" t="e">
        <f t="shared" si="22"/>
        <v>#REF!</v>
      </c>
      <c r="P176" t="e">
        <f t="shared" si="23"/>
        <v>#REF!</v>
      </c>
      <c r="S176" t="e">
        <f t="shared" si="24"/>
        <v>#REF!</v>
      </c>
    </row>
    <row r="177" spans="2:19" x14ac:dyDescent="0.25">
      <c r="B177">
        <v>175</v>
      </c>
      <c r="C177" t="e">
        <f t="shared" si="25"/>
        <v>#REF!</v>
      </c>
      <c r="D177" t="e">
        <f t="shared" si="19"/>
        <v>#REF!</v>
      </c>
      <c r="E177" t="e">
        <f t="shared" si="20"/>
        <v>#REF!</v>
      </c>
      <c r="K177" s="13" t="e">
        <f t="shared" si="21"/>
        <v>#REF!</v>
      </c>
      <c r="L177" t="e">
        <f t="shared" si="22"/>
        <v>#REF!</v>
      </c>
      <c r="P177" t="e">
        <f t="shared" si="23"/>
        <v>#REF!</v>
      </c>
      <c r="S177" t="e">
        <f t="shared" si="24"/>
        <v>#REF!</v>
      </c>
    </row>
    <row r="178" spans="2:19" x14ac:dyDescent="0.25">
      <c r="B178">
        <v>176</v>
      </c>
      <c r="C178" t="e">
        <f t="shared" si="25"/>
        <v>#REF!</v>
      </c>
      <c r="D178" t="e">
        <f t="shared" si="19"/>
        <v>#REF!</v>
      </c>
      <c r="E178" t="e">
        <f t="shared" si="20"/>
        <v>#REF!</v>
      </c>
      <c r="K178" s="13" t="e">
        <f t="shared" si="21"/>
        <v>#REF!</v>
      </c>
      <c r="L178" t="e">
        <f t="shared" si="22"/>
        <v>#REF!</v>
      </c>
      <c r="P178" t="e">
        <f t="shared" si="23"/>
        <v>#REF!</v>
      </c>
      <c r="S178" t="e">
        <f t="shared" si="24"/>
        <v>#REF!</v>
      </c>
    </row>
    <row r="179" spans="2:19" x14ac:dyDescent="0.25">
      <c r="B179">
        <v>177</v>
      </c>
      <c r="C179" t="e">
        <f t="shared" si="25"/>
        <v>#REF!</v>
      </c>
      <c r="D179" t="e">
        <f t="shared" si="19"/>
        <v>#REF!</v>
      </c>
      <c r="E179" t="e">
        <f t="shared" si="20"/>
        <v>#REF!</v>
      </c>
      <c r="K179" s="13" t="e">
        <f t="shared" si="21"/>
        <v>#REF!</v>
      </c>
      <c r="L179" t="e">
        <f t="shared" si="22"/>
        <v>#REF!</v>
      </c>
      <c r="P179" t="e">
        <f t="shared" si="23"/>
        <v>#REF!</v>
      </c>
      <c r="S179" t="e">
        <f t="shared" si="24"/>
        <v>#REF!</v>
      </c>
    </row>
    <row r="180" spans="2:19" x14ac:dyDescent="0.25">
      <c r="B180">
        <v>178</v>
      </c>
      <c r="C180" t="e">
        <f t="shared" si="25"/>
        <v>#REF!</v>
      </c>
      <c r="D180" t="e">
        <f t="shared" si="19"/>
        <v>#REF!</v>
      </c>
      <c r="E180" t="e">
        <f t="shared" si="20"/>
        <v>#REF!</v>
      </c>
      <c r="K180" s="13" t="e">
        <f t="shared" si="21"/>
        <v>#REF!</v>
      </c>
      <c r="L180" t="e">
        <f t="shared" si="22"/>
        <v>#REF!</v>
      </c>
      <c r="P180" t="e">
        <f t="shared" si="23"/>
        <v>#REF!</v>
      </c>
      <c r="S180" t="e">
        <f t="shared" si="24"/>
        <v>#REF!</v>
      </c>
    </row>
    <row r="181" spans="2:19" x14ac:dyDescent="0.25">
      <c r="B181">
        <v>179</v>
      </c>
      <c r="C181" t="e">
        <f t="shared" si="25"/>
        <v>#REF!</v>
      </c>
      <c r="D181" t="e">
        <f t="shared" si="19"/>
        <v>#REF!</v>
      </c>
      <c r="E181" t="e">
        <f t="shared" si="20"/>
        <v>#REF!</v>
      </c>
      <c r="K181" s="13" t="e">
        <f t="shared" si="21"/>
        <v>#REF!</v>
      </c>
      <c r="L181" t="e">
        <f t="shared" si="22"/>
        <v>#REF!</v>
      </c>
      <c r="P181" t="e">
        <f t="shared" si="23"/>
        <v>#REF!</v>
      </c>
      <c r="S181" t="e">
        <f t="shared" si="24"/>
        <v>#REF!</v>
      </c>
    </row>
    <row r="182" spans="2:19" x14ac:dyDescent="0.25">
      <c r="B182">
        <v>180</v>
      </c>
      <c r="C182" t="e">
        <f t="shared" si="25"/>
        <v>#REF!</v>
      </c>
      <c r="D182" t="e">
        <f t="shared" si="19"/>
        <v>#REF!</v>
      </c>
      <c r="E182" t="e">
        <f t="shared" si="20"/>
        <v>#REF!</v>
      </c>
      <c r="K182" s="13" t="e">
        <f t="shared" si="21"/>
        <v>#REF!</v>
      </c>
      <c r="L182" t="e">
        <f t="shared" si="22"/>
        <v>#REF!</v>
      </c>
      <c r="P182" t="e">
        <f t="shared" si="23"/>
        <v>#REF!</v>
      </c>
      <c r="S182" t="e">
        <f t="shared" si="24"/>
        <v>#REF!</v>
      </c>
    </row>
    <row r="183" spans="2:19" x14ac:dyDescent="0.25">
      <c r="B183">
        <v>181</v>
      </c>
      <c r="C183" t="e">
        <f t="shared" si="25"/>
        <v>#REF!</v>
      </c>
      <c r="D183" t="e">
        <f t="shared" si="19"/>
        <v>#REF!</v>
      </c>
      <c r="E183" t="e">
        <f t="shared" si="20"/>
        <v>#REF!</v>
      </c>
      <c r="K183" s="13" t="e">
        <f t="shared" si="21"/>
        <v>#REF!</v>
      </c>
      <c r="L183" t="e">
        <f t="shared" si="22"/>
        <v>#REF!</v>
      </c>
      <c r="P183" t="e">
        <f t="shared" si="23"/>
        <v>#REF!</v>
      </c>
      <c r="S183" t="e">
        <f t="shared" si="24"/>
        <v>#REF!</v>
      </c>
    </row>
    <row r="184" spans="2:19" x14ac:dyDescent="0.25">
      <c r="B184">
        <v>182</v>
      </c>
      <c r="C184" t="e">
        <f t="shared" si="25"/>
        <v>#REF!</v>
      </c>
      <c r="D184" t="e">
        <f t="shared" si="19"/>
        <v>#REF!</v>
      </c>
      <c r="E184" t="e">
        <f t="shared" si="20"/>
        <v>#REF!</v>
      </c>
      <c r="K184" s="13" t="e">
        <f t="shared" si="21"/>
        <v>#REF!</v>
      </c>
      <c r="L184" t="e">
        <f t="shared" si="22"/>
        <v>#REF!</v>
      </c>
      <c r="P184" t="e">
        <f t="shared" si="23"/>
        <v>#REF!</v>
      </c>
      <c r="S184" t="e">
        <f t="shared" si="24"/>
        <v>#REF!</v>
      </c>
    </row>
    <row r="185" spans="2:19" x14ac:dyDescent="0.25">
      <c r="B185">
        <v>183</v>
      </c>
      <c r="C185" t="e">
        <f t="shared" si="25"/>
        <v>#REF!</v>
      </c>
      <c r="D185" t="e">
        <f t="shared" si="19"/>
        <v>#REF!</v>
      </c>
      <c r="E185" t="e">
        <f t="shared" si="20"/>
        <v>#REF!</v>
      </c>
      <c r="K185" s="13" t="e">
        <f t="shared" si="21"/>
        <v>#REF!</v>
      </c>
      <c r="L185" t="e">
        <f t="shared" si="22"/>
        <v>#REF!</v>
      </c>
      <c r="P185" t="e">
        <f t="shared" si="23"/>
        <v>#REF!</v>
      </c>
      <c r="S185" t="e">
        <f t="shared" si="24"/>
        <v>#REF!</v>
      </c>
    </row>
    <row r="186" spans="2:19" x14ac:dyDescent="0.25">
      <c r="B186">
        <v>184</v>
      </c>
      <c r="C186" t="e">
        <f t="shared" si="25"/>
        <v>#REF!</v>
      </c>
      <c r="D186" t="e">
        <f t="shared" si="19"/>
        <v>#REF!</v>
      </c>
      <c r="E186" t="e">
        <f t="shared" si="20"/>
        <v>#REF!</v>
      </c>
      <c r="K186" s="13" t="e">
        <f t="shared" si="21"/>
        <v>#REF!</v>
      </c>
      <c r="L186" t="e">
        <f t="shared" si="22"/>
        <v>#REF!</v>
      </c>
      <c r="P186" t="e">
        <f t="shared" si="23"/>
        <v>#REF!</v>
      </c>
      <c r="S186" t="e">
        <f t="shared" si="24"/>
        <v>#REF!</v>
      </c>
    </row>
    <row r="187" spans="2:19" x14ac:dyDescent="0.25">
      <c r="B187">
        <v>185</v>
      </c>
      <c r="C187" t="e">
        <f t="shared" si="25"/>
        <v>#REF!</v>
      </c>
      <c r="D187" t="e">
        <f t="shared" si="19"/>
        <v>#REF!</v>
      </c>
      <c r="E187" t="e">
        <f t="shared" si="20"/>
        <v>#REF!</v>
      </c>
      <c r="K187" s="13" t="e">
        <f t="shared" si="21"/>
        <v>#REF!</v>
      </c>
      <c r="L187" t="e">
        <f t="shared" si="22"/>
        <v>#REF!</v>
      </c>
      <c r="P187" t="e">
        <f t="shared" si="23"/>
        <v>#REF!</v>
      </c>
      <c r="S187" t="e">
        <f t="shared" si="24"/>
        <v>#REF!</v>
      </c>
    </row>
    <row r="188" spans="2:19" x14ac:dyDescent="0.25">
      <c r="B188">
        <v>186</v>
      </c>
      <c r="C188" t="e">
        <f t="shared" si="25"/>
        <v>#REF!</v>
      </c>
      <c r="D188" t="e">
        <f t="shared" si="19"/>
        <v>#REF!</v>
      </c>
      <c r="E188" t="e">
        <f t="shared" si="20"/>
        <v>#REF!</v>
      </c>
      <c r="K188" s="13" t="e">
        <f t="shared" si="21"/>
        <v>#REF!</v>
      </c>
      <c r="L188" t="e">
        <f t="shared" si="22"/>
        <v>#REF!</v>
      </c>
      <c r="P188" t="e">
        <f t="shared" si="23"/>
        <v>#REF!</v>
      </c>
      <c r="S188" t="e">
        <f t="shared" si="24"/>
        <v>#REF!</v>
      </c>
    </row>
    <row r="189" spans="2:19" x14ac:dyDescent="0.25">
      <c r="B189">
        <v>187</v>
      </c>
      <c r="C189" t="e">
        <f t="shared" si="25"/>
        <v>#REF!</v>
      </c>
      <c r="D189" t="e">
        <f t="shared" si="19"/>
        <v>#REF!</v>
      </c>
      <c r="E189" t="e">
        <f t="shared" si="20"/>
        <v>#REF!</v>
      </c>
      <c r="K189" s="13" t="e">
        <f t="shared" si="21"/>
        <v>#REF!</v>
      </c>
      <c r="L189" t="e">
        <f t="shared" si="22"/>
        <v>#REF!</v>
      </c>
      <c r="P189" t="e">
        <f t="shared" si="23"/>
        <v>#REF!</v>
      </c>
      <c r="S189" t="e">
        <f t="shared" si="24"/>
        <v>#REF!</v>
      </c>
    </row>
    <row r="190" spans="2:19" x14ac:dyDescent="0.25">
      <c r="B190">
        <v>188</v>
      </c>
      <c r="C190" t="e">
        <f t="shared" si="25"/>
        <v>#REF!</v>
      </c>
      <c r="D190" t="e">
        <f t="shared" si="19"/>
        <v>#REF!</v>
      </c>
      <c r="E190" t="e">
        <f t="shared" si="20"/>
        <v>#REF!</v>
      </c>
      <c r="K190" s="13" t="e">
        <f t="shared" si="21"/>
        <v>#REF!</v>
      </c>
      <c r="L190" t="e">
        <f t="shared" si="22"/>
        <v>#REF!</v>
      </c>
      <c r="P190" t="e">
        <f t="shared" si="23"/>
        <v>#REF!</v>
      </c>
      <c r="S190" t="e">
        <f t="shared" si="24"/>
        <v>#REF!</v>
      </c>
    </row>
    <row r="191" spans="2:19" x14ac:dyDescent="0.25">
      <c r="B191">
        <v>189</v>
      </c>
      <c r="C191" t="e">
        <f t="shared" si="25"/>
        <v>#REF!</v>
      </c>
      <c r="D191" t="e">
        <f t="shared" si="19"/>
        <v>#REF!</v>
      </c>
      <c r="E191" t="e">
        <f t="shared" si="20"/>
        <v>#REF!</v>
      </c>
      <c r="K191" s="13" t="e">
        <f t="shared" si="21"/>
        <v>#REF!</v>
      </c>
      <c r="L191" t="e">
        <f t="shared" si="22"/>
        <v>#REF!</v>
      </c>
      <c r="P191" t="e">
        <f t="shared" si="23"/>
        <v>#REF!</v>
      </c>
      <c r="S191" t="e">
        <f t="shared" si="24"/>
        <v>#REF!</v>
      </c>
    </row>
    <row r="192" spans="2:19" x14ac:dyDescent="0.25">
      <c r="B192">
        <v>190</v>
      </c>
      <c r="C192" t="e">
        <f t="shared" si="25"/>
        <v>#REF!</v>
      </c>
      <c r="D192" t="e">
        <f t="shared" si="19"/>
        <v>#REF!</v>
      </c>
      <c r="E192" t="e">
        <f t="shared" si="20"/>
        <v>#REF!</v>
      </c>
      <c r="K192" s="13" t="e">
        <f t="shared" si="21"/>
        <v>#REF!</v>
      </c>
      <c r="L192" t="e">
        <f t="shared" si="22"/>
        <v>#REF!</v>
      </c>
      <c r="P192" t="e">
        <f t="shared" si="23"/>
        <v>#REF!</v>
      </c>
      <c r="S192" t="e">
        <f t="shared" si="24"/>
        <v>#REF!</v>
      </c>
    </row>
    <row r="193" spans="2:19" x14ac:dyDescent="0.25">
      <c r="B193">
        <v>191</v>
      </c>
      <c r="C193" t="e">
        <f t="shared" si="25"/>
        <v>#REF!</v>
      </c>
      <c r="D193" t="e">
        <f t="shared" si="19"/>
        <v>#REF!</v>
      </c>
      <c r="E193" t="e">
        <f t="shared" si="20"/>
        <v>#REF!</v>
      </c>
      <c r="K193" s="13" t="e">
        <f t="shared" si="21"/>
        <v>#REF!</v>
      </c>
      <c r="L193" t="e">
        <f t="shared" si="22"/>
        <v>#REF!</v>
      </c>
      <c r="P193" t="e">
        <f t="shared" si="23"/>
        <v>#REF!</v>
      </c>
      <c r="S193" t="e">
        <f t="shared" si="24"/>
        <v>#REF!</v>
      </c>
    </row>
    <row r="194" spans="2:19" x14ac:dyDescent="0.25">
      <c r="B194">
        <v>192</v>
      </c>
      <c r="C194" t="e">
        <f t="shared" si="25"/>
        <v>#REF!</v>
      </c>
      <c r="D194" t="e">
        <f t="shared" ref="D194:D257" si="26">IF(typeAP3917="AP3917B",MAX(Ipkmax_typ_B-4*(C194-tminoff_typ_B),Ipkmax_typ_B/4),IF(typeAP3917="AP3917C",MAX(Ipkmax_typ_C-4*(C194-tminoff_typ_C),Ipkmax_typ_C/3),IF(typeAP3917="AP3917D",MAX(Ipkmax_typ_D-4*(C194-tminoff_typ_D),Ipkmax_typ_D/3))))</f>
        <v>#REF!</v>
      </c>
      <c r="E194" t="e">
        <f t="shared" ref="E194:E257" si="27">ABS(D194*Lm/(Vout+D1Vf)-C194)</f>
        <v>#REF!</v>
      </c>
      <c r="K194" s="13" t="e">
        <f t="shared" ref="K194:K257" si="28">IF((D194*Lm/(Vout+D1Vf)-C194)&gt;0,"CC","DC")</f>
        <v>#REF!</v>
      </c>
      <c r="L194" t="e">
        <f t="shared" ref="L194:L257" si="29">IF(K194="CC",D194-0.5*(Vout+D1Vf)*C194/Lm,IF(K194="DC",0.5*D194*(D194*Lm/Vindc_rms_min+D194*Lm/(Vout+D1Vf))/(D194*Lm/Vindc_rms_min+C194)))</f>
        <v>#REF!</v>
      </c>
      <c r="P194" t="e">
        <f t="shared" ref="P194:P257" si="30">IF(K194="CC",1/((((Vout+D1Vf)*C194/Lm))*Lm/Vindc_rms_min+C194)*1000,IF(K194="DC",1000/(D194*Lm/Vindc_rms_min+C194)))</f>
        <v>#REF!</v>
      </c>
      <c r="S194" t="e">
        <f t="shared" ref="S194:S257" si="31">ABS(L194-Iout)</f>
        <v>#REF!</v>
      </c>
    </row>
    <row r="195" spans="2:19" x14ac:dyDescent="0.25">
      <c r="B195">
        <v>193</v>
      </c>
      <c r="C195" t="e">
        <f t="shared" ref="C195:C258" si="32">IF(typeAP3917="AP3917B",tminoff_typ_B+B195*(toffmax_BCD-tminoff_typ_B)/500,IF(typeAP3917="AP3917C",tminoff_typ_C+B195*(toffmax_BCD-tminoff_typ_C)/500,IF(typeAP3917="AP3917D",tminoff_typ_D+B195*(toffmax_BCD-tminoff_typ_D)/500)))</f>
        <v>#REF!</v>
      </c>
      <c r="D195" t="e">
        <f t="shared" si="26"/>
        <v>#REF!</v>
      </c>
      <c r="E195" t="e">
        <f t="shared" si="27"/>
        <v>#REF!</v>
      </c>
      <c r="K195" s="13" t="e">
        <f t="shared" si="28"/>
        <v>#REF!</v>
      </c>
      <c r="L195" t="e">
        <f t="shared" si="29"/>
        <v>#REF!</v>
      </c>
      <c r="P195" t="e">
        <f t="shared" si="30"/>
        <v>#REF!</v>
      </c>
      <c r="S195" t="e">
        <f t="shared" si="31"/>
        <v>#REF!</v>
      </c>
    </row>
    <row r="196" spans="2:19" x14ac:dyDescent="0.25">
      <c r="B196">
        <v>194</v>
      </c>
      <c r="C196" t="e">
        <f t="shared" si="32"/>
        <v>#REF!</v>
      </c>
      <c r="D196" t="e">
        <f t="shared" si="26"/>
        <v>#REF!</v>
      </c>
      <c r="E196" t="e">
        <f t="shared" si="27"/>
        <v>#REF!</v>
      </c>
      <c r="K196" s="13" t="e">
        <f t="shared" si="28"/>
        <v>#REF!</v>
      </c>
      <c r="L196" t="e">
        <f t="shared" si="29"/>
        <v>#REF!</v>
      </c>
      <c r="P196" t="e">
        <f t="shared" si="30"/>
        <v>#REF!</v>
      </c>
      <c r="S196" t="e">
        <f t="shared" si="31"/>
        <v>#REF!</v>
      </c>
    </row>
    <row r="197" spans="2:19" x14ac:dyDescent="0.25">
      <c r="B197">
        <v>195</v>
      </c>
      <c r="C197" t="e">
        <f t="shared" si="32"/>
        <v>#REF!</v>
      </c>
      <c r="D197" t="e">
        <f t="shared" si="26"/>
        <v>#REF!</v>
      </c>
      <c r="E197" t="e">
        <f t="shared" si="27"/>
        <v>#REF!</v>
      </c>
      <c r="K197" s="13" t="e">
        <f t="shared" si="28"/>
        <v>#REF!</v>
      </c>
      <c r="L197" t="e">
        <f t="shared" si="29"/>
        <v>#REF!</v>
      </c>
      <c r="P197" t="e">
        <f t="shared" si="30"/>
        <v>#REF!</v>
      </c>
      <c r="S197" t="e">
        <f t="shared" si="31"/>
        <v>#REF!</v>
      </c>
    </row>
    <row r="198" spans="2:19" x14ac:dyDescent="0.25">
      <c r="B198">
        <v>196</v>
      </c>
      <c r="C198" t="e">
        <f t="shared" si="32"/>
        <v>#REF!</v>
      </c>
      <c r="D198" t="e">
        <f t="shared" si="26"/>
        <v>#REF!</v>
      </c>
      <c r="E198" t="e">
        <f t="shared" si="27"/>
        <v>#REF!</v>
      </c>
      <c r="K198" s="13" t="e">
        <f t="shared" si="28"/>
        <v>#REF!</v>
      </c>
      <c r="L198" t="e">
        <f t="shared" si="29"/>
        <v>#REF!</v>
      </c>
      <c r="P198" t="e">
        <f t="shared" si="30"/>
        <v>#REF!</v>
      </c>
      <c r="S198" t="e">
        <f t="shared" si="31"/>
        <v>#REF!</v>
      </c>
    </row>
    <row r="199" spans="2:19" x14ac:dyDescent="0.25">
      <c r="B199">
        <v>197</v>
      </c>
      <c r="C199" t="e">
        <f t="shared" si="32"/>
        <v>#REF!</v>
      </c>
      <c r="D199" t="e">
        <f t="shared" si="26"/>
        <v>#REF!</v>
      </c>
      <c r="E199" t="e">
        <f t="shared" si="27"/>
        <v>#REF!</v>
      </c>
      <c r="K199" s="13" t="e">
        <f t="shared" si="28"/>
        <v>#REF!</v>
      </c>
      <c r="L199" t="e">
        <f t="shared" si="29"/>
        <v>#REF!</v>
      </c>
      <c r="P199" t="e">
        <f t="shared" si="30"/>
        <v>#REF!</v>
      </c>
      <c r="S199" t="e">
        <f t="shared" si="31"/>
        <v>#REF!</v>
      </c>
    </row>
    <row r="200" spans="2:19" x14ac:dyDescent="0.25">
      <c r="B200">
        <v>198</v>
      </c>
      <c r="C200" t="e">
        <f t="shared" si="32"/>
        <v>#REF!</v>
      </c>
      <c r="D200" t="e">
        <f t="shared" si="26"/>
        <v>#REF!</v>
      </c>
      <c r="E200" t="e">
        <f t="shared" si="27"/>
        <v>#REF!</v>
      </c>
      <c r="K200" s="13" t="e">
        <f t="shared" si="28"/>
        <v>#REF!</v>
      </c>
      <c r="L200" t="e">
        <f t="shared" si="29"/>
        <v>#REF!</v>
      </c>
      <c r="P200" t="e">
        <f t="shared" si="30"/>
        <v>#REF!</v>
      </c>
      <c r="S200" t="e">
        <f t="shared" si="31"/>
        <v>#REF!</v>
      </c>
    </row>
    <row r="201" spans="2:19" x14ac:dyDescent="0.25">
      <c r="B201">
        <v>199</v>
      </c>
      <c r="C201" t="e">
        <f t="shared" si="32"/>
        <v>#REF!</v>
      </c>
      <c r="D201" t="e">
        <f t="shared" si="26"/>
        <v>#REF!</v>
      </c>
      <c r="E201" t="e">
        <f t="shared" si="27"/>
        <v>#REF!</v>
      </c>
      <c r="K201" s="13" t="e">
        <f t="shared" si="28"/>
        <v>#REF!</v>
      </c>
      <c r="L201" t="e">
        <f t="shared" si="29"/>
        <v>#REF!</v>
      </c>
      <c r="P201" t="e">
        <f t="shared" si="30"/>
        <v>#REF!</v>
      </c>
      <c r="S201" t="e">
        <f t="shared" si="31"/>
        <v>#REF!</v>
      </c>
    </row>
    <row r="202" spans="2:19" x14ac:dyDescent="0.25">
      <c r="B202">
        <v>200</v>
      </c>
      <c r="C202" t="e">
        <f t="shared" si="32"/>
        <v>#REF!</v>
      </c>
      <c r="D202" t="e">
        <f t="shared" si="26"/>
        <v>#REF!</v>
      </c>
      <c r="E202" t="e">
        <f t="shared" si="27"/>
        <v>#REF!</v>
      </c>
      <c r="K202" s="13" t="e">
        <f t="shared" si="28"/>
        <v>#REF!</v>
      </c>
      <c r="L202" t="e">
        <f t="shared" si="29"/>
        <v>#REF!</v>
      </c>
      <c r="P202" t="e">
        <f t="shared" si="30"/>
        <v>#REF!</v>
      </c>
      <c r="S202" t="e">
        <f t="shared" si="31"/>
        <v>#REF!</v>
      </c>
    </row>
    <row r="203" spans="2:19" x14ac:dyDescent="0.25">
      <c r="B203">
        <v>201</v>
      </c>
      <c r="C203" t="e">
        <f t="shared" si="32"/>
        <v>#REF!</v>
      </c>
      <c r="D203" t="e">
        <f t="shared" si="26"/>
        <v>#REF!</v>
      </c>
      <c r="E203" t="e">
        <f t="shared" si="27"/>
        <v>#REF!</v>
      </c>
      <c r="K203" s="13" t="e">
        <f t="shared" si="28"/>
        <v>#REF!</v>
      </c>
      <c r="L203" t="e">
        <f t="shared" si="29"/>
        <v>#REF!</v>
      </c>
      <c r="P203" t="e">
        <f t="shared" si="30"/>
        <v>#REF!</v>
      </c>
      <c r="S203" t="e">
        <f t="shared" si="31"/>
        <v>#REF!</v>
      </c>
    </row>
    <row r="204" spans="2:19" x14ac:dyDescent="0.25">
      <c r="B204">
        <v>202</v>
      </c>
      <c r="C204" t="e">
        <f t="shared" si="32"/>
        <v>#REF!</v>
      </c>
      <c r="D204" t="e">
        <f t="shared" si="26"/>
        <v>#REF!</v>
      </c>
      <c r="E204" t="e">
        <f t="shared" si="27"/>
        <v>#REF!</v>
      </c>
      <c r="K204" s="13" t="e">
        <f t="shared" si="28"/>
        <v>#REF!</v>
      </c>
      <c r="L204" t="e">
        <f t="shared" si="29"/>
        <v>#REF!</v>
      </c>
      <c r="P204" t="e">
        <f t="shared" si="30"/>
        <v>#REF!</v>
      </c>
      <c r="S204" t="e">
        <f t="shared" si="31"/>
        <v>#REF!</v>
      </c>
    </row>
    <row r="205" spans="2:19" x14ac:dyDescent="0.25">
      <c r="B205">
        <v>203</v>
      </c>
      <c r="C205" t="e">
        <f t="shared" si="32"/>
        <v>#REF!</v>
      </c>
      <c r="D205" t="e">
        <f t="shared" si="26"/>
        <v>#REF!</v>
      </c>
      <c r="E205" t="e">
        <f t="shared" si="27"/>
        <v>#REF!</v>
      </c>
      <c r="K205" s="13" t="e">
        <f t="shared" si="28"/>
        <v>#REF!</v>
      </c>
      <c r="L205" t="e">
        <f t="shared" si="29"/>
        <v>#REF!</v>
      </c>
      <c r="P205" t="e">
        <f t="shared" si="30"/>
        <v>#REF!</v>
      </c>
      <c r="S205" t="e">
        <f t="shared" si="31"/>
        <v>#REF!</v>
      </c>
    </row>
    <row r="206" spans="2:19" x14ac:dyDescent="0.25">
      <c r="B206">
        <v>204</v>
      </c>
      <c r="C206" t="e">
        <f t="shared" si="32"/>
        <v>#REF!</v>
      </c>
      <c r="D206" t="e">
        <f t="shared" si="26"/>
        <v>#REF!</v>
      </c>
      <c r="E206" t="e">
        <f t="shared" si="27"/>
        <v>#REF!</v>
      </c>
      <c r="K206" s="13" t="e">
        <f t="shared" si="28"/>
        <v>#REF!</v>
      </c>
      <c r="L206" t="e">
        <f t="shared" si="29"/>
        <v>#REF!</v>
      </c>
      <c r="P206" t="e">
        <f t="shared" si="30"/>
        <v>#REF!</v>
      </c>
      <c r="S206" t="e">
        <f t="shared" si="31"/>
        <v>#REF!</v>
      </c>
    </row>
    <row r="207" spans="2:19" x14ac:dyDescent="0.25">
      <c r="B207">
        <v>205</v>
      </c>
      <c r="C207" t="e">
        <f t="shared" si="32"/>
        <v>#REF!</v>
      </c>
      <c r="D207" t="e">
        <f t="shared" si="26"/>
        <v>#REF!</v>
      </c>
      <c r="E207" t="e">
        <f t="shared" si="27"/>
        <v>#REF!</v>
      </c>
      <c r="K207" s="13" t="e">
        <f t="shared" si="28"/>
        <v>#REF!</v>
      </c>
      <c r="L207" t="e">
        <f t="shared" si="29"/>
        <v>#REF!</v>
      </c>
      <c r="P207" t="e">
        <f t="shared" si="30"/>
        <v>#REF!</v>
      </c>
      <c r="S207" t="e">
        <f t="shared" si="31"/>
        <v>#REF!</v>
      </c>
    </row>
    <row r="208" spans="2:19" x14ac:dyDescent="0.25">
      <c r="B208">
        <v>206</v>
      </c>
      <c r="C208" t="e">
        <f t="shared" si="32"/>
        <v>#REF!</v>
      </c>
      <c r="D208" t="e">
        <f t="shared" si="26"/>
        <v>#REF!</v>
      </c>
      <c r="E208" t="e">
        <f t="shared" si="27"/>
        <v>#REF!</v>
      </c>
      <c r="K208" s="13" t="e">
        <f t="shared" si="28"/>
        <v>#REF!</v>
      </c>
      <c r="L208" t="e">
        <f t="shared" si="29"/>
        <v>#REF!</v>
      </c>
      <c r="P208" t="e">
        <f t="shared" si="30"/>
        <v>#REF!</v>
      </c>
      <c r="S208" t="e">
        <f t="shared" si="31"/>
        <v>#REF!</v>
      </c>
    </row>
    <row r="209" spans="2:19" x14ac:dyDescent="0.25">
      <c r="B209">
        <v>207</v>
      </c>
      <c r="C209" t="e">
        <f t="shared" si="32"/>
        <v>#REF!</v>
      </c>
      <c r="D209" t="e">
        <f t="shared" si="26"/>
        <v>#REF!</v>
      </c>
      <c r="E209" t="e">
        <f t="shared" si="27"/>
        <v>#REF!</v>
      </c>
      <c r="K209" s="13" t="e">
        <f t="shared" si="28"/>
        <v>#REF!</v>
      </c>
      <c r="L209" t="e">
        <f t="shared" si="29"/>
        <v>#REF!</v>
      </c>
      <c r="P209" t="e">
        <f t="shared" si="30"/>
        <v>#REF!</v>
      </c>
      <c r="S209" t="e">
        <f t="shared" si="31"/>
        <v>#REF!</v>
      </c>
    </row>
    <row r="210" spans="2:19" x14ac:dyDescent="0.25">
      <c r="B210">
        <v>208</v>
      </c>
      <c r="C210" t="e">
        <f t="shared" si="32"/>
        <v>#REF!</v>
      </c>
      <c r="D210" t="e">
        <f t="shared" si="26"/>
        <v>#REF!</v>
      </c>
      <c r="E210" t="e">
        <f t="shared" si="27"/>
        <v>#REF!</v>
      </c>
      <c r="K210" s="13" t="e">
        <f t="shared" si="28"/>
        <v>#REF!</v>
      </c>
      <c r="L210" t="e">
        <f t="shared" si="29"/>
        <v>#REF!</v>
      </c>
      <c r="P210" t="e">
        <f t="shared" si="30"/>
        <v>#REF!</v>
      </c>
      <c r="S210" t="e">
        <f t="shared" si="31"/>
        <v>#REF!</v>
      </c>
    </row>
    <row r="211" spans="2:19" x14ac:dyDescent="0.25">
      <c r="B211">
        <v>209</v>
      </c>
      <c r="C211" t="e">
        <f t="shared" si="32"/>
        <v>#REF!</v>
      </c>
      <c r="D211" t="e">
        <f t="shared" si="26"/>
        <v>#REF!</v>
      </c>
      <c r="E211" t="e">
        <f t="shared" si="27"/>
        <v>#REF!</v>
      </c>
      <c r="K211" s="13" t="e">
        <f t="shared" si="28"/>
        <v>#REF!</v>
      </c>
      <c r="L211" t="e">
        <f t="shared" si="29"/>
        <v>#REF!</v>
      </c>
      <c r="P211" t="e">
        <f t="shared" si="30"/>
        <v>#REF!</v>
      </c>
      <c r="S211" t="e">
        <f t="shared" si="31"/>
        <v>#REF!</v>
      </c>
    </row>
    <row r="212" spans="2:19" x14ac:dyDescent="0.25">
      <c r="B212">
        <v>210</v>
      </c>
      <c r="C212" t="e">
        <f t="shared" si="32"/>
        <v>#REF!</v>
      </c>
      <c r="D212" t="e">
        <f t="shared" si="26"/>
        <v>#REF!</v>
      </c>
      <c r="E212" t="e">
        <f t="shared" si="27"/>
        <v>#REF!</v>
      </c>
      <c r="K212" s="13" t="e">
        <f t="shared" si="28"/>
        <v>#REF!</v>
      </c>
      <c r="L212" t="e">
        <f t="shared" si="29"/>
        <v>#REF!</v>
      </c>
      <c r="P212" t="e">
        <f t="shared" si="30"/>
        <v>#REF!</v>
      </c>
      <c r="S212" t="e">
        <f t="shared" si="31"/>
        <v>#REF!</v>
      </c>
    </row>
    <row r="213" spans="2:19" x14ac:dyDescent="0.25">
      <c r="B213">
        <v>211</v>
      </c>
      <c r="C213" t="e">
        <f t="shared" si="32"/>
        <v>#REF!</v>
      </c>
      <c r="D213" t="e">
        <f t="shared" si="26"/>
        <v>#REF!</v>
      </c>
      <c r="E213" t="e">
        <f t="shared" si="27"/>
        <v>#REF!</v>
      </c>
      <c r="K213" s="13" t="e">
        <f t="shared" si="28"/>
        <v>#REF!</v>
      </c>
      <c r="L213" t="e">
        <f t="shared" si="29"/>
        <v>#REF!</v>
      </c>
      <c r="P213" t="e">
        <f t="shared" si="30"/>
        <v>#REF!</v>
      </c>
      <c r="S213" t="e">
        <f t="shared" si="31"/>
        <v>#REF!</v>
      </c>
    </row>
    <row r="214" spans="2:19" x14ac:dyDescent="0.25">
      <c r="B214">
        <v>212</v>
      </c>
      <c r="C214" t="e">
        <f t="shared" si="32"/>
        <v>#REF!</v>
      </c>
      <c r="D214" t="e">
        <f t="shared" si="26"/>
        <v>#REF!</v>
      </c>
      <c r="E214" t="e">
        <f t="shared" si="27"/>
        <v>#REF!</v>
      </c>
      <c r="K214" s="13" t="e">
        <f t="shared" si="28"/>
        <v>#REF!</v>
      </c>
      <c r="L214" t="e">
        <f t="shared" si="29"/>
        <v>#REF!</v>
      </c>
      <c r="P214" t="e">
        <f t="shared" si="30"/>
        <v>#REF!</v>
      </c>
      <c r="S214" t="e">
        <f t="shared" si="31"/>
        <v>#REF!</v>
      </c>
    </row>
    <row r="215" spans="2:19" x14ac:dyDescent="0.25">
      <c r="B215">
        <v>213</v>
      </c>
      <c r="C215" t="e">
        <f t="shared" si="32"/>
        <v>#REF!</v>
      </c>
      <c r="D215" t="e">
        <f t="shared" si="26"/>
        <v>#REF!</v>
      </c>
      <c r="E215" t="e">
        <f t="shared" si="27"/>
        <v>#REF!</v>
      </c>
      <c r="K215" s="13" t="e">
        <f t="shared" si="28"/>
        <v>#REF!</v>
      </c>
      <c r="L215" t="e">
        <f t="shared" si="29"/>
        <v>#REF!</v>
      </c>
      <c r="P215" t="e">
        <f t="shared" si="30"/>
        <v>#REF!</v>
      </c>
      <c r="S215" t="e">
        <f t="shared" si="31"/>
        <v>#REF!</v>
      </c>
    </row>
    <row r="216" spans="2:19" x14ac:dyDescent="0.25">
      <c r="B216">
        <v>214</v>
      </c>
      <c r="C216" t="e">
        <f t="shared" si="32"/>
        <v>#REF!</v>
      </c>
      <c r="D216" t="e">
        <f t="shared" si="26"/>
        <v>#REF!</v>
      </c>
      <c r="E216" t="e">
        <f t="shared" si="27"/>
        <v>#REF!</v>
      </c>
      <c r="K216" s="13" t="e">
        <f t="shared" si="28"/>
        <v>#REF!</v>
      </c>
      <c r="L216" t="e">
        <f t="shared" si="29"/>
        <v>#REF!</v>
      </c>
      <c r="P216" t="e">
        <f t="shared" si="30"/>
        <v>#REF!</v>
      </c>
      <c r="S216" t="e">
        <f t="shared" si="31"/>
        <v>#REF!</v>
      </c>
    </row>
    <row r="217" spans="2:19" x14ac:dyDescent="0.25">
      <c r="B217">
        <v>215</v>
      </c>
      <c r="C217" t="e">
        <f t="shared" si="32"/>
        <v>#REF!</v>
      </c>
      <c r="D217" t="e">
        <f t="shared" si="26"/>
        <v>#REF!</v>
      </c>
      <c r="E217" t="e">
        <f t="shared" si="27"/>
        <v>#REF!</v>
      </c>
      <c r="K217" s="13" t="e">
        <f t="shared" si="28"/>
        <v>#REF!</v>
      </c>
      <c r="L217" t="e">
        <f t="shared" si="29"/>
        <v>#REF!</v>
      </c>
      <c r="P217" t="e">
        <f t="shared" si="30"/>
        <v>#REF!</v>
      </c>
      <c r="S217" t="e">
        <f t="shared" si="31"/>
        <v>#REF!</v>
      </c>
    </row>
    <row r="218" spans="2:19" x14ac:dyDescent="0.25">
      <c r="B218">
        <v>216</v>
      </c>
      <c r="C218" t="e">
        <f t="shared" si="32"/>
        <v>#REF!</v>
      </c>
      <c r="D218" t="e">
        <f t="shared" si="26"/>
        <v>#REF!</v>
      </c>
      <c r="E218" t="e">
        <f t="shared" si="27"/>
        <v>#REF!</v>
      </c>
      <c r="K218" s="13" t="e">
        <f t="shared" si="28"/>
        <v>#REF!</v>
      </c>
      <c r="L218" t="e">
        <f t="shared" si="29"/>
        <v>#REF!</v>
      </c>
      <c r="P218" t="e">
        <f t="shared" si="30"/>
        <v>#REF!</v>
      </c>
      <c r="S218" t="e">
        <f t="shared" si="31"/>
        <v>#REF!</v>
      </c>
    </row>
    <row r="219" spans="2:19" x14ac:dyDescent="0.25">
      <c r="B219">
        <v>217</v>
      </c>
      <c r="C219" t="e">
        <f t="shared" si="32"/>
        <v>#REF!</v>
      </c>
      <c r="D219" t="e">
        <f t="shared" si="26"/>
        <v>#REF!</v>
      </c>
      <c r="E219" t="e">
        <f t="shared" si="27"/>
        <v>#REF!</v>
      </c>
      <c r="K219" s="13" t="e">
        <f t="shared" si="28"/>
        <v>#REF!</v>
      </c>
      <c r="L219" t="e">
        <f t="shared" si="29"/>
        <v>#REF!</v>
      </c>
      <c r="P219" t="e">
        <f t="shared" si="30"/>
        <v>#REF!</v>
      </c>
      <c r="S219" t="e">
        <f t="shared" si="31"/>
        <v>#REF!</v>
      </c>
    </row>
    <row r="220" spans="2:19" x14ac:dyDescent="0.25">
      <c r="B220">
        <v>218</v>
      </c>
      <c r="C220" t="e">
        <f t="shared" si="32"/>
        <v>#REF!</v>
      </c>
      <c r="D220" t="e">
        <f t="shared" si="26"/>
        <v>#REF!</v>
      </c>
      <c r="E220" t="e">
        <f t="shared" si="27"/>
        <v>#REF!</v>
      </c>
      <c r="K220" s="13" t="e">
        <f t="shared" si="28"/>
        <v>#REF!</v>
      </c>
      <c r="L220" t="e">
        <f t="shared" si="29"/>
        <v>#REF!</v>
      </c>
      <c r="P220" t="e">
        <f t="shared" si="30"/>
        <v>#REF!</v>
      </c>
      <c r="S220" t="e">
        <f t="shared" si="31"/>
        <v>#REF!</v>
      </c>
    </row>
    <row r="221" spans="2:19" x14ac:dyDescent="0.25">
      <c r="B221">
        <v>219</v>
      </c>
      <c r="C221" t="e">
        <f t="shared" si="32"/>
        <v>#REF!</v>
      </c>
      <c r="D221" t="e">
        <f t="shared" si="26"/>
        <v>#REF!</v>
      </c>
      <c r="E221" t="e">
        <f t="shared" si="27"/>
        <v>#REF!</v>
      </c>
      <c r="K221" s="13" t="e">
        <f t="shared" si="28"/>
        <v>#REF!</v>
      </c>
      <c r="L221" t="e">
        <f t="shared" si="29"/>
        <v>#REF!</v>
      </c>
      <c r="P221" t="e">
        <f t="shared" si="30"/>
        <v>#REF!</v>
      </c>
      <c r="S221" t="e">
        <f t="shared" si="31"/>
        <v>#REF!</v>
      </c>
    </row>
    <row r="222" spans="2:19" x14ac:dyDescent="0.25">
      <c r="B222">
        <v>220</v>
      </c>
      <c r="C222" t="e">
        <f t="shared" si="32"/>
        <v>#REF!</v>
      </c>
      <c r="D222" t="e">
        <f t="shared" si="26"/>
        <v>#REF!</v>
      </c>
      <c r="E222" t="e">
        <f t="shared" si="27"/>
        <v>#REF!</v>
      </c>
      <c r="K222" s="13" t="e">
        <f t="shared" si="28"/>
        <v>#REF!</v>
      </c>
      <c r="L222" t="e">
        <f t="shared" si="29"/>
        <v>#REF!</v>
      </c>
      <c r="P222" t="e">
        <f t="shared" si="30"/>
        <v>#REF!</v>
      </c>
      <c r="S222" t="e">
        <f t="shared" si="31"/>
        <v>#REF!</v>
      </c>
    </row>
    <row r="223" spans="2:19" x14ac:dyDescent="0.25">
      <c r="B223">
        <v>221</v>
      </c>
      <c r="C223" t="e">
        <f t="shared" si="32"/>
        <v>#REF!</v>
      </c>
      <c r="D223" t="e">
        <f t="shared" si="26"/>
        <v>#REF!</v>
      </c>
      <c r="E223" t="e">
        <f t="shared" si="27"/>
        <v>#REF!</v>
      </c>
      <c r="K223" s="13" t="e">
        <f t="shared" si="28"/>
        <v>#REF!</v>
      </c>
      <c r="L223" t="e">
        <f t="shared" si="29"/>
        <v>#REF!</v>
      </c>
      <c r="P223" t="e">
        <f t="shared" si="30"/>
        <v>#REF!</v>
      </c>
      <c r="S223" t="e">
        <f t="shared" si="31"/>
        <v>#REF!</v>
      </c>
    </row>
    <row r="224" spans="2:19" x14ac:dyDescent="0.25">
      <c r="B224">
        <v>222</v>
      </c>
      <c r="C224" t="e">
        <f t="shared" si="32"/>
        <v>#REF!</v>
      </c>
      <c r="D224" t="e">
        <f t="shared" si="26"/>
        <v>#REF!</v>
      </c>
      <c r="E224" t="e">
        <f t="shared" si="27"/>
        <v>#REF!</v>
      </c>
      <c r="K224" s="13" t="e">
        <f t="shared" si="28"/>
        <v>#REF!</v>
      </c>
      <c r="L224" t="e">
        <f t="shared" si="29"/>
        <v>#REF!</v>
      </c>
      <c r="P224" t="e">
        <f t="shared" si="30"/>
        <v>#REF!</v>
      </c>
      <c r="S224" t="e">
        <f t="shared" si="31"/>
        <v>#REF!</v>
      </c>
    </row>
    <row r="225" spans="2:19" x14ac:dyDescent="0.25">
      <c r="B225">
        <v>223</v>
      </c>
      <c r="C225" t="e">
        <f t="shared" si="32"/>
        <v>#REF!</v>
      </c>
      <c r="D225" t="e">
        <f t="shared" si="26"/>
        <v>#REF!</v>
      </c>
      <c r="E225" t="e">
        <f t="shared" si="27"/>
        <v>#REF!</v>
      </c>
      <c r="K225" s="13" t="e">
        <f t="shared" si="28"/>
        <v>#REF!</v>
      </c>
      <c r="L225" t="e">
        <f t="shared" si="29"/>
        <v>#REF!</v>
      </c>
      <c r="P225" t="e">
        <f t="shared" si="30"/>
        <v>#REF!</v>
      </c>
      <c r="S225" t="e">
        <f t="shared" si="31"/>
        <v>#REF!</v>
      </c>
    </row>
    <row r="226" spans="2:19" x14ac:dyDescent="0.25">
      <c r="B226">
        <v>224</v>
      </c>
      <c r="C226" t="e">
        <f t="shared" si="32"/>
        <v>#REF!</v>
      </c>
      <c r="D226" t="e">
        <f t="shared" si="26"/>
        <v>#REF!</v>
      </c>
      <c r="E226" t="e">
        <f t="shared" si="27"/>
        <v>#REF!</v>
      </c>
      <c r="K226" s="13" t="e">
        <f t="shared" si="28"/>
        <v>#REF!</v>
      </c>
      <c r="L226" t="e">
        <f t="shared" si="29"/>
        <v>#REF!</v>
      </c>
      <c r="P226" t="e">
        <f t="shared" si="30"/>
        <v>#REF!</v>
      </c>
      <c r="S226" t="e">
        <f t="shared" si="31"/>
        <v>#REF!</v>
      </c>
    </row>
    <row r="227" spans="2:19" x14ac:dyDescent="0.25">
      <c r="B227">
        <v>225</v>
      </c>
      <c r="C227" t="e">
        <f t="shared" si="32"/>
        <v>#REF!</v>
      </c>
      <c r="D227" t="e">
        <f t="shared" si="26"/>
        <v>#REF!</v>
      </c>
      <c r="E227" t="e">
        <f t="shared" si="27"/>
        <v>#REF!</v>
      </c>
      <c r="K227" s="13" t="e">
        <f t="shared" si="28"/>
        <v>#REF!</v>
      </c>
      <c r="L227" t="e">
        <f t="shared" si="29"/>
        <v>#REF!</v>
      </c>
      <c r="P227" t="e">
        <f t="shared" si="30"/>
        <v>#REF!</v>
      </c>
      <c r="S227" t="e">
        <f t="shared" si="31"/>
        <v>#REF!</v>
      </c>
    </row>
    <row r="228" spans="2:19" x14ac:dyDescent="0.25">
      <c r="B228">
        <v>226</v>
      </c>
      <c r="C228" t="e">
        <f t="shared" si="32"/>
        <v>#REF!</v>
      </c>
      <c r="D228" t="e">
        <f t="shared" si="26"/>
        <v>#REF!</v>
      </c>
      <c r="E228" t="e">
        <f t="shared" si="27"/>
        <v>#REF!</v>
      </c>
      <c r="K228" s="13" t="e">
        <f t="shared" si="28"/>
        <v>#REF!</v>
      </c>
      <c r="L228" t="e">
        <f t="shared" si="29"/>
        <v>#REF!</v>
      </c>
      <c r="P228" t="e">
        <f t="shared" si="30"/>
        <v>#REF!</v>
      </c>
      <c r="S228" t="e">
        <f t="shared" si="31"/>
        <v>#REF!</v>
      </c>
    </row>
    <row r="229" spans="2:19" x14ac:dyDescent="0.25">
      <c r="B229">
        <v>227</v>
      </c>
      <c r="C229" t="e">
        <f t="shared" si="32"/>
        <v>#REF!</v>
      </c>
      <c r="D229" t="e">
        <f t="shared" si="26"/>
        <v>#REF!</v>
      </c>
      <c r="E229" t="e">
        <f t="shared" si="27"/>
        <v>#REF!</v>
      </c>
      <c r="K229" s="13" t="e">
        <f t="shared" si="28"/>
        <v>#REF!</v>
      </c>
      <c r="L229" t="e">
        <f t="shared" si="29"/>
        <v>#REF!</v>
      </c>
      <c r="P229" t="e">
        <f t="shared" si="30"/>
        <v>#REF!</v>
      </c>
      <c r="S229" t="e">
        <f t="shared" si="31"/>
        <v>#REF!</v>
      </c>
    </row>
    <row r="230" spans="2:19" x14ac:dyDescent="0.25">
      <c r="B230">
        <v>228</v>
      </c>
      <c r="C230" t="e">
        <f t="shared" si="32"/>
        <v>#REF!</v>
      </c>
      <c r="D230" t="e">
        <f t="shared" si="26"/>
        <v>#REF!</v>
      </c>
      <c r="E230" t="e">
        <f t="shared" si="27"/>
        <v>#REF!</v>
      </c>
      <c r="K230" s="13" t="e">
        <f t="shared" si="28"/>
        <v>#REF!</v>
      </c>
      <c r="L230" t="e">
        <f t="shared" si="29"/>
        <v>#REF!</v>
      </c>
      <c r="P230" t="e">
        <f t="shared" si="30"/>
        <v>#REF!</v>
      </c>
      <c r="S230" t="e">
        <f t="shared" si="31"/>
        <v>#REF!</v>
      </c>
    </row>
    <row r="231" spans="2:19" x14ac:dyDescent="0.25">
      <c r="B231">
        <v>229</v>
      </c>
      <c r="C231" t="e">
        <f t="shared" si="32"/>
        <v>#REF!</v>
      </c>
      <c r="D231" t="e">
        <f t="shared" si="26"/>
        <v>#REF!</v>
      </c>
      <c r="E231" t="e">
        <f t="shared" si="27"/>
        <v>#REF!</v>
      </c>
      <c r="K231" s="13" t="e">
        <f t="shared" si="28"/>
        <v>#REF!</v>
      </c>
      <c r="L231" t="e">
        <f t="shared" si="29"/>
        <v>#REF!</v>
      </c>
      <c r="P231" t="e">
        <f t="shared" si="30"/>
        <v>#REF!</v>
      </c>
      <c r="S231" t="e">
        <f t="shared" si="31"/>
        <v>#REF!</v>
      </c>
    </row>
    <row r="232" spans="2:19" x14ac:dyDescent="0.25">
      <c r="B232">
        <v>230</v>
      </c>
      <c r="C232" t="e">
        <f t="shared" si="32"/>
        <v>#REF!</v>
      </c>
      <c r="D232" t="e">
        <f t="shared" si="26"/>
        <v>#REF!</v>
      </c>
      <c r="E232" t="e">
        <f t="shared" si="27"/>
        <v>#REF!</v>
      </c>
      <c r="K232" s="13" t="e">
        <f t="shared" si="28"/>
        <v>#REF!</v>
      </c>
      <c r="L232" t="e">
        <f t="shared" si="29"/>
        <v>#REF!</v>
      </c>
      <c r="P232" t="e">
        <f t="shared" si="30"/>
        <v>#REF!</v>
      </c>
      <c r="S232" t="e">
        <f t="shared" si="31"/>
        <v>#REF!</v>
      </c>
    </row>
    <row r="233" spans="2:19" x14ac:dyDescent="0.25">
      <c r="B233">
        <v>231</v>
      </c>
      <c r="C233" t="e">
        <f t="shared" si="32"/>
        <v>#REF!</v>
      </c>
      <c r="D233" t="e">
        <f t="shared" si="26"/>
        <v>#REF!</v>
      </c>
      <c r="E233" t="e">
        <f t="shared" si="27"/>
        <v>#REF!</v>
      </c>
      <c r="K233" s="13" t="e">
        <f t="shared" si="28"/>
        <v>#REF!</v>
      </c>
      <c r="L233" t="e">
        <f t="shared" si="29"/>
        <v>#REF!</v>
      </c>
      <c r="P233" t="e">
        <f t="shared" si="30"/>
        <v>#REF!</v>
      </c>
      <c r="S233" t="e">
        <f t="shared" si="31"/>
        <v>#REF!</v>
      </c>
    </row>
    <row r="234" spans="2:19" x14ac:dyDescent="0.25">
      <c r="B234">
        <v>232</v>
      </c>
      <c r="C234" t="e">
        <f t="shared" si="32"/>
        <v>#REF!</v>
      </c>
      <c r="D234" t="e">
        <f t="shared" si="26"/>
        <v>#REF!</v>
      </c>
      <c r="E234" t="e">
        <f t="shared" si="27"/>
        <v>#REF!</v>
      </c>
      <c r="K234" s="13" t="e">
        <f t="shared" si="28"/>
        <v>#REF!</v>
      </c>
      <c r="L234" t="e">
        <f t="shared" si="29"/>
        <v>#REF!</v>
      </c>
      <c r="P234" t="e">
        <f t="shared" si="30"/>
        <v>#REF!</v>
      </c>
      <c r="S234" t="e">
        <f t="shared" si="31"/>
        <v>#REF!</v>
      </c>
    </row>
    <row r="235" spans="2:19" x14ac:dyDescent="0.25">
      <c r="B235">
        <v>233</v>
      </c>
      <c r="C235" t="e">
        <f t="shared" si="32"/>
        <v>#REF!</v>
      </c>
      <c r="D235" t="e">
        <f t="shared" si="26"/>
        <v>#REF!</v>
      </c>
      <c r="E235" t="e">
        <f t="shared" si="27"/>
        <v>#REF!</v>
      </c>
      <c r="K235" s="13" t="e">
        <f t="shared" si="28"/>
        <v>#REF!</v>
      </c>
      <c r="L235" t="e">
        <f t="shared" si="29"/>
        <v>#REF!</v>
      </c>
      <c r="P235" t="e">
        <f t="shared" si="30"/>
        <v>#REF!</v>
      </c>
      <c r="S235" t="e">
        <f t="shared" si="31"/>
        <v>#REF!</v>
      </c>
    </row>
    <row r="236" spans="2:19" x14ac:dyDescent="0.25">
      <c r="B236">
        <v>234</v>
      </c>
      <c r="C236" t="e">
        <f t="shared" si="32"/>
        <v>#REF!</v>
      </c>
      <c r="D236" t="e">
        <f t="shared" si="26"/>
        <v>#REF!</v>
      </c>
      <c r="E236" t="e">
        <f t="shared" si="27"/>
        <v>#REF!</v>
      </c>
      <c r="K236" s="13" t="e">
        <f t="shared" si="28"/>
        <v>#REF!</v>
      </c>
      <c r="L236" t="e">
        <f t="shared" si="29"/>
        <v>#REF!</v>
      </c>
      <c r="P236" t="e">
        <f t="shared" si="30"/>
        <v>#REF!</v>
      </c>
      <c r="S236" t="e">
        <f t="shared" si="31"/>
        <v>#REF!</v>
      </c>
    </row>
    <row r="237" spans="2:19" x14ac:dyDescent="0.25">
      <c r="B237">
        <v>235</v>
      </c>
      <c r="C237" t="e">
        <f t="shared" si="32"/>
        <v>#REF!</v>
      </c>
      <c r="D237" t="e">
        <f t="shared" si="26"/>
        <v>#REF!</v>
      </c>
      <c r="E237" t="e">
        <f t="shared" si="27"/>
        <v>#REF!</v>
      </c>
      <c r="K237" s="13" t="e">
        <f t="shared" si="28"/>
        <v>#REF!</v>
      </c>
      <c r="L237" t="e">
        <f t="shared" si="29"/>
        <v>#REF!</v>
      </c>
      <c r="P237" t="e">
        <f t="shared" si="30"/>
        <v>#REF!</v>
      </c>
      <c r="S237" t="e">
        <f t="shared" si="31"/>
        <v>#REF!</v>
      </c>
    </row>
    <row r="238" spans="2:19" x14ac:dyDescent="0.25">
      <c r="B238">
        <v>236</v>
      </c>
      <c r="C238" t="e">
        <f t="shared" si="32"/>
        <v>#REF!</v>
      </c>
      <c r="D238" t="e">
        <f t="shared" si="26"/>
        <v>#REF!</v>
      </c>
      <c r="E238" t="e">
        <f t="shared" si="27"/>
        <v>#REF!</v>
      </c>
      <c r="K238" s="13" t="e">
        <f t="shared" si="28"/>
        <v>#REF!</v>
      </c>
      <c r="L238" t="e">
        <f t="shared" si="29"/>
        <v>#REF!</v>
      </c>
      <c r="P238" t="e">
        <f t="shared" si="30"/>
        <v>#REF!</v>
      </c>
      <c r="S238" t="e">
        <f t="shared" si="31"/>
        <v>#REF!</v>
      </c>
    </row>
    <row r="239" spans="2:19" x14ac:dyDescent="0.25">
      <c r="B239">
        <v>237</v>
      </c>
      <c r="C239" t="e">
        <f t="shared" si="32"/>
        <v>#REF!</v>
      </c>
      <c r="D239" t="e">
        <f t="shared" si="26"/>
        <v>#REF!</v>
      </c>
      <c r="E239" t="e">
        <f t="shared" si="27"/>
        <v>#REF!</v>
      </c>
      <c r="K239" s="13" t="e">
        <f t="shared" si="28"/>
        <v>#REF!</v>
      </c>
      <c r="L239" t="e">
        <f t="shared" si="29"/>
        <v>#REF!</v>
      </c>
      <c r="P239" t="e">
        <f t="shared" si="30"/>
        <v>#REF!</v>
      </c>
      <c r="S239" t="e">
        <f t="shared" si="31"/>
        <v>#REF!</v>
      </c>
    </row>
    <row r="240" spans="2:19" x14ac:dyDescent="0.25">
      <c r="B240">
        <v>238</v>
      </c>
      <c r="C240" t="e">
        <f t="shared" si="32"/>
        <v>#REF!</v>
      </c>
      <c r="D240" t="e">
        <f t="shared" si="26"/>
        <v>#REF!</v>
      </c>
      <c r="E240" t="e">
        <f t="shared" si="27"/>
        <v>#REF!</v>
      </c>
      <c r="K240" s="13" t="e">
        <f t="shared" si="28"/>
        <v>#REF!</v>
      </c>
      <c r="L240" t="e">
        <f t="shared" si="29"/>
        <v>#REF!</v>
      </c>
      <c r="P240" t="e">
        <f t="shared" si="30"/>
        <v>#REF!</v>
      </c>
      <c r="S240" t="e">
        <f t="shared" si="31"/>
        <v>#REF!</v>
      </c>
    </row>
    <row r="241" spans="2:19" x14ac:dyDescent="0.25">
      <c r="B241">
        <v>239</v>
      </c>
      <c r="C241" t="e">
        <f t="shared" si="32"/>
        <v>#REF!</v>
      </c>
      <c r="D241" t="e">
        <f t="shared" si="26"/>
        <v>#REF!</v>
      </c>
      <c r="E241" t="e">
        <f t="shared" si="27"/>
        <v>#REF!</v>
      </c>
      <c r="K241" s="13" t="e">
        <f t="shared" si="28"/>
        <v>#REF!</v>
      </c>
      <c r="L241" t="e">
        <f t="shared" si="29"/>
        <v>#REF!</v>
      </c>
      <c r="P241" t="e">
        <f t="shared" si="30"/>
        <v>#REF!</v>
      </c>
      <c r="S241" t="e">
        <f t="shared" si="31"/>
        <v>#REF!</v>
      </c>
    </row>
    <row r="242" spans="2:19" x14ac:dyDescent="0.25">
      <c r="B242">
        <v>240</v>
      </c>
      <c r="C242" t="e">
        <f t="shared" si="32"/>
        <v>#REF!</v>
      </c>
      <c r="D242" t="e">
        <f t="shared" si="26"/>
        <v>#REF!</v>
      </c>
      <c r="E242" t="e">
        <f t="shared" si="27"/>
        <v>#REF!</v>
      </c>
      <c r="K242" s="13" t="e">
        <f t="shared" si="28"/>
        <v>#REF!</v>
      </c>
      <c r="L242" t="e">
        <f t="shared" si="29"/>
        <v>#REF!</v>
      </c>
      <c r="P242" t="e">
        <f t="shared" si="30"/>
        <v>#REF!</v>
      </c>
      <c r="S242" t="e">
        <f t="shared" si="31"/>
        <v>#REF!</v>
      </c>
    </row>
    <row r="243" spans="2:19" x14ac:dyDescent="0.25">
      <c r="B243">
        <v>241</v>
      </c>
      <c r="C243" t="e">
        <f t="shared" si="32"/>
        <v>#REF!</v>
      </c>
      <c r="D243" t="e">
        <f t="shared" si="26"/>
        <v>#REF!</v>
      </c>
      <c r="E243" t="e">
        <f t="shared" si="27"/>
        <v>#REF!</v>
      </c>
      <c r="K243" s="13" t="e">
        <f t="shared" si="28"/>
        <v>#REF!</v>
      </c>
      <c r="L243" t="e">
        <f t="shared" si="29"/>
        <v>#REF!</v>
      </c>
      <c r="P243" t="e">
        <f t="shared" si="30"/>
        <v>#REF!</v>
      </c>
      <c r="S243" t="e">
        <f t="shared" si="31"/>
        <v>#REF!</v>
      </c>
    </row>
    <row r="244" spans="2:19" x14ac:dyDescent="0.25">
      <c r="B244">
        <v>242</v>
      </c>
      <c r="C244" t="e">
        <f t="shared" si="32"/>
        <v>#REF!</v>
      </c>
      <c r="D244" t="e">
        <f t="shared" si="26"/>
        <v>#REF!</v>
      </c>
      <c r="E244" t="e">
        <f t="shared" si="27"/>
        <v>#REF!</v>
      </c>
      <c r="K244" s="13" t="e">
        <f t="shared" si="28"/>
        <v>#REF!</v>
      </c>
      <c r="L244" t="e">
        <f t="shared" si="29"/>
        <v>#REF!</v>
      </c>
      <c r="P244" t="e">
        <f t="shared" si="30"/>
        <v>#REF!</v>
      </c>
      <c r="S244" t="e">
        <f t="shared" si="31"/>
        <v>#REF!</v>
      </c>
    </row>
    <row r="245" spans="2:19" x14ac:dyDescent="0.25">
      <c r="B245">
        <v>243</v>
      </c>
      <c r="C245" t="e">
        <f t="shared" si="32"/>
        <v>#REF!</v>
      </c>
      <c r="D245" t="e">
        <f t="shared" si="26"/>
        <v>#REF!</v>
      </c>
      <c r="E245" t="e">
        <f t="shared" si="27"/>
        <v>#REF!</v>
      </c>
      <c r="K245" s="13" t="e">
        <f t="shared" si="28"/>
        <v>#REF!</v>
      </c>
      <c r="L245" t="e">
        <f t="shared" si="29"/>
        <v>#REF!</v>
      </c>
      <c r="P245" t="e">
        <f t="shared" si="30"/>
        <v>#REF!</v>
      </c>
      <c r="S245" t="e">
        <f t="shared" si="31"/>
        <v>#REF!</v>
      </c>
    </row>
    <row r="246" spans="2:19" x14ac:dyDescent="0.25">
      <c r="B246">
        <v>244</v>
      </c>
      <c r="C246" t="e">
        <f t="shared" si="32"/>
        <v>#REF!</v>
      </c>
      <c r="D246" t="e">
        <f t="shared" si="26"/>
        <v>#REF!</v>
      </c>
      <c r="E246" t="e">
        <f t="shared" si="27"/>
        <v>#REF!</v>
      </c>
      <c r="K246" s="13" t="e">
        <f t="shared" si="28"/>
        <v>#REF!</v>
      </c>
      <c r="L246" t="e">
        <f t="shared" si="29"/>
        <v>#REF!</v>
      </c>
      <c r="P246" t="e">
        <f t="shared" si="30"/>
        <v>#REF!</v>
      </c>
      <c r="S246" t="e">
        <f t="shared" si="31"/>
        <v>#REF!</v>
      </c>
    </row>
    <row r="247" spans="2:19" x14ac:dyDescent="0.25">
      <c r="B247">
        <v>245</v>
      </c>
      <c r="C247" t="e">
        <f t="shared" si="32"/>
        <v>#REF!</v>
      </c>
      <c r="D247" t="e">
        <f t="shared" si="26"/>
        <v>#REF!</v>
      </c>
      <c r="E247" t="e">
        <f t="shared" si="27"/>
        <v>#REF!</v>
      </c>
      <c r="K247" s="13" t="e">
        <f t="shared" si="28"/>
        <v>#REF!</v>
      </c>
      <c r="L247" t="e">
        <f t="shared" si="29"/>
        <v>#REF!</v>
      </c>
      <c r="P247" t="e">
        <f t="shared" si="30"/>
        <v>#REF!</v>
      </c>
      <c r="S247" t="e">
        <f t="shared" si="31"/>
        <v>#REF!</v>
      </c>
    </row>
    <row r="248" spans="2:19" x14ac:dyDescent="0.25">
      <c r="B248">
        <v>246</v>
      </c>
      <c r="C248" t="e">
        <f t="shared" si="32"/>
        <v>#REF!</v>
      </c>
      <c r="D248" t="e">
        <f t="shared" si="26"/>
        <v>#REF!</v>
      </c>
      <c r="E248" t="e">
        <f t="shared" si="27"/>
        <v>#REF!</v>
      </c>
      <c r="K248" s="13" t="e">
        <f t="shared" si="28"/>
        <v>#REF!</v>
      </c>
      <c r="L248" t="e">
        <f t="shared" si="29"/>
        <v>#REF!</v>
      </c>
      <c r="P248" t="e">
        <f t="shared" si="30"/>
        <v>#REF!</v>
      </c>
      <c r="S248" t="e">
        <f t="shared" si="31"/>
        <v>#REF!</v>
      </c>
    </row>
    <row r="249" spans="2:19" x14ac:dyDescent="0.25">
      <c r="B249">
        <v>247</v>
      </c>
      <c r="C249" t="e">
        <f t="shared" si="32"/>
        <v>#REF!</v>
      </c>
      <c r="D249" t="e">
        <f t="shared" si="26"/>
        <v>#REF!</v>
      </c>
      <c r="E249" t="e">
        <f t="shared" si="27"/>
        <v>#REF!</v>
      </c>
      <c r="K249" s="13" t="e">
        <f t="shared" si="28"/>
        <v>#REF!</v>
      </c>
      <c r="L249" t="e">
        <f t="shared" si="29"/>
        <v>#REF!</v>
      </c>
      <c r="P249" t="e">
        <f t="shared" si="30"/>
        <v>#REF!</v>
      </c>
      <c r="S249" t="e">
        <f t="shared" si="31"/>
        <v>#REF!</v>
      </c>
    </row>
    <row r="250" spans="2:19" x14ac:dyDescent="0.25">
      <c r="B250">
        <v>248</v>
      </c>
      <c r="C250" t="e">
        <f t="shared" si="32"/>
        <v>#REF!</v>
      </c>
      <c r="D250" t="e">
        <f t="shared" si="26"/>
        <v>#REF!</v>
      </c>
      <c r="E250" t="e">
        <f t="shared" si="27"/>
        <v>#REF!</v>
      </c>
      <c r="K250" s="13" t="e">
        <f t="shared" si="28"/>
        <v>#REF!</v>
      </c>
      <c r="L250" t="e">
        <f t="shared" si="29"/>
        <v>#REF!</v>
      </c>
      <c r="P250" t="e">
        <f t="shared" si="30"/>
        <v>#REF!</v>
      </c>
      <c r="S250" t="e">
        <f t="shared" si="31"/>
        <v>#REF!</v>
      </c>
    </row>
    <row r="251" spans="2:19" x14ac:dyDescent="0.25">
      <c r="B251">
        <v>249</v>
      </c>
      <c r="C251" t="e">
        <f t="shared" si="32"/>
        <v>#REF!</v>
      </c>
      <c r="D251" t="e">
        <f t="shared" si="26"/>
        <v>#REF!</v>
      </c>
      <c r="E251" t="e">
        <f t="shared" si="27"/>
        <v>#REF!</v>
      </c>
      <c r="K251" s="13" t="e">
        <f t="shared" si="28"/>
        <v>#REF!</v>
      </c>
      <c r="L251" t="e">
        <f t="shared" si="29"/>
        <v>#REF!</v>
      </c>
      <c r="P251" t="e">
        <f t="shared" si="30"/>
        <v>#REF!</v>
      </c>
      <c r="S251" t="e">
        <f t="shared" si="31"/>
        <v>#REF!</v>
      </c>
    </row>
    <row r="252" spans="2:19" x14ac:dyDescent="0.25">
      <c r="B252">
        <v>250</v>
      </c>
      <c r="C252" t="e">
        <f t="shared" si="32"/>
        <v>#REF!</v>
      </c>
      <c r="D252" t="e">
        <f t="shared" si="26"/>
        <v>#REF!</v>
      </c>
      <c r="E252" t="e">
        <f t="shared" si="27"/>
        <v>#REF!</v>
      </c>
      <c r="K252" s="13" t="e">
        <f t="shared" si="28"/>
        <v>#REF!</v>
      </c>
      <c r="L252" t="e">
        <f t="shared" si="29"/>
        <v>#REF!</v>
      </c>
      <c r="P252" t="e">
        <f t="shared" si="30"/>
        <v>#REF!</v>
      </c>
      <c r="S252" t="e">
        <f t="shared" si="31"/>
        <v>#REF!</v>
      </c>
    </row>
    <row r="253" spans="2:19" x14ac:dyDescent="0.25">
      <c r="B253">
        <v>251</v>
      </c>
      <c r="C253" t="e">
        <f t="shared" si="32"/>
        <v>#REF!</v>
      </c>
      <c r="D253" t="e">
        <f t="shared" si="26"/>
        <v>#REF!</v>
      </c>
      <c r="E253" t="e">
        <f t="shared" si="27"/>
        <v>#REF!</v>
      </c>
      <c r="K253" s="13" t="e">
        <f t="shared" si="28"/>
        <v>#REF!</v>
      </c>
      <c r="L253" t="e">
        <f t="shared" si="29"/>
        <v>#REF!</v>
      </c>
      <c r="P253" t="e">
        <f t="shared" si="30"/>
        <v>#REF!</v>
      </c>
      <c r="S253" t="e">
        <f t="shared" si="31"/>
        <v>#REF!</v>
      </c>
    </row>
    <row r="254" spans="2:19" x14ac:dyDescent="0.25">
      <c r="B254">
        <v>252</v>
      </c>
      <c r="C254" t="e">
        <f t="shared" si="32"/>
        <v>#REF!</v>
      </c>
      <c r="D254" t="e">
        <f t="shared" si="26"/>
        <v>#REF!</v>
      </c>
      <c r="E254" t="e">
        <f t="shared" si="27"/>
        <v>#REF!</v>
      </c>
      <c r="K254" s="13" t="e">
        <f t="shared" si="28"/>
        <v>#REF!</v>
      </c>
      <c r="L254" t="e">
        <f t="shared" si="29"/>
        <v>#REF!</v>
      </c>
      <c r="P254" t="e">
        <f t="shared" si="30"/>
        <v>#REF!</v>
      </c>
      <c r="S254" t="e">
        <f t="shared" si="31"/>
        <v>#REF!</v>
      </c>
    </row>
    <row r="255" spans="2:19" x14ac:dyDescent="0.25">
      <c r="B255">
        <v>253</v>
      </c>
      <c r="C255" t="e">
        <f t="shared" si="32"/>
        <v>#REF!</v>
      </c>
      <c r="D255" t="e">
        <f t="shared" si="26"/>
        <v>#REF!</v>
      </c>
      <c r="E255" t="e">
        <f t="shared" si="27"/>
        <v>#REF!</v>
      </c>
      <c r="K255" s="13" t="e">
        <f t="shared" si="28"/>
        <v>#REF!</v>
      </c>
      <c r="L255" t="e">
        <f t="shared" si="29"/>
        <v>#REF!</v>
      </c>
      <c r="P255" t="e">
        <f t="shared" si="30"/>
        <v>#REF!</v>
      </c>
      <c r="S255" t="e">
        <f t="shared" si="31"/>
        <v>#REF!</v>
      </c>
    </row>
    <row r="256" spans="2:19" x14ac:dyDescent="0.25">
      <c r="B256">
        <v>254</v>
      </c>
      <c r="C256" t="e">
        <f t="shared" si="32"/>
        <v>#REF!</v>
      </c>
      <c r="D256" t="e">
        <f t="shared" si="26"/>
        <v>#REF!</v>
      </c>
      <c r="E256" t="e">
        <f t="shared" si="27"/>
        <v>#REF!</v>
      </c>
      <c r="K256" s="13" t="e">
        <f t="shared" si="28"/>
        <v>#REF!</v>
      </c>
      <c r="L256" t="e">
        <f t="shared" si="29"/>
        <v>#REF!</v>
      </c>
      <c r="P256" t="e">
        <f t="shared" si="30"/>
        <v>#REF!</v>
      </c>
      <c r="S256" t="e">
        <f t="shared" si="31"/>
        <v>#REF!</v>
      </c>
    </row>
    <row r="257" spans="2:19" x14ac:dyDescent="0.25">
      <c r="B257">
        <v>255</v>
      </c>
      <c r="C257" t="e">
        <f t="shared" si="32"/>
        <v>#REF!</v>
      </c>
      <c r="D257" t="e">
        <f t="shared" si="26"/>
        <v>#REF!</v>
      </c>
      <c r="E257" t="e">
        <f t="shared" si="27"/>
        <v>#REF!</v>
      </c>
      <c r="K257" s="13" t="e">
        <f t="shared" si="28"/>
        <v>#REF!</v>
      </c>
      <c r="L257" t="e">
        <f t="shared" si="29"/>
        <v>#REF!</v>
      </c>
      <c r="P257" t="e">
        <f t="shared" si="30"/>
        <v>#REF!</v>
      </c>
      <c r="S257" t="e">
        <f t="shared" si="31"/>
        <v>#REF!</v>
      </c>
    </row>
    <row r="258" spans="2:19" x14ac:dyDescent="0.25">
      <c r="B258">
        <v>256</v>
      </c>
      <c r="C258" t="e">
        <f t="shared" si="32"/>
        <v>#REF!</v>
      </c>
      <c r="D258" t="e">
        <f t="shared" ref="D258:D321" si="33">IF(typeAP3917="AP3917B",MAX(Ipkmax_typ_B-4*(C258-tminoff_typ_B),Ipkmax_typ_B/4),IF(typeAP3917="AP3917C",MAX(Ipkmax_typ_C-4*(C258-tminoff_typ_C),Ipkmax_typ_C/3),IF(typeAP3917="AP3917D",MAX(Ipkmax_typ_D-4*(C258-tminoff_typ_D),Ipkmax_typ_D/3))))</f>
        <v>#REF!</v>
      </c>
      <c r="E258" t="e">
        <f t="shared" ref="E258:E321" si="34">ABS(D258*Lm/(Vout+D1Vf)-C258)</f>
        <v>#REF!</v>
      </c>
      <c r="K258" s="13" t="e">
        <f t="shared" ref="K258:K321" si="35">IF((D258*Lm/(Vout+D1Vf)-C258)&gt;0,"CC","DC")</f>
        <v>#REF!</v>
      </c>
      <c r="L258" t="e">
        <f t="shared" ref="L258:L321" si="36">IF(K258="CC",D258-0.5*(Vout+D1Vf)*C258/Lm,IF(K258="DC",0.5*D258*(D258*Lm/Vindc_rms_min+D258*Lm/(Vout+D1Vf))/(D258*Lm/Vindc_rms_min+C258)))</f>
        <v>#REF!</v>
      </c>
      <c r="P258" t="e">
        <f t="shared" ref="P258:P321" si="37">IF(K258="CC",1/((((Vout+D1Vf)*C258/Lm))*Lm/Vindc_rms_min+C258)*1000,IF(K258="DC",1000/(D258*Lm/Vindc_rms_min+C258)))</f>
        <v>#REF!</v>
      </c>
      <c r="S258" t="e">
        <f t="shared" ref="S258:S321" si="38">ABS(L258-Iout)</f>
        <v>#REF!</v>
      </c>
    </row>
    <row r="259" spans="2:19" x14ac:dyDescent="0.25">
      <c r="B259">
        <v>257</v>
      </c>
      <c r="C259" t="e">
        <f t="shared" ref="C259:C322" si="39">IF(typeAP3917="AP3917B",tminoff_typ_B+B259*(toffmax_BCD-tminoff_typ_B)/500,IF(typeAP3917="AP3917C",tminoff_typ_C+B259*(toffmax_BCD-tminoff_typ_C)/500,IF(typeAP3917="AP3917D",tminoff_typ_D+B259*(toffmax_BCD-tminoff_typ_D)/500)))</f>
        <v>#REF!</v>
      </c>
      <c r="D259" t="e">
        <f t="shared" si="33"/>
        <v>#REF!</v>
      </c>
      <c r="E259" t="e">
        <f t="shared" si="34"/>
        <v>#REF!</v>
      </c>
      <c r="K259" s="13" t="e">
        <f t="shared" si="35"/>
        <v>#REF!</v>
      </c>
      <c r="L259" t="e">
        <f t="shared" si="36"/>
        <v>#REF!</v>
      </c>
      <c r="P259" t="e">
        <f t="shared" si="37"/>
        <v>#REF!</v>
      </c>
      <c r="S259" t="e">
        <f t="shared" si="38"/>
        <v>#REF!</v>
      </c>
    </row>
    <row r="260" spans="2:19" x14ac:dyDescent="0.25">
      <c r="B260">
        <v>258</v>
      </c>
      <c r="C260" t="e">
        <f t="shared" si="39"/>
        <v>#REF!</v>
      </c>
      <c r="D260" t="e">
        <f t="shared" si="33"/>
        <v>#REF!</v>
      </c>
      <c r="E260" t="e">
        <f t="shared" si="34"/>
        <v>#REF!</v>
      </c>
      <c r="K260" s="13" t="e">
        <f t="shared" si="35"/>
        <v>#REF!</v>
      </c>
      <c r="L260" t="e">
        <f t="shared" si="36"/>
        <v>#REF!</v>
      </c>
      <c r="P260" t="e">
        <f t="shared" si="37"/>
        <v>#REF!</v>
      </c>
      <c r="S260" t="e">
        <f t="shared" si="38"/>
        <v>#REF!</v>
      </c>
    </row>
    <row r="261" spans="2:19" x14ac:dyDescent="0.25">
      <c r="B261">
        <v>259</v>
      </c>
      <c r="C261" t="e">
        <f t="shared" si="39"/>
        <v>#REF!</v>
      </c>
      <c r="D261" t="e">
        <f t="shared" si="33"/>
        <v>#REF!</v>
      </c>
      <c r="E261" t="e">
        <f t="shared" si="34"/>
        <v>#REF!</v>
      </c>
      <c r="K261" s="13" t="e">
        <f t="shared" si="35"/>
        <v>#REF!</v>
      </c>
      <c r="L261" t="e">
        <f t="shared" si="36"/>
        <v>#REF!</v>
      </c>
      <c r="P261" t="e">
        <f t="shared" si="37"/>
        <v>#REF!</v>
      </c>
      <c r="S261" t="e">
        <f t="shared" si="38"/>
        <v>#REF!</v>
      </c>
    </row>
    <row r="262" spans="2:19" x14ac:dyDescent="0.25">
      <c r="B262">
        <v>260</v>
      </c>
      <c r="C262" t="e">
        <f t="shared" si="39"/>
        <v>#REF!</v>
      </c>
      <c r="D262" t="e">
        <f t="shared" si="33"/>
        <v>#REF!</v>
      </c>
      <c r="E262" t="e">
        <f t="shared" si="34"/>
        <v>#REF!</v>
      </c>
      <c r="K262" s="13" t="e">
        <f t="shared" si="35"/>
        <v>#REF!</v>
      </c>
      <c r="L262" t="e">
        <f t="shared" si="36"/>
        <v>#REF!</v>
      </c>
      <c r="P262" t="e">
        <f t="shared" si="37"/>
        <v>#REF!</v>
      </c>
      <c r="S262" t="e">
        <f t="shared" si="38"/>
        <v>#REF!</v>
      </c>
    </row>
    <row r="263" spans="2:19" x14ac:dyDescent="0.25">
      <c r="B263">
        <v>261</v>
      </c>
      <c r="C263" t="e">
        <f t="shared" si="39"/>
        <v>#REF!</v>
      </c>
      <c r="D263" t="e">
        <f t="shared" si="33"/>
        <v>#REF!</v>
      </c>
      <c r="E263" t="e">
        <f t="shared" si="34"/>
        <v>#REF!</v>
      </c>
      <c r="K263" s="13" t="e">
        <f t="shared" si="35"/>
        <v>#REF!</v>
      </c>
      <c r="L263" t="e">
        <f t="shared" si="36"/>
        <v>#REF!</v>
      </c>
      <c r="P263" t="e">
        <f t="shared" si="37"/>
        <v>#REF!</v>
      </c>
      <c r="S263" t="e">
        <f t="shared" si="38"/>
        <v>#REF!</v>
      </c>
    </row>
    <row r="264" spans="2:19" x14ac:dyDescent="0.25">
      <c r="B264">
        <v>262</v>
      </c>
      <c r="C264" t="e">
        <f t="shared" si="39"/>
        <v>#REF!</v>
      </c>
      <c r="D264" t="e">
        <f t="shared" si="33"/>
        <v>#REF!</v>
      </c>
      <c r="E264" t="e">
        <f t="shared" si="34"/>
        <v>#REF!</v>
      </c>
      <c r="K264" s="13" t="e">
        <f t="shared" si="35"/>
        <v>#REF!</v>
      </c>
      <c r="L264" t="e">
        <f t="shared" si="36"/>
        <v>#REF!</v>
      </c>
      <c r="P264" t="e">
        <f t="shared" si="37"/>
        <v>#REF!</v>
      </c>
      <c r="S264" t="e">
        <f t="shared" si="38"/>
        <v>#REF!</v>
      </c>
    </row>
    <row r="265" spans="2:19" x14ac:dyDescent="0.25">
      <c r="B265">
        <v>263</v>
      </c>
      <c r="C265" t="e">
        <f t="shared" si="39"/>
        <v>#REF!</v>
      </c>
      <c r="D265" t="e">
        <f t="shared" si="33"/>
        <v>#REF!</v>
      </c>
      <c r="E265" t="e">
        <f t="shared" si="34"/>
        <v>#REF!</v>
      </c>
      <c r="K265" s="13" t="e">
        <f t="shared" si="35"/>
        <v>#REF!</v>
      </c>
      <c r="L265" t="e">
        <f t="shared" si="36"/>
        <v>#REF!</v>
      </c>
      <c r="P265" t="e">
        <f t="shared" si="37"/>
        <v>#REF!</v>
      </c>
      <c r="S265" t="e">
        <f t="shared" si="38"/>
        <v>#REF!</v>
      </c>
    </row>
    <row r="266" spans="2:19" x14ac:dyDescent="0.25">
      <c r="B266">
        <v>264</v>
      </c>
      <c r="C266" t="e">
        <f t="shared" si="39"/>
        <v>#REF!</v>
      </c>
      <c r="D266" t="e">
        <f t="shared" si="33"/>
        <v>#REF!</v>
      </c>
      <c r="E266" t="e">
        <f t="shared" si="34"/>
        <v>#REF!</v>
      </c>
      <c r="K266" s="13" t="e">
        <f t="shared" si="35"/>
        <v>#REF!</v>
      </c>
      <c r="L266" t="e">
        <f t="shared" si="36"/>
        <v>#REF!</v>
      </c>
      <c r="P266" t="e">
        <f t="shared" si="37"/>
        <v>#REF!</v>
      </c>
      <c r="S266" t="e">
        <f t="shared" si="38"/>
        <v>#REF!</v>
      </c>
    </row>
    <row r="267" spans="2:19" x14ac:dyDescent="0.25">
      <c r="B267">
        <v>265</v>
      </c>
      <c r="C267" t="e">
        <f t="shared" si="39"/>
        <v>#REF!</v>
      </c>
      <c r="D267" t="e">
        <f t="shared" si="33"/>
        <v>#REF!</v>
      </c>
      <c r="E267" t="e">
        <f t="shared" si="34"/>
        <v>#REF!</v>
      </c>
      <c r="K267" s="13" t="e">
        <f t="shared" si="35"/>
        <v>#REF!</v>
      </c>
      <c r="L267" t="e">
        <f t="shared" si="36"/>
        <v>#REF!</v>
      </c>
      <c r="P267" t="e">
        <f t="shared" si="37"/>
        <v>#REF!</v>
      </c>
      <c r="S267" t="e">
        <f t="shared" si="38"/>
        <v>#REF!</v>
      </c>
    </row>
    <row r="268" spans="2:19" x14ac:dyDescent="0.25">
      <c r="B268">
        <v>266</v>
      </c>
      <c r="C268" t="e">
        <f t="shared" si="39"/>
        <v>#REF!</v>
      </c>
      <c r="D268" t="e">
        <f t="shared" si="33"/>
        <v>#REF!</v>
      </c>
      <c r="E268" t="e">
        <f t="shared" si="34"/>
        <v>#REF!</v>
      </c>
      <c r="K268" s="13" t="e">
        <f t="shared" si="35"/>
        <v>#REF!</v>
      </c>
      <c r="L268" t="e">
        <f t="shared" si="36"/>
        <v>#REF!</v>
      </c>
      <c r="P268" t="e">
        <f t="shared" si="37"/>
        <v>#REF!</v>
      </c>
      <c r="S268" t="e">
        <f t="shared" si="38"/>
        <v>#REF!</v>
      </c>
    </row>
    <row r="269" spans="2:19" x14ac:dyDescent="0.25">
      <c r="B269">
        <v>267</v>
      </c>
      <c r="C269" t="e">
        <f t="shared" si="39"/>
        <v>#REF!</v>
      </c>
      <c r="D269" t="e">
        <f t="shared" si="33"/>
        <v>#REF!</v>
      </c>
      <c r="E269" t="e">
        <f t="shared" si="34"/>
        <v>#REF!</v>
      </c>
      <c r="K269" s="13" t="e">
        <f t="shared" si="35"/>
        <v>#REF!</v>
      </c>
      <c r="L269" t="e">
        <f t="shared" si="36"/>
        <v>#REF!</v>
      </c>
      <c r="P269" t="e">
        <f t="shared" si="37"/>
        <v>#REF!</v>
      </c>
      <c r="S269" t="e">
        <f t="shared" si="38"/>
        <v>#REF!</v>
      </c>
    </row>
    <row r="270" spans="2:19" x14ac:dyDescent="0.25">
      <c r="B270">
        <v>268</v>
      </c>
      <c r="C270" t="e">
        <f t="shared" si="39"/>
        <v>#REF!</v>
      </c>
      <c r="D270" t="e">
        <f t="shared" si="33"/>
        <v>#REF!</v>
      </c>
      <c r="E270" t="e">
        <f t="shared" si="34"/>
        <v>#REF!</v>
      </c>
      <c r="K270" s="13" t="e">
        <f t="shared" si="35"/>
        <v>#REF!</v>
      </c>
      <c r="L270" t="e">
        <f t="shared" si="36"/>
        <v>#REF!</v>
      </c>
      <c r="P270" t="e">
        <f t="shared" si="37"/>
        <v>#REF!</v>
      </c>
      <c r="S270" t="e">
        <f t="shared" si="38"/>
        <v>#REF!</v>
      </c>
    </row>
    <row r="271" spans="2:19" x14ac:dyDescent="0.25">
      <c r="B271">
        <v>269</v>
      </c>
      <c r="C271" t="e">
        <f t="shared" si="39"/>
        <v>#REF!</v>
      </c>
      <c r="D271" t="e">
        <f t="shared" si="33"/>
        <v>#REF!</v>
      </c>
      <c r="E271" t="e">
        <f t="shared" si="34"/>
        <v>#REF!</v>
      </c>
      <c r="K271" s="13" t="e">
        <f t="shared" si="35"/>
        <v>#REF!</v>
      </c>
      <c r="L271" t="e">
        <f t="shared" si="36"/>
        <v>#REF!</v>
      </c>
      <c r="P271" t="e">
        <f t="shared" si="37"/>
        <v>#REF!</v>
      </c>
      <c r="S271" t="e">
        <f t="shared" si="38"/>
        <v>#REF!</v>
      </c>
    </row>
    <row r="272" spans="2:19" x14ac:dyDescent="0.25">
      <c r="B272">
        <v>270</v>
      </c>
      <c r="C272" t="e">
        <f t="shared" si="39"/>
        <v>#REF!</v>
      </c>
      <c r="D272" t="e">
        <f t="shared" si="33"/>
        <v>#REF!</v>
      </c>
      <c r="E272" t="e">
        <f t="shared" si="34"/>
        <v>#REF!</v>
      </c>
      <c r="K272" s="13" t="e">
        <f t="shared" si="35"/>
        <v>#REF!</v>
      </c>
      <c r="L272" t="e">
        <f t="shared" si="36"/>
        <v>#REF!</v>
      </c>
      <c r="P272" t="e">
        <f t="shared" si="37"/>
        <v>#REF!</v>
      </c>
      <c r="S272" t="e">
        <f t="shared" si="38"/>
        <v>#REF!</v>
      </c>
    </row>
    <row r="273" spans="2:19" x14ac:dyDescent="0.25">
      <c r="B273">
        <v>271</v>
      </c>
      <c r="C273" t="e">
        <f t="shared" si="39"/>
        <v>#REF!</v>
      </c>
      <c r="D273" t="e">
        <f t="shared" si="33"/>
        <v>#REF!</v>
      </c>
      <c r="E273" t="e">
        <f t="shared" si="34"/>
        <v>#REF!</v>
      </c>
      <c r="K273" s="13" t="e">
        <f t="shared" si="35"/>
        <v>#REF!</v>
      </c>
      <c r="L273" t="e">
        <f t="shared" si="36"/>
        <v>#REF!</v>
      </c>
      <c r="P273" t="e">
        <f t="shared" si="37"/>
        <v>#REF!</v>
      </c>
      <c r="S273" t="e">
        <f t="shared" si="38"/>
        <v>#REF!</v>
      </c>
    </row>
    <row r="274" spans="2:19" x14ac:dyDescent="0.25">
      <c r="B274">
        <v>272</v>
      </c>
      <c r="C274" t="e">
        <f t="shared" si="39"/>
        <v>#REF!</v>
      </c>
      <c r="D274" t="e">
        <f t="shared" si="33"/>
        <v>#REF!</v>
      </c>
      <c r="E274" t="e">
        <f t="shared" si="34"/>
        <v>#REF!</v>
      </c>
      <c r="K274" s="13" t="e">
        <f t="shared" si="35"/>
        <v>#REF!</v>
      </c>
      <c r="L274" t="e">
        <f t="shared" si="36"/>
        <v>#REF!</v>
      </c>
      <c r="P274" t="e">
        <f t="shared" si="37"/>
        <v>#REF!</v>
      </c>
      <c r="S274" t="e">
        <f t="shared" si="38"/>
        <v>#REF!</v>
      </c>
    </row>
    <row r="275" spans="2:19" x14ac:dyDescent="0.25">
      <c r="B275">
        <v>273</v>
      </c>
      <c r="C275" t="e">
        <f t="shared" si="39"/>
        <v>#REF!</v>
      </c>
      <c r="D275" t="e">
        <f t="shared" si="33"/>
        <v>#REF!</v>
      </c>
      <c r="E275" t="e">
        <f t="shared" si="34"/>
        <v>#REF!</v>
      </c>
      <c r="K275" s="13" t="e">
        <f t="shared" si="35"/>
        <v>#REF!</v>
      </c>
      <c r="L275" t="e">
        <f t="shared" si="36"/>
        <v>#REF!</v>
      </c>
      <c r="P275" t="e">
        <f t="shared" si="37"/>
        <v>#REF!</v>
      </c>
      <c r="S275" t="e">
        <f t="shared" si="38"/>
        <v>#REF!</v>
      </c>
    </row>
    <row r="276" spans="2:19" x14ac:dyDescent="0.25">
      <c r="B276">
        <v>274</v>
      </c>
      <c r="C276" t="e">
        <f t="shared" si="39"/>
        <v>#REF!</v>
      </c>
      <c r="D276" t="e">
        <f t="shared" si="33"/>
        <v>#REF!</v>
      </c>
      <c r="E276" t="e">
        <f t="shared" si="34"/>
        <v>#REF!</v>
      </c>
      <c r="K276" s="13" t="e">
        <f t="shared" si="35"/>
        <v>#REF!</v>
      </c>
      <c r="L276" t="e">
        <f t="shared" si="36"/>
        <v>#REF!</v>
      </c>
      <c r="P276" t="e">
        <f t="shared" si="37"/>
        <v>#REF!</v>
      </c>
      <c r="S276" t="e">
        <f t="shared" si="38"/>
        <v>#REF!</v>
      </c>
    </row>
    <row r="277" spans="2:19" x14ac:dyDescent="0.25">
      <c r="B277">
        <v>275</v>
      </c>
      <c r="C277" t="e">
        <f t="shared" si="39"/>
        <v>#REF!</v>
      </c>
      <c r="D277" t="e">
        <f t="shared" si="33"/>
        <v>#REF!</v>
      </c>
      <c r="E277" t="e">
        <f t="shared" si="34"/>
        <v>#REF!</v>
      </c>
      <c r="K277" s="13" t="e">
        <f t="shared" si="35"/>
        <v>#REF!</v>
      </c>
      <c r="L277" t="e">
        <f t="shared" si="36"/>
        <v>#REF!</v>
      </c>
      <c r="P277" t="e">
        <f t="shared" si="37"/>
        <v>#REF!</v>
      </c>
      <c r="S277" t="e">
        <f t="shared" si="38"/>
        <v>#REF!</v>
      </c>
    </row>
    <row r="278" spans="2:19" x14ac:dyDescent="0.25">
      <c r="B278">
        <v>276</v>
      </c>
      <c r="C278" t="e">
        <f t="shared" si="39"/>
        <v>#REF!</v>
      </c>
      <c r="D278" t="e">
        <f t="shared" si="33"/>
        <v>#REF!</v>
      </c>
      <c r="E278" t="e">
        <f t="shared" si="34"/>
        <v>#REF!</v>
      </c>
      <c r="K278" s="13" t="e">
        <f t="shared" si="35"/>
        <v>#REF!</v>
      </c>
      <c r="L278" t="e">
        <f t="shared" si="36"/>
        <v>#REF!</v>
      </c>
      <c r="P278" t="e">
        <f t="shared" si="37"/>
        <v>#REF!</v>
      </c>
      <c r="S278" t="e">
        <f t="shared" si="38"/>
        <v>#REF!</v>
      </c>
    </row>
    <row r="279" spans="2:19" x14ac:dyDescent="0.25">
      <c r="B279">
        <v>277</v>
      </c>
      <c r="C279" t="e">
        <f t="shared" si="39"/>
        <v>#REF!</v>
      </c>
      <c r="D279" t="e">
        <f t="shared" si="33"/>
        <v>#REF!</v>
      </c>
      <c r="E279" t="e">
        <f t="shared" si="34"/>
        <v>#REF!</v>
      </c>
      <c r="K279" s="13" t="e">
        <f t="shared" si="35"/>
        <v>#REF!</v>
      </c>
      <c r="L279" t="e">
        <f t="shared" si="36"/>
        <v>#REF!</v>
      </c>
      <c r="P279" t="e">
        <f t="shared" si="37"/>
        <v>#REF!</v>
      </c>
      <c r="S279" t="e">
        <f t="shared" si="38"/>
        <v>#REF!</v>
      </c>
    </row>
    <row r="280" spans="2:19" x14ac:dyDescent="0.25">
      <c r="B280">
        <v>278</v>
      </c>
      <c r="C280" t="e">
        <f t="shared" si="39"/>
        <v>#REF!</v>
      </c>
      <c r="D280" t="e">
        <f t="shared" si="33"/>
        <v>#REF!</v>
      </c>
      <c r="E280" t="e">
        <f t="shared" si="34"/>
        <v>#REF!</v>
      </c>
      <c r="K280" s="13" t="e">
        <f t="shared" si="35"/>
        <v>#REF!</v>
      </c>
      <c r="L280" t="e">
        <f t="shared" si="36"/>
        <v>#REF!</v>
      </c>
      <c r="P280" t="e">
        <f t="shared" si="37"/>
        <v>#REF!</v>
      </c>
      <c r="S280" t="e">
        <f t="shared" si="38"/>
        <v>#REF!</v>
      </c>
    </row>
    <row r="281" spans="2:19" x14ac:dyDescent="0.25">
      <c r="B281">
        <v>279</v>
      </c>
      <c r="C281" t="e">
        <f t="shared" si="39"/>
        <v>#REF!</v>
      </c>
      <c r="D281" t="e">
        <f t="shared" si="33"/>
        <v>#REF!</v>
      </c>
      <c r="E281" t="e">
        <f t="shared" si="34"/>
        <v>#REF!</v>
      </c>
      <c r="K281" s="13" t="e">
        <f t="shared" si="35"/>
        <v>#REF!</v>
      </c>
      <c r="L281" t="e">
        <f t="shared" si="36"/>
        <v>#REF!</v>
      </c>
      <c r="P281" t="e">
        <f t="shared" si="37"/>
        <v>#REF!</v>
      </c>
      <c r="S281" t="e">
        <f t="shared" si="38"/>
        <v>#REF!</v>
      </c>
    </row>
    <row r="282" spans="2:19" x14ac:dyDescent="0.25">
      <c r="B282">
        <v>280</v>
      </c>
      <c r="C282" t="e">
        <f t="shared" si="39"/>
        <v>#REF!</v>
      </c>
      <c r="D282" t="e">
        <f t="shared" si="33"/>
        <v>#REF!</v>
      </c>
      <c r="E282" t="e">
        <f t="shared" si="34"/>
        <v>#REF!</v>
      </c>
      <c r="K282" s="13" t="e">
        <f t="shared" si="35"/>
        <v>#REF!</v>
      </c>
      <c r="L282" t="e">
        <f t="shared" si="36"/>
        <v>#REF!</v>
      </c>
      <c r="P282" t="e">
        <f t="shared" si="37"/>
        <v>#REF!</v>
      </c>
      <c r="S282" t="e">
        <f t="shared" si="38"/>
        <v>#REF!</v>
      </c>
    </row>
    <row r="283" spans="2:19" x14ac:dyDescent="0.25">
      <c r="B283">
        <v>281</v>
      </c>
      <c r="C283" t="e">
        <f t="shared" si="39"/>
        <v>#REF!</v>
      </c>
      <c r="D283" t="e">
        <f t="shared" si="33"/>
        <v>#REF!</v>
      </c>
      <c r="E283" t="e">
        <f t="shared" si="34"/>
        <v>#REF!</v>
      </c>
      <c r="K283" s="13" t="e">
        <f t="shared" si="35"/>
        <v>#REF!</v>
      </c>
      <c r="L283" t="e">
        <f t="shared" si="36"/>
        <v>#REF!</v>
      </c>
      <c r="P283" t="e">
        <f t="shared" si="37"/>
        <v>#REF!</v>
      </c>
      <c r="S283" t="e">
        <f t="shared" si="38"/>
        <v>#REF!</v>
      </c>
    </row>
    <row r="284" spans="2:19" x14ac:dyDescent="0.25">
      <c r="B284">
        <v>282</v>
      </c>
      <c r="C284" t="e">
        <f t="shared" si="39"/>
        <v>#REF!</v>
      </c>
      <c r="D284" t="e">
        <f t="shared" si="33"/>
        <v>#REF!</v>
      </c>
      <c r="E284" t="e">
        <f t="shared" si="34"/>
        <v>#REF!</v>
      </c>
      <c r="K284" s="13" t="e">
        <f t="shared" si="35"/>
        <v>#REF!</v>
      </c>
      <c r="L284" t="e">
        <f t="shared" si="36"/>
        <v>#REF!</v>
      </c>
      <c r="P284" t="e">
        <f t="shared" si="37"/>
        <v>#REF!</v>
      </c>
      <c r="S284" t="e">
        <f t="shared" si="38"/>
        <v>#REF!</v>
      </c>
    </row>
    <row r="285" spans="2:19" x14ac:dyDescent="0.25">
      <c r="B285">
        <v>283</v>
      </c>
      <c r="C285" t="e">
        <f t="shared" si="39"/>
        <v>#REF!</v>
      </c>
      <c r="D285" t="e">
        <f t="shared" si="33"/>
        <v>#REF!</v>
      </c>
      <c r="E285" t="e">
        <f t="shared" si="34"/>
        <v>#REF!</v>
      </c>
      <c r="K285" s="13" t="e">
        <f t="shared" si="35"/>
        <v>#REF!</v>
      </c>
      <c r="L285" t="e">
        <f t="shared" si="36"/>
        <v>#REF!</v>
      </c>
      <c r="P285" t="e">
        <f t="shared" si="37"/>
        <v>#REF!</v>
      </c>
      <c r="S285" t="e">
        <f t="shared" si="38"/>
        <v>#REF!</v>
      </c>
    </row>
    <row r="286" spans="2:19" x14ac:dyDescent="0.25">
      <c r="B286">
        <v>284</v>
      </c>
      <c r="C286" t="e">
        <f t="shared" si="39"/>
        <v>#REF!</v>
      </c>
      <c r="D286" t="e">
        <f t="shared" si="33"/>
        <v>#REF!</v>
      </c>
      <c r="E286" t="e">
        <f t="shared" si="34"/>
        <v>#REF!</v>
      </c>
      <c r="K286" s="13" t="e">
        <f t="shared" si="35"/>
        <v>#REF!</v>
      </c>
      <c r="L286" t="e">
        <f t="shared" si="36"/>
        <v>#REF!</v>
      </c>
      <c r="P286" t="e">
        <f t="shared" si="37"/>
        <v>#REF!</v>
      </c>
      <c r="S286" t="e">
        <f t="shared" si="38"/>
        <v>#REF!</v>
      </c>
    </row>
    <row r="287" spans="2:19" x14ac:dyDescent="0.25">
      <c r="B287">
        <v>285</v>
      </c>
      <c r="C287" t="e">
        <f t="shared" si="39"/>
        <v>#REF!</v>
      </c>
      <c r="D287" t="e">
        <f t="shared" si="33"/>
        <v>#REF!</v>
      </c>
      <c r="E287" t="e">
        <f t="shared" si="34"/>
        <v>#REF!</v>
      </c>
      <c r="K287" s="13" t="e">
        <f t="shared" si="35"/>
        <v>#REF!</v>
      </c>
      <c r="L287" t="e">
        <f t="shared" si="36"/>
        <v>#REF!</v>
      </c>
      <c r="P287" t="e">
        <f t="shared" si="37"/>
        <v>#REF!</v>
      </c>
      <c r="S287" t="e">
        <f t="shared" si="38"/>
        <v>#REF!</v>
      </c>
    </row>
    <row r="288" spans="2:19" x14ac:dyDescent="0.25">
      <c r="B288">
        <v>286</v>
      </c>
      <c r="C288" t="e">
        <f t="shared" si="39"/>
        <v>#REF!</v>
      </c>
      <c r="D288" t="e">
        <f t="shared" si="33"/>
        <v>#REF!</v>
      </c>
      <c r="E288" t="e">
        <f t="shared" si="34"/>
        <v>#REF!</v>
      </c>
      <c r="K288" s="13" t="e">
        <f t="shared" si="35"/>
        <v>#REF!</v>
      </c>
      <c r="L288" t="e">
        <f t="shared" si="36"/>
        <v>#REF!</v>
      </c>
      <c r="P288" t="e">
        <f t="shared" si="37"/>
        <v>#REF!</v>
      </c>
      <c r="S288" t="e">
        <f t="shared" si="38"/>
        <v>#REF!</v>
      </c>
    </row>
    <row r="289" spans="2:19" x14ac:dyDescent="0.25">
      <c r="B289">
        <v>287</v>
      </c>
      <c r="C289" t="e">
        <f t="shared" si="39"/>
        <v>#REF!</v>
      </c>
      <c r="D289" t="e">
        <f t="shared" si="33"/>
        <v>#REF!</v>
      </c>
      <c r="E289" t="e">
        <f t="shared" si="34"/>
        <v>#REF!</v>
      </c>
      <c r="K289" s="13" t="e">
        <f t="shared" si="35"/>
        <v>#REF!</v>
      </c>
      <c r="L289" t="e">
        <f t="shared" si="36"/>
        <v>#REF!</v>
      </c>
      <c r="P289" t="e">
        <f t="shared" si="37"/>
        <v>#REF!</v>
      </c>
      <c r="S289" t="e">
        <f t="shared" si="38"/>
        <v>#REF!</v>
      </c>
    </row>
    <row r="290" spans="2:19" x14ac:dyDescent="0.25">
      <c r="B290">
        <v>288</v>
      </c>
      <c r="C290" t="e">
        <f t="shared" si="39"/>
        <v>#REF!</v>
      </c>
      <c r="D290" t="e">
        <f t="shared" si="33"/>
        <v>#REF!</v>
      </c>
      <c r="E290" t="e">
        <f t="shared" si="34"/>
        <v>#REF!</v>
      </c>
      <c r="K290" s="13" t="e">
        <f t="shared" si="35"/>
        <v>#REF!</v>
      </c>
      <c r="L290" t="e">
        <f t="shared" si="36"/>
        <v>#REF!</v>
      </c>
      <c r="P290" t="e">
        <f t="shared" si="37"/>
        <v>#REF!</v>
      </c>
      <c r="S290" t="e">
        <f t="shared" si="38"/>
        <v>#REF!</v>
      </c>
    </row>
    <row r="291" spans="2:19" x14ac:dyDescent="0.25">
      <c r="B291">
        <v>289</v>
      </c>
      <c r="C291" t="e">
        <f t="shared" si="39"/>
        <v>#REF!</v>
      </c>
      <c r="D291" t="e">
        <f t="shared" si="33"/>
        <v>#REF!</v>
      </c>
      <c r="E291" t="e">
        <f t="shared" si="34"/>
        <v>#REF!</v>
      </c>
      <c r="K291" s="13" t="e">
        <f t="shared" si="35"/>
        <v>#REF!</v>
      </c>
      <c r="L291" t="e">
        <f t="shared" si="36"/>
        <v>#REF!</v>
      </c>
      <c r="P291" t="e">
        <f t="shared" si="37"/>
        <v>#REF!</v>
      </c>
      <c r="S291" t="e">
        <f t="shared" si="38"/>
        <v>#REF!</v>
      </c>
    </row>
    <row r="292" spans="2:19" x14ac:dyDescent="0.25">
      <c r="B292">
        <v>290</v>
      </c>
      <c r="C292" t="e">
        <f t="shared" si="39"/>
        <v>#REF!</v>
      </c>
      <c r="D292" t="e">
        <f t="shared" si="33"/>
        <v>#REF!</v>
      </c>
      <c r="E292" t="e">
        <f t="shared" si="34"/>
        <v>#REF!</v>
      </c>
      <c r="K292" s="13" t="e">
        <f t="shared" si="35"/>
        <v>#REF!</v>
      </c>
      <c r="L292" t="e">
        <f t="shared" si="36"/>
        <v>#REF!</v>
      </c>
      <c r="P292" t="e">
        <f t="shared" si="37"/>
        <v>#REF!</v>
      </c>
      <c r="S292" t="e">
        <f t="shared" si="38"/>
        <v>#REF!</v>
      </c>
    </row>
    <row r="293" spans="2:19" x14ac:dyDescent="0.25">
      <c r="B293">
        <v>291</v>
      </c>
      <c r="C293" t="e">
        <f t="shared" si="39"/>
        <v>#REF!</v>
      </c>
      <c r="D293" t="e">
        <f t="shared" si="33"/>
        <v>#REF!</v>
      </c>
      <c r="E293" t="e">
        <f t="shared" si="34"/>
        <v>#REF!</v>
      </c>
      <c r="K293" s="13" t="e">
        <f t="shared" si="35"/>
        <v>#REF!</v>
      </c>
      <c r="L293" t="e">
        <f t="shared" si="36"/>
        <v>#REF!</v>
      </c>
      <c r="P293" t="e">
        <f t="shared" si="37"/>
        <v>#REF!</v>
      </c>
      <c r="S293" t="e">
        <f t="shared" si="38"/>
        <v>#REF!</v>
      </c>
    </row>
    <row r="294" spans="2:19" x14ac:dyDescent="0.25">
      <c r="B294">
        <v>292</v>
      </c>
      <c r="C294" t="e">
        <f t="shared" si="39"/>
        <v>#REF!</v>
      </c>
      <c r="D294" t="e">
        <f t="shared" si="33"/>
        <v>#REF!</v>
      </c>
      <c r="E294" t="e">
        <f t="shared" si="34"/>
        <v>#REF!</v>
      </c>
      <c r="K294" s="13" t="e">
        <f t="shared" si="35"/>
        <v>#REF!</v>
      </c>
      <c r="L294" t="e">
        <f t="shared" si="36"/>
        <v>#REF!</v>
      </c>
      <c r="P294" t="e">
        <f t="shared" si="37"/>
        <v>#REF!</v>
      </c>
      <c r="S294" t="e">
        <f t="shared" si="38"/>
        <v>#REF!</v>
      </c>
    </row>
    <row r="295" spans="2:19" x14ac:dyDescent="0.25">
      <c r="B295">
        <v>293</v>
      </c>
      <c r="C295" t="e">
        <f t="shared" si="39"/>
        <v>#REF!</v>
      </c>
      <c r="D295" t="e">
        <f t="shared" si="33"/>
        <v>#REF!</v>
      </c>
      <c r="E295" t="e">
        <f t="shared" si="34"/>
        <v>#REF!</v>
      </c>
      <c r="K295" s="13" t="e">
        <f t="shared" si="35"/>
        <v>#REF!</v>
      </c>
      <c r="L295" t="e">
        <f t="shared" si="36"/>
        <v>#REF!</v>
      </c>
      <c r="P295" t="e">
        <f t="shared" si="37"/>
        <v>#REF!</v>
      </c>
      <c r="S295" t="e">
        <f t="shared" si="38"/>
        <v>#REF!</v>
      </c>
    </row>
    <row r="296" spans="2:19" x14ac:dyDescent="0.25">
      <c r="B296">
        <v>294</v>
      </c>
      <c r="C296" t="e">
        <f t="shared" si="39"/>
        <v>#REF!</v>
      </c>
      <c r="D296" t="e">
        <f t="shared" si="33"/>
        <v>#REF!</v>
      </c>
      <c r="E296" t="e">
        <f t="shared" si="34"/>
        <v>#REF!</v>
      </c>
      <c r="K296" s="13" t="e">
        <f t="shared" si="35"/>
        <v>#REF!</v>
      </c>
      <c r="L296" t="e">
        <f t="shared" si="36"/>
        <v>#REF!</v>
      </c>
      <c r="P296" t="e">
        <f t="shared" si="37"/>
        <v>#REF!</v>
      </c>
      <c r="S296" t="e">
        <f t="shared" si="38"/>
        <v>#REF!</v>
      </c>
    </row>
    <row r="297" spans="2:19" x14ac:dyDescent="0.25">
      <c r="B297">
        <v>295</v>
      </c>
      <c r="C297" t="e">
        <f t="shared" si="39"/>
        <v>#REF!</v>
      </c>
      <c r="D297" t="e">
        <f t="shared" si="33"/>
        <v>#REF!</v>
      </c>
      <c r="E297" t="e">
        <f t="shared" si="34"/>
        <v>#REF!</v>
      </c>
      <c r="K297" s="13" t="e">
        <f t="shared" si="35"/>
        <v>#REF!</v>
      </c>
      <c r="L297" t="e">
        <f t="shared" si="36"/>
        <v>#REF!</v>
      </c>
      <c r="P297" t="e">
        <f t="shared" si="37"/>
        <v>#REF!</v>
      </c>
      <c r="S297" t="e">
        <f t="shared" si="38"/>
        <v>#REF!</v>
      </c>
    </row>
    <row r="298" spans="2:19" x14ac:dyDescent="0.25">
      <c r="B298">
        <v>296</v>
      </c>
      <c r="C298" t="e">
        <f t="shared" si="39"/>
        <v>#REF!</v>
      </c>
      <c r="D298" t="e">
        <f t="shared" si="33"/>
        <v>#REF!</v>
      </c>
      <c r="E298" t="e">
        <f t="shared" si="34"/>
        <v>#REF!</v>
      </c>
      <c r="K298" s="13" t="e">
        <f t="shared" si="35"/>
        <v>#REF!</v>
      </c>
      <c r="L298" t="e">
        <f t="shared" si="36"/>
        <v>#REF!</v>
      </c>
      <c r="P298" t="e">
        <f t="shared" si="37"/>
        <v>#REF!</v>
      </c>
      <c r="S298" t="e">
        <f t="shared" si="38"/>
        <v>#REF!</v>
      </c>
    </row>
    <row r="299" spans="2:19" x14ac:dyDescent="0.25">
      <c r="B299">
        <v>297</v>
      </c>
      <c r="C299" t="e">
        <f t="shared" si="39"/>
        <v>#REF!</v>
      </c>
      <c r="D299" t="e">
        <f t="shared" si="33"/>
        <v>#REF!</v>
      </c>
      <c r="E299" t="e">
        <f t="shared" si="34"/>
        <v>#REF!</v>
      </c>
      <c r="K299" s="13" t="e">
        <f t="shared" si="35"/>
        <v>#REF!</v>
      </c>
      <c r="L299" t="e">
        <f t="shared" si="36"/>
        <v>#REF!</v>
      </c>
      <c r="P299" t="e">
        <f t="shared" si="37"/>
        <v>#REF!</v>
      </c>
      <c r="S299" t="e">
        <f t="shared" si="38"/>
        <v>#REF!</v>
      </c>
    </row>
    <row r="300" spans="2:19" x14ac:dyDescent="0.25">
      <c r="B300">
        <v>298</v>
      </c>
      <c r="C300" t="e">
        <f t="shared" si="39"/>
        <v>#REF!</v>
      </c>
      <c r="D300" t="e">
        <f t="shared" si="33"/>
        <v>#REF!</v>
      </c>
      <c r="E300" t="e">
        <f t="shared" si="34"/>
        <v>#REF!</v>
      </c>
      <c r="K300" s="13" t="e">
        <f t="shared" si="35"/>
        <v>#REF!</v>
      </c>
      <c r="L300" t="e">
        <f t="shared" si="36"/>
        <v>#REF!</v>
      </c>
      <c r="P300" t="e">
        <f t="shared" si="37"/>
        <v>#REF!</v>
      </c>
      <c r="S300" t="e">
        <f t="shared" si="38"/>
        <v>#REF!</v>
      </c>
    </row>
    <row r="301" spans="2:19" x14ac:dyDescent="0.25">
      <c r="B301">
        <v>299</v>
      </c>
      <c r="C301" t="e">
        <f t="shared" si="39"/>
        <v>#REF!</v>
      </c>
      <c r="D301" t="e">
        <f t="shared" si="33"/>
        <v>#REF!</v>
      </c>
      <c r="E301" t="e">
        <f t="shared" si="34"/>
        <v>#REF!</v>
      </c>
      <c r="K301" s="13" t="e">
        <f t="shared" si="35"/>
        <v>#REF!</v>
      </c>
      <c r="L301" t="e">
        <f t="shared" si="36"/>
        <v>#REF!</v>
      </c>
      <c r="P301" t="e">
        <f t="shared" si="37"/>
        <v>#REF!</v>
      </c>
      <c r="S301" t="e">
        <f t="shared" si="38"/>
        <v>#REF!</v>
      </c>
    </row>
    <row r="302" spans="2:19" x14ac:dyDescent="0.25">
      <c r="B302">
        <v>300</v>
      </c>
      <c r="C302" t="e">
        <f t="shared" si="39"/>
        <v>#REF!</v>
      </c>
      <c r="D302" t="e">
        <f t="shared" si="33"/>
        <v>#REF!</v>
      </c>
      <c r="E302" t="e">
        <f t="shared" si="34"/>
        <v>#REF!</v>
      </c>
      <c r="K302" s="13" t="e">
        <f t="shared" si="35"/>
        <v>#REF!</v>
      </c>
      <c r="L302" t="e">
        <f t="shared" si="36"/>
        <v>#REF!</v>
      </c>
      <c r="P302" t="e">
        <f t="shared" si="37"/>
        <v>#REF!</v>
      </c>
      <c r="S302" t="e">
        <f t="shared" si="38"/>
        <v>#REF!</v>
      </c>
    </row>
    <row r="303" spans="2:19" x14ac:dyDescent="0.25">
      <c r="B303">
        <v>301</v>
      </c>
      <c r="C303" t="e">
        <f t="shared" si="39"/>
        <v>#REF!</v>
      </c>
      <c r="D303" t="e">
        <f t="shared" si="33"/>
        <v>#REF!</v>
      </c>
      <c r="E303" t="e">
        <f t="shared" si="34"/>
        <v>#REF!</v>
      </c>
      <c r="K303" s="13" t="e">
        <f t="shared" si="35"/>
        <v>#REF!</v>
      </c>
      <c r="L303" t="e">
        <f t="shared" si="36"/>
        <v>#REF!</v>
      </c>
      <c r="P303" t="e">
        <f t="shared" si="37"/>
        <v>#REF!</v>
      </c>
      <c r="S303" t="e">
        <f t="shared" si="38"/>
        <v>#REF!</v>
      </c>
    </row>
    <row r="304" spans="2:19" x14ac:dyDescent="0.25">
      <c r="B304">
        <v>302</v>
      </c>
      <c r="C304" t="e">
        <f t="shared" si="39"/>
        <v>#REF!</v>
      </c>
      <c r="D304" t="e">
        <f t="shared" si="33"/>
        <v>#REF!</v>
      </c>
      <c r="E304" t="e">
        <f t="shared" si="34"/>
        <v>#REF!</v>
      </c>
      <c r="K304" s="13" t="e">
        <f t="shared" si="35"/>
        <v>#REF!</v>
      </c>
      <c r="L304" t="e">
        <f t="shared" si="36"/>
        <v>#REF!</v>
      </c>
      <c r="P304" t="e">
        <f t="shared" si="37"/>
        <v>#REF!</v>
      </c>
      <c r="S304" t="e">
        <f t="shared" si="38"/>
        <v>#REF!</v>
      </c>
    </row>
    <row r="305" spans="2:19" x14ac:dyDescent="0.25">
      <c r="B305">
        <v>303</v>
      </c>
      <c r="C305" t="e">
        <f t="shared" si="39"/>
        <v>#REF!</v>
      </c>
      <c r="D305" t="e">
        <f t="shared" si="33"/>
        <v>#REF!</v>
      </c>
      <c r="E305" t="e">
        <f t="shared" si="34"/>
        <v>#REF!</v>
      </c>
      <c r="K305" s="13" t="e">
        <f t="shared" si="35"/>
        <v>#REF!</v>
      </c>
      <c r="L305" t="e">
        <f t="shared" si="36"/>
        <v>#REF!</v>
      </c>
      <c r="P305" t="e">
        <f t="shared" si="37"/>
        <v>#REF!</v>
      </c>
      <c r="S305" t="e">
        <f t="shared" si="38"/>
        <v>#REF!</v>
      </c>
    </row>
    <row r="306" spans="2:19" x14ac:dyDescent="0.25">
      <c r="B306">
        <v>304</v>
      </c>
      <c r="C306" t="e">
        <f t="shared" si="39"/>
        <v>#REF!</v>
      </c>
      <c r="D306" t="e">
        <f t="shared" si="33"/>
        <v>#REF!</v>
      </c>
      <c r="E306" t="e">
        <f t="shared" si="34"/>
        <v>#REF!</v>
      </c>
      <c r="K306" s="13" t="e">
        <f t="shared" si="35"/>
        <v>#REF!</v>
      </c>
      <c r="L306" t="e">
        <f t="shared" si="36"/>
        <v>#REF!</v>
      </c>
      <c r="P306" t="e">
        <f t="shared" si="37"/>
        <v>#REF!</v>
      </c>
      <c r="S306" t="e">
        <f t="shared" si="38"/>
        <v>#REF!</v>
      </c>
    </row>
    <row r="307" spans="2:19" x14ac:dyDescent="0.25">
      <c r="B307">
        <v>305</v>
      </c>
      <c r="C307" t="e">
        <f t="shared" si="39"/>
        <v>#REF!</v>
      </c>
      <c r="D307" t="e">
        <f t="shared" si="33"/>
        <v>#REF!</v>
      </c>
      <c r="E307" t="e">
        <f t="shared" si="34"/>
        <v>#REF!</v>
      </c>
      <c r="K307" s="13" t="e">
        <f t="shared" si="35"/>
        <v>#REF!</v>
      </c>
      <c r="L307" t="e">
        <f t="shared" si="36"/>
        <v>#REF!</v>
      </c>
      <c r="P307" t="e">
        <f t="shared" si="37"/>
        <v>#REF!</v>
      </c>
      <c r="S307" t="e">
        <f t="shared" si="38"/>
        <v>#REF!</v>
      </c>
    </row>
    <row r="308" spans="2:19" x14ac:dyDescent="0.25">
      <c r="B308">
        <v>306</v>
      </c>
      <c r="C308" t="e">
        <f t="shared" si="39"/>
        <v>#REF!</v>
      </c>
      <c r="D308" t="e">
        <f t="shared" si="33"/>
        <v>#REF!</v>
      </c>
      <c r="E308" t="e">
        <f t="shared" si="34"/>
        <v>#REF!</v>
      </c>
      <c r="K308" s="13" t="e">
        <f t="shared" si="35"/>
        <v>#REF!</v>
      </c>
      <c r="L308" t="e">
        <f t="shared" si="36"/>
        <v>#REF!</v>
      </c>
      <c r="P308" t="e">
        <f t="shared" si="37"/>
        <v>#REF!</v>
      </c>
      <c r="S308" t="e">
        <f t="shared" si="38"/>
        <v>#REF!</v>
      </c>
    </row>
    <row r="309" spans="2:19" x14ac:dyDescent="0.25">
      <c r="B309">
        <v>307</v>
      </c>
      <c r="C309" t="e">
        <f t="shared" si="39"/>
        <v>#REF!</v>
      </c>
      <c r="D309" t="e">
        <f t="shared" si="33"/>
        <v>#REF!</v>
      </c>
      <c r="E309" t="e">
        <f t="shared" si="34"/>
        <v>#REF!</v>
      </c>
      <c r="K309" s="13" t="e">
        <f t="shared" si="35"/>
        <v>#REF!</v>
      </c>
      <c r="L309" t="e">
        <f t="shared" si="36"/>
        <v>#REF!</v>
      </c>
      <c r="P309" t="e">
        <f t="shared" si="37"/>
        <v>#REF!</v>
      </c>
      <c r="S309" t="e">
        <f t="shared" si="38"/>
        <v>#REF!</v>
      </c>
    </row>
    <row r="310" spans="2:19" x14ac:dyDescent="0.25">
      <c r="B310">
        <v>308</v>
      </c>
      <c r="C310" t="e">
        <f t="shared" si="39"/>
        <v>#REF!</v>
      </c>
      <c r="D310" t="e">
        <f t="shared" si="33"/>
        <v>#REF!</v>
      </c>
      <c r="E310" t="e">
        <f t="shared" si="34"/>
        <v>#REF!</v>
      </c>
      <c r="K310" s="13" t="e">
        <f t="shared" si="35"/>
        <v>#REF!</v>
      </c>
      <c r="L310" t="e">
        <f t="shared" si="36"/>
        <v>#REF!</v>
      </c>
      <c r="P310" t="e">
        <f t="shared" si="37"/>
        <v>#REF!</v>
      </c>
      <c r="S310" t="e">
        <f t="shared" si="38"/>
        <v>#REF!</v>
      </c>
    </row>
    <row r="311" spans="2:19" x14ac:dyDescent="0.25">
      <c r="B311">
        <v>309</v>
      </c>
      <c r="C311" t="e">
        <f t="shared" si="39"/>
        <v>#REF!</v>
      </c>
      <c r="D311" t="e">
        <f t="shared" si="33"/>
        <v>#REF!</v>
      </c>
      <c r="E311" t="e">
        <f t="shared" si="34"/>
        <v>#REF!</v>
      </c>
      <c r="K311" s="13" t="e">
        <f t="shared" si="35"/>
        <v>#REF!</v>
      </c>
      <c r="L311" t="e">
        <f t="shared" si="36"/>
        <v>#REF!</v>
      </c>
      <c r="P311" t="e">
        <f t="shared" si="37"/>
        <v>#REF!</v>
      </c>
      <c r="S311" t="e">
        <f t="shared" si="38"/>
        <v>#REF!</v>
      </c>
    </row>
    <row r="312" spans="2:19" x14ac:dyDescent="0.25">
      <c r="B312">
        <v>310</v>
      </c>
      <c r="C312" t="e">
        <f t="shared" si="39"/>
        <v>#REF!</v>
      </c>
      <c r="D312" t="e">
        <f t="shared" si="33"/>
        <v>#REF!</v>
      </c>
      <c r="E312" t="e">
        <f t="shared" si="34"/>
        <v>#REF!</v>
      </c>
      <c r="K312" s="13" t="e">
        <f t="shared" si="35"/>
        <v>#REF!</v>
      </c>
      <c r="L312" t="e">
        <f t="shared" si="36"/>
        <v>#REF!</v>
      </c>
      <c r="P312" t="e">
        <f t="shared" si="37"/>
        <v>#REF!</v>
      </c>
      <c r="S312" t="e">
        <f t="shared" si="38"/>
        <v>#REF!</v>
      </c>
    </row>
    <row r="313" spans="2:19" x14ac:dyDescent="0.25">
      <c r="B313">
        <v>311</v>
      </c>
      <c r="C313" t="e">
        <f t="shared" si="39"/>
        <v>#REF!</v>
      </c>
      <c r="D313" t="e">
        <f t="shared" si="33"/>
        <v>#REF!</v>
      </c>
      <c r="E313" t="e">
        <f t="shared" si="34"/>
        <v>#REF!</v>
      </c>
      <c r="K313" s="13" t="e">
        <f t="shared" si="35"/>
        <v>#REF!</v>
      </c>
      <c r="L313" t="e">
        <f t="shared" si="36"/>
        <v>#REF!</v>
      </c>
      <c r="P313" t="e">
        <f t="shared" si="37"/>
        <v>#REF!</v>
      </c>
      <c r="S313" t="e">
        <f t="shared" si="38"/>
        <v>#REF!</v>
      </c>
    </row>
    <row r="314" spans="2:19" x14ac:dyDescent="0.25">
      <c r="B314">
        <v>312</v>
      </c>
      <c r="C314" t="e">
        <f t="shared" si="39"/>
        <v>#REF!</v>
      </c>
      <c r="D314" t="e">
        <f t="shared" si="33"/>
        <v>#REF!</v>
      </c>
      <c r="E314" t="e">
        <f t="shared" si="34"/>
        <v>#REF!</v>
      </c>
      <c r="K314" s="13" t="e">
        <f t="shared" si="35"/>
        <v>#REF!</v>
      </c>
      <c r="L314" t="e">
        <f t="shared" si="36"/>
        <v>#REF!</v>
      </c>
      <c r="P314" t="e">
        <f t="shared" si="37"/>
        <v>#REF!</v>
      </c>
      <c r="S314" t="e">
        <f t="shared" si="38"/>
        <v>#REF!</v>
      </c>
    </row>
    <row r="315" spans="2:19" x14ac:dyDescent="0.25">
      <c r="B315">
        <v>313</v>
      </c>
      <c r="C315" t="e">
        <f t="shared" si="39"/>
        <v>#REF!</v>
      </c>
      <c r="D315" t="e">
        <f t="shared" si="33"/>
        <v>#REF!</v>
      </c>
      <c r="E315" t="e">
        <f t="shared" si="34"/>
        <v>#REF!</v>
      </c>
      <c r="K315" s="13" t="e">
        <f t="shared" si="35"/>
        <v>#REF!</v>
      </c>
      <c r="L315" t="e">
        <f t="shared" si="36"/>
        <v>#REF!</v>
      </c>
      <c r="P315" t="e">
        <f t="shared" si="37"/>
        <v>#REF!</v>
      </c>
      <c r="S315" t="e">
        <f t="shared" si="38"/>
        <v>#REF!</v>
      </c>
    </row>
    <row r="316" spans="2:19" x14ac:dyDescent="0.25">
      <c r="B316">
        <v>314</v>
      </c>
      <c r="C316" t="e">
        <f t="shared" si="39"/>
        <v>#REF!</v>
      </c>
      <c r="D316" t="e">
        <f t="shared" si="33"/>
        <v>#REF!</v>
      </c>
      <c r="E316" t="e">
        <f t="shared" si="34"/>
        <v>#REF!</v>
      </c>
      <c r="K316" s="13" t="e">
        <f t="shared" si="35"/>
        <v>#REF!</v>
      </c>
      <c r="L316" t="e">
        <f t="shared" si="36"/>
        <v>#REF!</v>
      </c>
      <c r="P316" t="e">
        <f t="shared" si="37"/>
        <v>#REF!</v>
      </c>
      <c r="S316" t="e">
        <f t="shared" si="38"/>
        <v>#REF!</v>
      </c>
    </row>
    <row r="317" spans="2:19" x14ac:dyDescent="0.25">
      <c r="B317">
        <v>315</v>
      </c>
      <c r="C317" t="e">
        <f t="shared" si="39"/>
        <v>#REF!</v>
      </c>
      <c r="D317" t="e">
        <f t="shared" si="33"/>
        <v>#REF!</v>
      </c>
      <c r="E317" t="e">
        <f t="shared" si="34"/>
        <v>#REF!</v>
      </c>
      <c r="K317" s="13" t="e">
        <f t="shared" si="35"/>
        <v>#REF!</v>
      </c>
      <c r="L317" t="e">
        <f t="shared" si="36"/>
        <v>#REF!</v>
      </c>
      <c r="P317" t="e">
        <f t="shared" si="37"/>
        <v>#REF!</v>
      </c>
      <c r="S317" t="e">
        <f t="shared" si="38"/>
        <v>#REF!</v>
      </c>
    </row>
    <row r="318" spans="2:19" x14ac:dyDescent="0.25">
      <c r="B318">
        <v>316</v>
      </c>
      <c r="C318" t="e">
        <f t="shared" si="39"/>
        <v>#REF!</v>
      </c>
      <c r="D318" t="e">
        <f t="shared" si="33"/>
        <v>#REF!</v>
      </c>
      <c r="E318" t="e">
        <f t="shared" si="34"/>
        <v>#REF!</v>
      </c>
      <c r="K318" s="13" t="e">
        <f t="shared" si="35"/>
        <v>#REF!</v>
      </c>
      <c r="L318" t="e">
        <f t="shared" si="36"/>
        <v>#REF!</v>
      </c>
      <c r="P318" t="e">
        <f t="shared" si="37"/>
        <v>#REF!</v>
      </c>
      <c r="S318" t="e">
        <f t="shared" si="38"/>
        <v>#REF!</v>
      </c>
    </row>
    <row r="319" spans="2:19" x14ac:dyDescent="0.25">
      <c r="B319">
        <v>317</v>
      </c>
      <c r="C319" t="e">
        <f t="shared" si="39"/>
        <v>#REF!</v>
      </c>
      <c r="D319" t="e">
        <f t="shared" si="33"/>
        <v>#REF!</v>
      </c>
      <c r="E319" t="e">
        <f t="shared" si="34"/>
        <v>#REF!</v>
      </c>
      <c r="K319" s="13" t="e">
        <f t="shared" si="35"/>
        <v>#REF!</v>
      </c>
      <c r="L319" t="e">
        <f t="shared" si="36"/>
        <v>#REF!</v>
      </c>
      <c r="P319" t="e">
        <f t="shared" si="37"/>
        <v>#REF!</v>
      </c>
      <c r="S319" t="e">
        <f t="shared" si="38"/>
        <v>#REF!</v>
      </c>
    </row>
    <row r="320" spans="2:19" x14ac:dyDescent="0.25">
      <c r="B320">
        <v>318</v>
      </c>
      <c r="C320" t="e">
        <f t="shared" si="39"/>
        <v>#REF!</v>
      </c>
      <c r="D320" t="e">
        <f t="shared" si="33"/>
        <v>#REF!</v>
      </c>
      <c r="E320" t="e">
        <f t="shared" si="34"/>
        <v>#REF!</v>
      </c>
      <c r="K320" s="13" t="e">
        <f t="shared" si="35"/>
        <v>#REF!</v>
      </c>
      <c r="L320" t="e">
        <f t="shared" si="36"/>
        <v>#REF!</v>
      </c>
      <c r="P320" t="e">
        <f t="shared" si="37"/>
        <v>#REF!</v>
      </c>
      <c r="S320" t="e">
        <f t="shared" si="38"/>
        <v>#REF!</v>
      </c>
    </row>
    <row r="321" spans="2:19" x14ac:dyDescent="0.25">
      <c r="B321">
        <v>319</v>
      </c>
      <c r="C321" t="e">
        <f t="shared" si="39"/>
        <v>#REF!</v>
      </c>
      <c r="D321" t="e">
        <f t="shared" si="33"/>
        <v>#REF!</v>
      </c>
      <c r="E321" t="e">
        <f t="shared" si="34"/>
        <v>#REF!</v>
      </c>
      <c r="K321" s="13" t="e">
        <f t="shared" si="35"/>
        <v>#REF!</v>
      </c>
      <c r="L321" t="e">
        <f t="shared" si="36"/>
        <v>#REF!</v>
      </c>
      <c r="P321" t="e">
        <f t="shared" si="37"/>
        <v>#REF!</v>
      </c>
      <c r="S321" t="e">
        <f t="shared" si="38"/>
        <v>#REF!</v>
      </c>
    </row>
    <row r="322" spans="2:19" x14ac:dyDescent="0.25">
      <c r="B322">
        <v>320</v>
      </c>
      <c r="C322" t="e">
        <f t="shared" si="39"/>
        <v>#REF!</v>
      </c>
      <c r="D322" t="e">
        <f t="shared" ref="D322:D385" si="40">IF(typeAP3917="AP3917B",MAX(Ipkmax_typ_B-4*(C322-tminoff_typ_B),Ipkmax_typ_B/4),IF(typeAP3917="AP3917C",MAX(Ipkmax_typ_C-4*(C322-tminoff_typ_C),Ipkmax_typ_C/3),IF(typeAP3917="AP3917D",MAX(Ipkmax_typ_D-4*(C322-tminoff_typ_D),Ipkmax_typ_D/3))))</f>
        <v>#REF!</v>
      </c>
      <c r="E322" t="e">
        <f t="shared" ref="E322:E385" si="41">ABS(D322*Lm/(Vout+D1Vf)-C322)</f>
        <v>#REF!</v>
      </c>
      <c r="K322" s="13" t="e">
        <f t="shared" ref="K322:K385" si="42">IF((D322*Lm/(Vout+D1Vf)-C322)&gt;0,"CC","DC")</f>
        <v>#REF!</v>
      </c>
      <c r="L322" t="e">
        <f t="shared" ref="L322:L385" si="43">IF(K322="CC",D322-0.5*(Vout+D1Vf)*C322/Lm,IF(K322="DC",0.5*D322*(D322*Lm/Vindc_rms_min+D322*Lm/(Vout+D1Vf))/(D322*Lm/Vindc_rms_min+C322)))</f>
        <v>#REF!</v>
      </c>
      <c r="P322" t="e">
        <f t="shared" ref="P322:P385" si="44">IF(K322="CC",1/((((Vout+D1Vf)*C322/Lm))*Lm/Vindc_rms_min+C322)*1000,IF(K322="DC",1000/(D322*Lm/Vindc_rms_min+C322)))</f>
        <v>#REF!</v>
      </c>
      <c r="S322" t="e">
        <f t="shared" ref="S322:S385" si="45">ABS(L322-Iout)</f>
        <v>#REF!</v>
      </c>
    </row>
    <row r="323" spans="2:19" x14ac:dyDescent="0.25">
      <c r="B323">
        <v>321</v>
      </c>
      <c r="C323" t="e">
        <f t="shared" ref="C323:C386" si="46">IF(typeAP3917="AP3917B",tminoff_typ_B+B323*(toffmax_BCD-tminoff_typ_B)/500,IF(typeAP3917="AP3917C",tminoff_typ_C+B323*(toffmax_BCD-tminoff_typ_C)/500,IF(typeAP3917="AP3917D",tminoff_typ_D+B323*(toffmax_BCD-tminoff_typ_D)/500)))</f>
        <v>#REF!</v>
      </c>
      <c r="D323" t="e">
        <f t="shared" si="40"/>
        <v>#REF!</v>
      </c>
      <c r="E323" t="e">
        <f t="shared" si="41"/>
        <v>#REF!</v>
      </c>
      <c r="K323" s="13" t="e">
        <f t="shared" si="42"/>
        <v>#REF!</v>
      </c>
      <c r="L323" t="e">
        <f t="shared" si="43"/>
        <v>#REF!</v>
      </c>
      <c r="P323" t="e">
        <f t="shared" si="44"/>
        <v>#REF!</v>
      </c>
      <c r="S323" t="e">
        <f t="shared" si="45"/>
        <v>#REF!</v>
      </c>
    </row>
    <row r="324" spans="2:19" x14ac:dyDescent="0.25">
      <c r="B324">
        <v>322</v>
      </c>
      <c r="C324" t="e">
        <f t="shared" si="46"/>
        <v>#REF!</v>
      </c>
      <c r="D324" t="e">
        <f t="shared" si="40"/>
        <v>#REF!</v>
      </c>
      <c r="E324" t="e">
        <f t="shared" si="41"/>
        <v>#REF!</v>
      </c>
      <c r="K324" s="13" t="e">
        <f t="shared" si="42"/>
        <v>#REF!</v>
      </c>
      <c r="L324" t="e">
        <f t="shared" si="43"/>
        <v>#REF!</v>
      </c>
      <c r="P324" t="e">
        <f t="shared" si="44"/>
        <v>#REF!</v>
      </c>
      <c r="S324" t="e">
        <f t="shared" si="45"/>
        <v>#REF!</v>
      </c>
    </row>
    <row r="325" spans="2:19" x14ac:dyDescent="0.25">
      <c r="B325">
        <v>323</v>
      </c>
      <c r="C325" t="e">
        <f t="shared" si="46"/>
        <v>#REF!</v>
      </c>
      <c r="D325" t="e">
        <f t="shared" si="40"/>
        <v>#REF!</v>
      </c>
      <c r="E325" t="e">
        <f t="shared" si="41"/>
        <v>#REF!</v>
      </c>
      <c r="K325" s="13" t="e">
        <f t="shared" si="42"/>
        <v>#REF!</v>
      </c>
      <c r="L325" t="e">
        <f t="shared" si="43"/>
        <v>#REF!</v>
      </c>
      <c r="P325" t="e">
        <f t="shared" si="44"/>
        <v>#REF!</v>
      </c>
      <c r="S325" t="e">
        <f t="shared" si="45"/>
        <v>#REF!</v>
      </c>
    </row>
    <row r="326" spans="2:19" x14ac:dyDescent="0.25">
      <c r="B326">
        <v>324</v>
      </c>
      <c r="C326" t="e">
        <f t="shared" si="46"/>
        <v>#REF!</v>
      </c>
      <c r="D326" t="e">
        <f t="shared" si="40"/>
        <v>#REF!</v>
      </c>
      <c r="E326" t="e">
        <f t="shared" si="41"/>
        <v>#REF!</v>
      </c>
      <c r="K326" s="13" t="e">
        <f t="shared" si="42"/>
        <v>#REF!</v>
      </c>
      <c r="L326" t="e">
        <f t="shared" si="43"/>
        <v>#REF!</v>
      </c>
      <c r="P326" t="e">
        <f t="shared" si="44"/>
        <v>#REF!</v>
      </c>
      <c r="S326" t="e">
        <f t="shared" si="45"/>
        <v>#REF!</v>
      </c>
    </row>
    <row r="327" spans="2:19" x14ac:dyDescent="0.25">
      <c r="B327">
        <v>325</v>
      </c>
      <c r="C327" t="e">
        <f t="shared" si="46"/>
        <v>#REF!</v>
      </c>
      <c r="D327" t="e">
        <f t="shared" si="40"/>
        <v>#REF!</v>
      </c>
      <c r="E327" t="e">
        <f t="shared" si="41"/>
        <v>#REF!</v>
      </c>
      <c r="K327" s="13" t="e">
        <f t="shared" si="42"/>
        <v>#REF!</v>
      </c>
      <c r="L327" t="e">
        <f t="shared" si="43"/>
        <v>#REF!</v>
      </c>
      <c r="P327" t="e">
        <f t="shared" si="44"/>
        <v>#REF!</v>
      </c>
      <c r="S327" t="e">
        <f t="shared" si="45"/>
        <v>#REF!</v>
      </c>
    </row>
    <row r="328" spans="2:19" x14ac:dyDescent="0.25">
      <c r="B328">
        <v>326</v>
      </c>
      <c r="C328" t="e">
        <f t="shared" si="46"/>
        <v>#REF!</v>
      </c>
      <c r="D328" t="e">
        <f t="shared" si="40"/>
        <v>#REF!</v>
      </c>
      <c r="E328" t="e">
        <f t="shared" si="41"/>
        <v>#REF!</v>
      </c>
      <c r="K328" s="13" t="e">
        <f t="shared" si="42"/>
        <v>#REF!</v>
      </c>
      <c r="L328" t="e">
        <f t="shared" si="43"/>
        <v>#REF!</v>
      </c>
      <c r="P328" t="e">
        <f t="shared" si="44"/>
        <v>#REF!</v>
      </c>
      <c r="S328" t="e">
        <f t="shared" si="45"/>
        <v>#REF!</v>
      </c>
    </row>
    <row r="329" spans="2:19" x14ac:dyDescent="0.25">
      <c r="B329">
        <v>327</v>
      </c>
      <c r="C329" t="e">
        <f t="shared" si="46"/>
        <v>#REF!</v>
      </c>
      <c r="D329" t="e">
        <f t="shared" si="40"/>
        <v>#REF!</v>
      </c>
      <c r="E329" t="e">
        <f t="shared" si="41"/>
        <v>#REF!</v>
      </c>
      <c r="K329" s="13" t="e">
        <f t="shared" si="42"/>
        <v>#REF!</v>
      </c>
      <c r="L329" t="e">
        <f t="shared" si="43"/>
        <v>#REF!</v>
      </c>
      <c r="P329" t="e">
        <f t="shared" si="44"/>
        <v>#REF!</v>
      </c>
      <c r="S329" t="e">
        <f t="shared" si="45"/>
        <v>#REF!</v>
      </c>
    </row>
    <row r="330" spans="2:19" x14ac:dyDescent="0.25">
      <c r="B330">
        <v>328</v>
      </c>
      <c r="C330" t="e">
        <f t="shared" si="46"/>
        <v>#REF!</v>
      </c>
      <c r="D330" t="e">
        <f t="shared" si="40"/>
        <v>#REF!</v>
      </c>
      <c r="E330" t="e">
        <f t="shared" si="41"/>
        <v>#REF!</v>
      </c>
      <c r="K330" s="13" t="e">
        <f t="shared" si="42"/>
        <v>#REF!</v>
      </c>
      <c r="L330" t="e">
        <f t="shared" si="43"/>
        <v>#REF!</v>
      </c>
      <c r="P330" t="e">
        <f t="shared" si="44"/>
        <v>#REF!</v>
      </c>
      <c r="S330" t="e">
        <f t="shared" si="45"/>
        <v>#REF!</v>
      </c>
    </row>
    <row r="331" spans="2:19" x14ac:dyDescent="0.25">
      <c r="B331">
        <v>329</v>
      </c>
      <c r="C331" t="e">
        <f t="shared" si="46"/>
        <v>#REF!</v>
      </c>
      <c r="D331" t="e">
        <f t="shared" si="40"/>
        <v>#REF!</v>
      </c>
      <c r="E331" t="e">
        <f t="shared" si="41"/>
        <v>#REF!</v>
      </c>
      <c r="K331" s="13" t="e">
        <f t="shared" si="42"/>
        <v>#REF!</v>
      </c>
      <c r="L331" t="e">
        <f t="shared" si="43"/>
        <v>#REF!</v>
      </c>
      <c r="P331" t="e">
        <f t="shared" si="44"/>
        <v>#REF!</v>
      </c>
      <c r="S331" t="e">
        <f t="shared" si="45"/>
        <v>#REF!</v>
      </c>
    </row>
    <row r="332" spans="2:19" x14ac:dyDescent="0.25">
      <c r="B332">
        <v>330</v>
      </c>
      <c r="C332" t="e">
        <f t="shared" si="46"/>
        <v>#REF!</v>
      </c>
      <c r="D332" t="e">
        <f t="shared" si="40"/>
        <v>#REF!</v>
      </c>
      <c r="E332" t="e">
        <f t="shared" si="41"/>
        <v>#REF!</v>
      </c>
      <c r="K332" s="13" t="e">
        <f t="shared" si="42"/>
        <v>#REF!</v>
      </c>
      <c r="L332" t="e">
        <f t="shared" si="43"/>
        <v>#REF!</v>
      </c>
      <c r="P332" t="e">
        <f t="shared" si="44"/>
        <v>#REF!</v>
      </c>
      <c r="S332" t="e">
        <f t="shared" si="45"/>
        <v>#REF!</v>
      </c>
    </row>
    <row r="333" spans="2:19" x14ac:dyDescent="0.25">
      <c r="B333">
        <v>331</v>
      </c>
      <c r="C333" t="e">
        <f t="shared" si="46"/>
        <v>#REF!</v>
      </c>
      <c r="D333" t="e">
        <f t="shared" si="40"/>
        <v>#REF!</v>
      </c>
      <c r="E333" t="e">
        <f t="shared" si="41"/>
        <v>#REF!</v>
      </c>
      <c r="K333" s="13" t="e">
        <f t="shared" si="42"/>
        <v>#REF!</v>
      </c>
      <c r="L333" t="e">
        <f t="shared" si="43"/>
        <v>#REF!</v>
      </c>
      <c r="P333" t="e">
        <f t="shared" si="44"/>
        <v>#REF!</v>
      </c>
      <c r="S333" t="e">
        <f t="shared" si="45"/>
        <v>#REF!</v>
      </c>
    </row>
    <row r="334" spans="2:19" x14ac:dyDescent="0.25">
      <c r="B334">
        <v>332</v>
      </c>
      <c r="C334" t="e">
        <f t="shared" si="46"/>
        <v>#REF!</v>
      </c>
      <c r="D334" t="e">
        <f t="shared" si="40"/>
        <v>#REF!</v>
      </c>
      <c r="E334" t="e">
        <f t="shared" si="41"/>
        <v>#REF!</v>
      </c>
      <c r="K334" s="13" t="e">
        <f t="shared" si="42"/>
        <v>#REF!</v>
      </c>
      <c r="L334" t="e">
        <f t="shared" si="43"/>
        <v>#REF!</v>
      </c>
      <c r="P334" t="e">
        <f t="shared" si="44"/>
        <v>#REF!</v>
      </c>
      <c r="S334" t="e">
        <f t="shared" si="45"/>
        <v>#REF!</v>
      </c>
    </row>
    <row r="335" spans="2:19" x14ac:dyDescent="0.25">
      <c r="B335">
        <v>333</v>
      </c>
      <c r="C335" t="e">
        <f t="shared" si="46"/>
        <v>#REF!</v>
      </c>
      <c r="D335" t="e">
        <f t="shared" si="40"/>
        <v>#REF!</v>
      </c>
      <c r="E335" t="e">
        <f t="shared" si="41"/>
        <v>#REF!</v>
      </c>
      <c r="K335" s="13" t="e">
        <f t="shared" si="42"/>
        <v>#REF!</v>
      </c>
      <c r="L335" t="e">
        <f t="shared" si="43"/>
        <v>#REF!</v>
      </c>
      <c r="P335" t="e">
        <f t="shared" si="44"/>
        <v>#REF!</v>
      </c>
      <c r="S335" t="e">
        <f t="shared" si="45"/>
        <v>#REF!</v>
      </c>
    </row>
    <row r="336" spans="2:19" x14ac:dyDescent="0.25">
      <c r="B336">
        <v>334</v>
      </c>
      <c r="C336" t="e">
        <f t="shared" si="46"/>
        <v>#REF!</v>
      </c>
      <c r="D336" t="e">
        <f t="shared" si="40"/>
        <v>#REF!</v>
      </c>
      <c r="E336" t="e">
        <f t="shared" si="41"/>
        <v>#REF!</v>
      </c>
      <c r="K336" s="13" t="e">
        <f t="shared" si="42"/>
        <v>#REF!</v>
      </c>
      <c r="L336" t="e">
        <f t="shared" si="43"/>
        <v>#REF!</v>
      </c>
      <c r="P336" t="e">
        <f t="shared" si="44"/>
        <v>#REF!</v>
      </c>
      <c r="S336" t="e">
        <f t="shared" si="45"/>
        <v>#REF!</v>
      </c>
    </row>
    <row r="337" spans="2:19" x14ac:dyDescent="0.25">
      <c r="B337">
        <v>335</v>
      </c>
      <c r="C337" t="e">
        <f t="shared" si="46"/>
        <v>#REF!</v>
      </c>
      <c r="D337" t="e">
        <f t="shared" si="40"/>
        <v>#REF!</v>
      </c>
      <c r="E337" t="e">
        <f t="shared" si="41"/>
        <v>#REF!</v>
      </c>
      <c r="K337" s="13" t="e">
        <f t="shared" si="42"/>
        <v>#REF!</v>
      </c>
      <c r="L337" t="e">
        <f t="shared" si="43"/>
        <v>#REF!</v>
      </c>
      <c r="P337" t="e">
        <f t="shared" si="44"/>
        <v>#REF!</v>
      </c>
      <c r="S337" t="e">
        <f t="shared" si="45"/>
        <v>#REF!</v>
      </c>
    </row>
    <row r="338" spans="2:19" x14ac:dyDescent="0.25">
      <c r="B338">
        <v>336</v>
      </c>
      <c r="C338" t="e">
        <f t="shared" si="46"/>
        <v>#REF!</v>
      </c>
      <c r="D338" t="e">
        <f t="shared" si="40"/>
        <v>#REF!</v>
      </c>
      <c r="E338" t="e">
        <f t="shared" si="41"/>
        <v>#REF!</v>
      </c>
      <c r="K338" s="13" t="e">
        <f t="shared" si="42"/>
        <v>#REF!</v>
      </c>
      <c r="L338" t="e">
        <f t="shared" si="43"/>
        <v>#REF!</v>
      </c>
      <c r="P338" t="e">
        <f t="shared" si="44"/>
        <v>#REF!</v>
      </c>
      <c r="S338" t="e">
        <f t="shared" si="45"/>
        <v>#REF!</v>
      </c>
    </row>
    <row r="339" spans="2:19" x14ac:dyDescent="0.25">
      <c r="B339">
        <v>337</v>
      </c>
      <c r="C339" t="e">
        <f t="shared" si="46"/>
        <v>#REF!</v>
      </c>
      <c r="D339" t="e">
        <f t="shared" si="40"/>
        <v>#REF!</v>
      </c>
      <c r="E339" t="e">
        <f t="shared" si="41"/>
        <v>#REF!</v>
      </c>
      <c r="K339" s="13" t="e">
        <f t="shared" si="42"/>
        <v>#REF!</v>
      </c>
      <c r="L339" t="e">
        <f t="shared" si="43"/>
        <v>#REF!</v>
      </c>
      <c r="P339" t="e">
        <f t="shared" si="44"/>
        <v>#REF!</v>
      </c>
      <c r="S339" t="e">
        <f t="shared" si="45"/>
        <v>#REF!</v>
      </c>
    </row>
    <row r="340" spans="2:19" x14ac:dyDescent="0.25">
      <c r="B340">
        <v>338</v>
      </c>
      <c r="C340" t="e">
        <f t="shared" si="46"/>
        <v>#REF!</v>
      </c>
      <c r="D340" t="e">
        <f t="shared" si="40"/>
        <v>#REF!</v>
      </c>
      <c r="E340" t="e">
        <f t="shared" si="41"/>
        <v>#REF!</v>
      </c>
      <c r="K340" s="13" t="e">
        <f t="shared" si="42"/>
        <v>#REF!</v>
      </c>
      <c r="L340" t="e">
        <f t="shared" si="43"/>
        <v>#REF!</v>
      </c>
      <c r="P340" t="e">
        <f t="shared" si="44"/>
        <v>#REF!</v>
      </c>
      <c r="S340" t="e">
        <f t="shared" si="45"/>
        <v>#REF!</v>
      </c>
    </row>
    <row r="341" spans="2:19" x14ac:dyDescent="0.25">
      <c r="B341">
        <v>339</v>
      </c>
      <c r="C341" t="e">
        <f t="shared" si="46"/>
        <v>#REF!</v>
      </c>
      <c r="D341" t="e">
        <f t="shared" si="40"/>
        <v>#REF!</v>
      </c>
      <c r="E341" t="e">
        <f t="shared" si="41"/>
        <v>#REF!</v>
      </c>
      <c r="K341" s="13" t="e">
        <f t="shared" si="42"/>
        <v>#REF!</v>
      </c>
      <c r="L341" t="e">
        <f t="shared" si="43"/>
        <v>#REF!</v>
      </c>
      <c r="P341" t="e">
        <f t="shared" si="44"/>
        <v>#REF!</v>
      </c>
      <c r="S341" t="e">
        <f t="shared" si="45"/>
        <v>#REF!</v>
      </c>
    </row>
    <row r="342" spans="2:19" x14ac:dyDescent="0.25">
      <c r="B342">
        <v>340</v>
      </c>
      <c r="C342" t="e">
        <f t="shared" si="46"/>
        <v>#REF!</v>
      </c>
      <c r="D342" t="e">
        <f t="shared" si="40"/>
        <v>#REF!</v>
      </c>
      <c r="E342" t="e">
        <f t="shared" si="41"/>
        <v>#REF!</v>
      </c>
      <c r="K342" s="13" t="e">
        <f t="shared" si="42"/>
        <v>#REF!</v>
      </c>
      <c r="L342" t="e">
        <f t="shared" si="43"/>
        <v>#REF!</v>
      </c>
      <c r="P342" t="e">
        <f t="shared" si="44"/>
        <v>#REF!</v>
      </c>
      <c r="S342" t="e">
        <f t="shared" si="45"/>
        <v>#REF!</v>
      </c>
    </row>
    <row r="343" spans="2:19" x14ac:dyDescent="0.25">
      <c r="B343">
        <v>341</v>
      </c>
      <c r="C343" t="e">
        <f t="shared" si="46"/>
        <v>#REF!</v>
      </c>
      <c r="D343" t="e">
        <f t="shared" si="40"/>
        <v>#REF!</v>
      </c>
      <c r="E343" t="e">
        <f t="shared" si="41"/>
        <v>#REF!</v>
      </c>
      <c r="K343" s="13" t="e">
        <f t="shared" si="42"/>
        <v>#REF!</v>
      </c>
      <c r="L343" t="e">
        <f t="shared" si="43"/>
        <v>#REF!</v>
      </c>
      <c r="P343" t="e">
        <f t="shared" si="44"/>
        <v>#REF!</v>
      </c>
      <c r="S343" t="e">
        <f t="shared" si="45"/>
        <v>#REF!</v>
      </c>
    </row>
    <row r="344" spans="2:19" x14ac:dyDescent="0.25">
      <c r="B344">
        <v>342</v>
      </c>
      <c r="C344" t="e">
        <f t="shared" si="46"/>
        <v>#REF!</v>
      </c>
      <c r="D344" t="e">
        <f t="shared" si="40"/>
        <v>#REF!</v>
      </c>
      <c r="E344" t="e">
        <f t="shared" si="41"/>
        <v>#REF!</v>
      </c>
      <c r="K344" s="13" t="e">
        <f t="shared" si="42"/>
        <v>#REF!</v>
      </c>
      <c r="L344" t="e">
        <f t="shared" si="43"/>
        <v>#REF!</v>
      </c>
      <c r="P344" t="e">
        <f t="shared" si="44"/>
        <v>#REF!</v>
      </c>
      <c r="S344" t="e">
        <f t="shared" si="45"/>
        <v>#REF!</v>
      </c>
    </row>
    <row r="345" spans="2:19" x14ac:dyDescent="0.25">
      <c r="B345">
        <v>343</v>
      </c>
      <c r="C345" t="e">
        <f t="shared" si="46"/>
        <v>#REF!</v>
      </c>
      <c r="D345" t="e">
        <f t="shared" si="40"/>
        <v>#REF!</v>
      </c>
      <c r="E345" t="e">
        <f t="shared" si="41"/>
        <v>#REF!</v>
      </c>
      <c r="K345" s="13" t="e">
        <f t="shared" si="42"/>
        <v>#REF!</v>
      </c>
      <c r="L345" t="e">
        <f t="shared" si="43"/>
        <v>#REF!</v>
      </c>
      <c r="P345" t="e">
        <f t="shared" si="44"/>
        <v>#REF!</v>
      </c>
      <c r="S345" t="e">
        <f t="shared" si="45"/>
        <v>#REF!</v>
      </c>
    </row>
    <row r="346" spans="2:19" x14ac:dyDescent="0.25">
      <c r="B346">
        <v>344</v>
      </c>
      <c r="C346" t="e">
        <f t="shared" si="46"/>
        <v>#REF!</v>
      </c>
      <c r="D346" t="e">
        <f t="shared" si="40"/>
        <v>#REF!</v>
      </c>
      <c r="E346" t="e">
        <f t="shared" si="41"/>
        <v>#REF!</v>
      </c>
      <c r="K346" s="13" t="e">
        <f t="shared" si="42"/>
        <v>#REF!</v>
      </c>
      <c r="L346" t="e">
        <f t="shared" si="43"/>
        <v>#REF!</v>
      </c>
      <c r="P346" t="e">
        <f t="shared" si="44"/>
        <v>#REF!</v>
      </c>
      <c r="S346" t="e">
        <f t="shared" si="45"/>
        <v>#REF!</v>
      </c>
    </row>
    <row r="347" spans="2:19" x14ac:dyDescent="0.25">
      <c r="B347">
        <v>345</v>
      </c>
      <c r="C347" t="e">
        <f t="shared" si="46"/>
        <v>#REF!</v>
      </c>
      <c r="D347" t="e">
        <f t="shared" si="40"/>
        <v>#REF!</v>
      </c>
      <c r="E347" t="e">
        <f t="shared" si="41"/>
        <v>#REF!</v>
      </c>
      <c r="K347" s="13" t="e">
        <f t="shared" si="42"/>
        <v>#REF!</v>
      </c>
      <c r="L347" t="e">
        <f t="shared" si="43"/>
        <v>#REF!</v>
      </c>
      <c r="P347" t="e">
        <f t="shared" si="44"/>
        <v>#REF!</v>
      </c>
      <c r="S347" t="e">
        <f t="shared" si="45"/>
        <v>#REF!</v>
      </c>
    </row>
    <row r="348" spans="2:19" x14ac:dyDescent="0.25">
      <c r="B348">
        <v>346</v>
      </c>
      <c r="C348" t="e">
        <f t="shared" si="46"/>
        <v>#REF!</v>
      </c>
      <c r="D348" t="e">
        <f t="shared" si="40"/>
        <v>#REF!</v>
      </c>
      <c r="E348" t="e">
        <f t="shared" si="41"/>
        <v>#REF!</v>
      </c>
      <c r="K348" s="13" t="e">
        <f t="shared" si="42"/>
        <v>#REF!</v>
      </c>
      <c r="L348" t="e">
        <f t="shared" si="43"/>
        <v>#REF!</v>
      </c>
      <c r="P348" t="e">
        <f t="shared" si="44"/>
        <v>#REF!</v>
      </c>
      <c r="S348" t="e">
        <f t="shared" si="45"/>
        <v>#REF!</v>
      </c>
    </row>
    <row r="349" spans="2:19" x14ac:dyDescent="0.25">
      <c r="B349">
        <v>347</v>
      </c>
      <c r="C349" t="e">
        <f t="shared" si="46"/>
        <v>#REF!</v>
      </c>
      <c r="D349" t="e">
        <f t="shared" si="40"/>
        <v>#REF!</v>
      </c>
      <c r="E349" t="e">
        <f t="shared" si="41"/>
        <v>#REF!</v>
      </c>
      <c r="K349" s="13" t="e">
        <f t="shared" si="42"/>
        <v>#REF!</v>
      </c>
      <c r="L349" t="e">
        <f t="shared" si="43"/>
        <v>#REF!</v>
      </c>
      <c r="P349" t="e">
        <f t="shared" si="44"/>
        <v>#REF!</v>
      </c>
      <c r="S349" t="e">
        <f t="shared" si="45"/>
        <v>#REF!</v>
      </c>
    </row>
    <row r="350" spans="2:19" x14ac:dyDescent="0.25">
      <c r="B350">
        <v>348</v>
      </c>
      <c r="C350" t="e">
        <f t="shared" si="46"/>
        <v>#REF!</v>
      </c>
      <c r="D350" t="e">
        <f t="shared" si="40"/>
        <v>#REF!</v>
      </c>
      <c r="E350" t="e">
        <f t="shared" si="41"/>
        <v>#REF!</v>
      </c>
      <c r="K350" s="13" t="e">
        <f t="shared" si="42"/>
        <v>#REF!</v>
      </c>
      <c r="L350" t="e">
        <f t="shared" si="43"/>
        <v>#REF!</v>
      </c>
      <c r="P350" t="e">
        <f t="shared" si="44"/>
        <v>#REF!</v>
      </c>
      <c r="S350" t="e">
        <f t="shared" si="45"/>
        <v>#REF!</v>
      </c>
    </row>
    <row r="351" spans="2:19" x14ac:dyDescent="0.25">
      <c r="B351">
        <v>349</v>
      </c>
      <c r="C351" t="e">
        <f t="shared" si="46"/>
        <v>#REF!</v>
      </c>
      <c r="D351" t="e">
        <f t="shared" si="40"/>
        <v>#REF!</v>
      </c>
      <c r="E351" t="e">
        <f t="shared" si="41"/>
        <v>#REF!</v>
      </c>
      <c r="K351" s="13" t="e">
        <f t="shared" si="42"/>
        <v>#REF!</v>
      </c>
      <c r="L351" t="e">
        <f t="shared" si="43"/>
        <v>#REF!</v>
      </c>
      <c r="P351" t="e">
        <f t="shared" si="44"/>
        <v>#REF!</v>
      </c>
      <c r="S351" t="e">
        <f t="shared" si="45"/>
        <v>#REF!</v>
      </c>
    </row>
    <row r="352" spans="2:19" x14ac:dyDescent="0.25">
      <c r="B352">
        <v>350</v>
      </c>
      <c r="C352" t="e">
        <f t="shared" si="46"/>
        <v>#REF!</v>
      </c>
      <c r="D352" t="e">
        <f t="shared" si="40"/>
        <v>#REF!</v>
      </c>
      <c r="E352" t="e">
        <f t="shared" si="41"/>
        <v>#REF!</v>
      </c>
      <c r="K352" s="13" t="e">
        <f t="shared" si="42"/>
        <v>#REF!</v>
      </c>
      <c r="L352" t="e">
        <f t="shared" si="43"/>
        <v>#REF!</v>
      </c>
      <c r="P352" t="e">
        <f t="shared" si="44"/>
        <v>#REF!</v>
      </c>
      <c r="S352" t="e">
        <f t="shared" si="45"/>
        <v>#REF!</v>
      </c>
    </row>
    <row r="353" spans="2:19" x14ac:dyDescent="0.25">
      <c r="B353">
        <v>351</v>
      </c>
      <c r="C353" t="e">
        <f t="shared" si="46"/>
        <v>#REF!</v>
      </c>
      <c r="D353" t="e">
        <f t="shared" si="40"/>
        <v>#REF!</v>
      </c>
      <c r="E353" t="e">
        <f t="shared" si="41"/>
        <v>#REF!</v>
      </c>
      <c r="K353" s="13" t="e">
        <f t="shared" si="42"/>
        <v>#REF!</v>
      </c>
      <c r="L353" t="e">
        <f t="shared" si="43"/>
        <v>#REF!</v>
      </c>
      <c r="P353" t="e">
        <f t="shared" si="44"/>
        <v>#REF!</v>
      </c>
      <c r="S353" t="e">
        <f t="shared" si="45"/>
        <v>#REF!</v>
      </c>
    </row>
    <row r="354" spans="2:19" x14ac:dyDescent="0.25">
      <c r="B354">
        <v>352</v>
      </c>
      <c r="C354" t="e">
        <f t="shared" si="46"/>
        <v>#REF!</v>
      </c>
      <c r="D354" t="e">
        <f t="shared" si="40"/>
        <v>#REF!</v>
      </c>
      <c r="E354" t="e">
        <f t="shared" si="41"/>
        <v>#REF!</v>
      </c>
      <c r="K354" s="13" t="e">
        <f t="shared" si="42"/>
        <v>#REF!</v>
      </c>
      <c r="L354" t="e">
        <f t="shared" si="43"/>
        <v>#REF!</v>
      </c>
      <c r="P354" t="e">
        <f t="shared" si="44"/>
        <v>#REF!</v>
      </c>
      <c r="S354" t="e">
        <f t="shared" si="45"/>
        <v>#REF!</v>
      </c>
    </row>
    <row r="355" spans="2:19" x14ac:dyDescent="0.25">
      <c r="B355">
        <v>353</v>
      </c>
      <c r="C355" t="e">
        <f t="shared" si="46"/>
        <v>#REF!</v>
      </c>
      <c r="D355" t="e">
        <f t="shared" si="40"/>
        <v>#REF!</v>
      </c>
      <c r="E355" t="e">
        <f t="shared" si="41"/>
        <v>#REF!</v>
      </c>
      <c r="K355" s="13" t="e">
        <f t="shared" si="42"/>
        <v>#REF!</v>
      </c>
      <c r="L355" t="e">
        <f t="shared" si="43"/>
        <v>#REF!</v>
      </c>
      <c r="P355" t="e">
        <f t="shared" si="44"/>
        <v>#REF!</v>
      </c>
      <c r="S355" t="e">
        <f t="shared" si="45"/>
        <v>#REF!</v>
      </c>
    </row>
    <row r="356" spans="2:19" x14ac:dyDescent="0.25">
      <c r="B356">
        <v>354</v>
      </c>
      <c r="C356" t="e">
        <f t="shared" si="46"/>
        <v>#REF!</v>
      </c>
      <c r="D356" t="e">
        <f t="shared" si="40"/>
        <v>#REF!</v>
      </c>
      <c r="E356" t="e">
        <f t="shared" si="41"/>
        <v>#REF!</v>
      </c>
      <c r="K356" s="13" t="e">
        <f t="shared" si="42"/>
        <v>#REF!</v>
      </c>
      <c r="L356" t="e">
        <f t="shared" si="43"/>
        <v>#REF!</v>
      </c>
      <c r="P356" t="e">
        <f t="shared" si="44"/>
        <v>#REF!</v>
      </c>
      <c r="S356" t="e">
        <f t="shared" si="45"/>
        <v>#REF!</v>
      </c>
    </row>
    <row r="357" spans="2:19" x14ac:dyDescent="0.25">
      <c r="B357">
        <v>355</v>
      </c>
      <c r="C357" t="e">
        <f t="shared" si="46"/>
        <v>#REF!</v>
      </c>
      <c r="D357" t="e">
        <f t="shared" si="40"/>
        <v>#REF!</v>
      </c>
      <c r="E357" t="e">
        <f t="shared" si="41"/>
        <v>#REF!</v>
      </c>
      <c r="K357" s="13" t="e">
        <f t="shared" si="42"/>
        <v>#REF!</v>
      </c>
      <c r="L357" t="e">
        <f t="shared" si="43"/>
        <v>#REF!</v>
      </c>
      <c r="P357" t="e">
        <f t="shared" si="44"/>
        <v>#REF!</v>
      </c>
      <c r="S357" t="e">
        <f t="shared" si="45"/>
        <v>#REF!</v>
      </c>
    </row>
    <row r="358" spans="2:19" x14ac:dyDescent="0.25">
      <c r="B358">
        <v>356</v>
      </c>
      <c r="C358" t="e">
        <f t="shared" si="46"/>
        <v>#REF!</v>
      </c>
      <c r="D358" t="e">
        <f t="shared" si="40"/>
        <v>#REF!</v>
      </c>
      <c r="E358" t="e">
        <f t="shared" si="41"/>
        <v>#REF!</v>
      </c>
      <c r="K358" s="13" t="e">
        <f t="shared" si="42"/>
        <v>#REF!</v>
      </c>
      <c r="L358" t="e">
        <f t="shared" si="43"/>
        <v>#REF!</v>
      </c>
      <c r="P358" t="e">
        <f t="shared" si="44"/>
        <v>#REF!</v>
      </c>
      <c r="S358" t="e">
        <f t="shared" si="45"/>
        <v>#REF!</v>
      </c>
    </row>
    <row r="359" spans="2:19" x14ac:dyDescent="0.25">
      <c r="B359">
        <v>357</v>
      </c>
      <c r="C359" t="e">
        <f t="shared" si="46"/>
        <v>#REF!</v>
      </c>
      <c r="D359" t="e">
        <f t="shared" si="40"/>
        <v>#REF!</v>
      </c>
      <c r="E359" t="e">
        <f t="shared" si="41"/>
        <v>#REF!</v>
      </c>
      <c r="K359" s="13" t="e">
        <f t="shared" si="42"/>
        <v>#REF!</v>
      </c>
      <c r="L359" t="e">
        <f t="shared" si="43"/>
        <v>#REF!</v>
      </c>
      <c r="P359" t="e">
        <f t="shared" si="44"/>
        <v>#REF!</v>
      </c>
      <c r="S359" t="e">
        <f t="shared" si="45"/>
        <v>#REF!</v>
      </c>
    </row>
    <row r="360" spans="2:19" x14ac:dyDescent="0.25">
      <c r="B360">
        <v>358</v>
      </c>
      <c r="C360" t="e">
        <f t="shared" si="46"/>
        <v>#REF!</v>
      </c>
      <c r="D360" t="e">
        <f t="shared" si="40"/>
        <v>#REF!</v>
      </c>
      <c r="E360" t="e">
        <f t="shared" si="41"/>
        <v>#REF!</v>
      </c>
      <c r="K360" s="13" t="e">
        <f t="shared" si="42"/>
        <v>#REF!</v>
      </c>
      <c r="L360" t="e">
        <f t="shared" si="43"/>
        <v>#REF!</v>
      </c>
      <c r="P360" t="e">
        <f t="shared" si="44"/>
        <v>#REF!</v>
      </c>
      <c r="S360" t="e">
        <f t="shared" si="45"/>
        <v>#REF!</v>
      </c>
    </row>
    <row r="361" spans="2:19" x14ac:dyDescent="0.25">
      <c r="B361">
        <v>359</v>
      </c>
      <c r="C361" t="e">
        <f t="shared" si="46"/>
        <v>#REF!</v>
      </c>
      <c r="D361" t="e">
        <f t="shared" si="40"/>
        <v>#REF!</v>
      </c>
      <c r="E361" t="e">
        <f t="shared" si="41"/>
        <v>#REF!</v>
      </c>
      <c r="K361" s="13" t="e">
        <f t="shared" si="42"/>
        <v>#REF!</v>
      </c>
      <c r="L361" t="e">
        <f t="shared" si="43"/>
        <v>#REF!</v>
      </c>
      <c r="P361" t="e">
        <f t="shared" si="44"/>
        <v>#REF!</v>
      </c>
      <c r="S361" t="e">
        <f t="shared" si="45"/>
        <v>#REF!</v>
      </c>
    </row>
    <row r="362" spans="2:19" x14ac:dyDescent="0.25">
      <c r="B362">
        <v>360</v>
      </c>
      <c r="C362" t="e">
        <f t="shared" si="46"/>
        <v>#REF!</v>
      </c>
      <c r="D362" t="e">
        <f t="shared" si="40"/>
        <v>#REF!</v>
      </c>
      <c r="E362" t="e">
        <f t="shared" si="41"/>
        <v>#REF!</v>
      </c>
      <c r="K362" s="13" t="e">
        <f t="shared" si="42"/>
        <v>#REF!</v>
      </c>
      <c r="L362" t="e">
        <f t="shared" si="43"/>
        <v>#REF!</v>
      </c>
      <c r="P362" t="e">
        <f t="shared" si="44"/>
        <v>#REF!</v>
      </c>
      <c r="S362" t="e">
        <f t="shared" si="45"/>
        <v>#REF!</v>
      </c>
    </row>
    <row r="363" spans="2:19" x14ac:dyDescent="0.25">
      <c r="B363">
        <v>361</v>
      </c>
      <c r="C363" t="e">
        <f t="shared" si="46"/>
        <v>#REF!</v>
      </c>
      <c r="D363" t="e">
        <f t="shared" si="40"/>
        <v>#REF!</v>
      </c>
      <c r="E363" t="e">
        <f t="shared" si="41"/>
        <v>#REF!</v>
      </c>
      <c r="K363" s="13" t="e">
        <f t="shared" si="42"/>
        <v>#REF!</v>
      </c>
      <c r="L363" t="e">
        <f t="shared" si="43"/>
        <v>#REF!</v>
      </c>
      <c r="P363" t="e">
        <f t="shared" si="44"/>
        <v>#REF!</v>
      </c>
      <c r="S363" t="e">
        <f t="shared" si="45"/>
        <v>#REF!</v>
      </c>
    </row>
    <row r="364" spans="2:19" x14ac:dyDescent="0.25">
      <c r="B364">
        <v>362</v>
      </c>
      <c r="C364" t="e">
        <f t="shared" si="46"/>
        <v>#REF!</v>
      </c>
      <c r="D364" t="e">
        <f t="shared" si="40"/>
        <v>#REF!</v>
      </c>
      <c r="E364" t="e">
        <f t="shared" si="41"/>
        <v>#REF!</v>
      </c>
      <c r="K364" s="13" t="e">
        <f t="shared" si="42"/>
        <v>#REF!</v>
      </c>
      <c r="L364" t="e">
        <f t="shared" si="43"/>
        <v>#REF!</v>
      </c>
      <c r="P364" t="e">
        <f t="shared" si="44"/>
        <v>#REF!</v>
      </c>
      <c r="S364" t="e">
        <f t="shared" si="45"/>
        <v>#REF!</v>
      </c>
    </row>
    <row r="365" spans="2:19" x14ac:dyDescent="0.25">
      <c r="B365">
        <v>363</v>
      </c>
      <c r="C365" t="e">
        <f t="shared" si="46"/>
        <v>#REF!</v>
      </c>
      <c r="D365" t="e">
        <f t="shared" si="40"/>
        <v>#REF!</v>
      </c>
      <c r="E365" t="e">
        <f t="shared" si="41"/>
        <v>#REF!</v>
      </c>
      <c r="K365" s="13" t="e">
        <f t="shared" si="42"/>
        <v>#REF!</v>
      </c>
      <c r="L365" t="e">
        <f t="shared" si="43"/>
        <v>#REF!</v>
      </c>
      <c r="P365" t="e">
        <f t="shared" si="44"/>
        <v>#REF!</v>
      </c>
      <c r="S365" t="e">
        <f t="shared" si="45"/>
        <v>#REF!</v>
      </c>
    </row>
    <row r="366" spans="2:19" x14ac:dyDescent="0.25">
      <c r="B366">
        <v>364</v>
      </c>
      <c r="C366" t="e">
        <f t="shared" si="46"/>
        <v>#REF!</v>
      </c>
      <c r="D366" t="e">
        <f t="shared" si="40"/>
        <v>#REF!</v>
      </c>
      <c r="E366" t="e">
        <f t="shared" si="41"/>
        <v>#REF!</v>
      </c>
      <c r="K366" s="13" t="e">
        <f t="shared" si="42"/>
        <v>#REF!</v>
      </c>
      <c r="L366" t="e">
        <f t="shared" si="43"/>
        <v>#REF!</v>
      </c>
      <c r="P366" t="e">
        <f t="shared" si="44"/>
        <v>#REF!</v>
      </c>
      <c r="S366" t="e">
        <f t="shared" si="45"/>
        <v>#REF!</v>
      </c>
    </row>
    <row r="367" spans="2:19" x14ac:dyDescent="0.25">
      <c r="B367">
        <v>365</v>
      </c>
      <c r="C367" t="e">
        <f t="shared" si="46"/>
        <v>#REF!</v>
      </c>
      <c r="D367" t="e">
        <f t="shared" si="40"/>
        <v>#REF!</v>
      </c>
      <c r="E367" t="e">
        <f t="shared" si="41"/>
        <v>#REF!</v>
      </c>
      <c r="K367" s="13" t="e">
        <f t="shared" si="42"/>
        <v>#REF!</v>
      </c>
      <c r="L367" t="e">
        <f t="shared" si="43"/>
        <v>#REF!</v>
      </c>
      <c r="P367" t="e">
        <f t="shared" si="44"/>
        <v>#REF!</v>
      </c>
      <c r="S367" t="e">
        <f t="shared" si="45"/>
        <v>#REF!</v>
      </c>
    </row>
    <row r="368" spans="2:19" x14ac:dyDescent="0.25">
      <c r="B368">
        <v>366</v>
      </c>
      <c r="C368" t="e">
        <f t="shared" si="46"/>
        <v>#REF!</v>
      </c>
      <c r="D368" t="e">
        <f t="shared" si="40"/>
        <v>#REF!</v>
      </c>
      <c r="E368" t="e">
        <f t="shared" si="41"/>
        <v>#REF!</v>
      </c>
      <c r="K368" s="13" t="e">
        <f t="shared" si="42"/>
        <v>#REF!</v>
      </c>
      <c r="L368" t="e">
        <f t="shared" si="43"/>
        <v>#REF!</v>
      </c>
      <c r="P368" t="e">
        <f t="shared" si="44"/>
        <v>#REF!</v>
      </c>
      <c r="S368" t="e">
        <f t="shared" si="45"/>
        <v>#REF!</v>
      </c>
    </row>
    <row r="369" spans="2:19" x14ac:dyDescent="0.25">
      <c r="B369">
        <v>367</v>
      </c>
      <c r="C369" t="e">
        <f t="shared" si="46"/>
        <v>#REF!</v>
      </c>
      <c r="D369" t="e">
        <f t="shared" si="40"/>
        <v>#REF!</v>
      </c>
      <c r="E369" t="e">
        <f t="shared" si="41"/>
        <v>#REF!</v>
      </c>
      <c r="K369" s="13" t="e">
        <f t="shared" si="42"/>
        <v>#REF!</v>
      </c>
      <c r="L369" t="e">
        <f t="shared" si="43"/>
        <v>#REF!</v>
      </c>
      <c r="P369" t="e">
        <f t="shared" si="44"/>
        <v>#REF!</v>
      </c>
      <c r="S369" t="e">
        <f t="shared" si="45"/>
        <v>#REF!</v>
      </c>
    </row>
    <row r="370" spans="2:19" x14ac:dyDescent="0.25">
      <c r="B370">
        <v>368</v>
      </c>
      <c r="C370" t="e">
        <f t="shared" si="46"/>
        <v>#REF!</v>
      </c>
      <c r="D370" t="e">
        <f t="shared" si="40"/>
        <v>#REF!</v>
      </c>
      <c r="E370" t="e">
        <f t="shared" si="41"/>
        <v>#REF!</v>
      </c>
      <c r="K370" s="13" t="e">
        <f t="shared" si="42"/>
        <v>#REF!</v>
      </c>
      <c r="L370" t="e">
        <f t="shared" si="43"/>
        <v>#REF!</v>
      </c>
      <c r="P370" t="e">
        <f t="shared" si="44"/>
        <v>#REF!</v>
      </c>
      <c r="S370" t="e">
        <f t="shared" si="45"/>
        <v>#REF!</v>
      </c>
    </row>
    <row r="371" spans="2:19" x14ac:dyDescent="0.25">
      <c r="B371">
        <v>369</v>
      </c>
      <c r="C371" t="e">
        <f t="shared" si="46"/>
        <v>#REF!</v>
      </c>
      <c r="D371" t="e">
        <f t="shared" si="40"/>
        <v>#REF!</v>
      </c>
      <c r="E371" t="e">
        <f t="shared" si="41"/>
        <v>#REF!</v>
      </c>
      <c r="K371" s="13" t="e">
        <f t="shared" si="42"/>
        <v>#REF!</v>
      </c>
      <c r="L371" t="e">
        <f t="shared" si="43"/>
        <v>#REF!</v>
      </c>
      <c r="P371" t="e">
        <f t="shared" si="44"/>
        <v>#REF!</v>
      </c>
      <c r="S371" t="e">
        <f t="shared" si="45"/>
        <v>#REF!</v>
      </c>
    </row>
    <row r="372" spans="2:19" x14ac:dyDescent="0.25">
      <c r="B372">
        <v>370</v>
      </c>
      <c r="C372" t="e">
        <f t="shared" si="46"/>
        <v>#REF!</v>
      </c>
      <c r="D372" t="e">
        <f t="shared" si="40"/>
        <v>#REF!</v>
      </c>
      <c r="E372" t="e">
        <f t="shared" si="41"/>
        <v>#REF!</v>
      </c>
      <c r="K372" s="13" t="e">
        <f t="shared" si="42"/>
        <v>#REF!</v>
      </c>
      <c r="L372" t="e">
        <f t="shared" si="43"/>
        <v>#REF!</v>
      </c>
      <c r="P372" t="e">
        <f t="shared" si="44"/>
        <v>#REF!</v>
      </c>
      <c r="S372" t="e">
        <f t="shared" si="45"/>
        <v>#REF!</v>
      </c>
    </row>
    <row r="373" spans="2:19" x14ac:dyDescent="0.25">
      <c r="B373">
        <v>371</v>
      </c>
      <c r="C373" t="e">
        <f t="shared" si="46"/>
        <v>#REF!</v>
      </c>
      <c r="D373" t="e">
        <f t="shared" si="40"/>
        <v>#REF!</v>
      </c>
      <c r="E373" t="e">
        <f t="shared" si="41"/>
        <v>#REF!</v>
      </c>
      <c r="K373" s="13" t="e">
        <f t="shared" si="42"/>
        <v>#REF!</v>
      </c>
      <c r="L373" t="e">
        <f t="shared" si="43"/>
        <v>#REF!</v>
      </c>
      <c r="P373" t="e">
        <f t="shared" si="44"/>
        <v>#REF!</v>
      </c>
      <c r="S373" t="e">
        <f t="shared" si="45"/>
        <v>#REF!</v>
      </c>
    </row>
    <row r="374" spans="2:19" x14ac:dyDescent="0.25">
      <c r="B374">
        <v>372</v>
      </c>
      <c r="C374" t="e">
        <f t="shared" si="46"/>
        <v>#REF!</v>
      </c>
      <c r="D374" t="e">
        <f t="shared" si="40"/>
        <v>#REF!</v>
      </c>
      <c r="E374" t="e">
        <f t="shared" si="41"/>
        <v>#REF!</v>
      </c>
      <c r="K374" s="13" t="e">
        <f t="shared" si="42"/>
        <v>#REF!</v>
      </c>
      <c r="L374" t="e">
        <f t="shared" si="43"/>
        <v>#REF!</v>
      </c>
      <c r="P374" t="e">
        <f t="shared" si="44"/>
        <v>#REF!</v>
      </c>
      <c r="S374" t="e">
        <f t="shared" si="45"/>
        <v>#REF!</v>
      </c>
    </row>
    <row r="375" spans="2:19" x14ac:dyDescent="0.25">
      <c r="B375">
        <v>373</v>
      </c>
      <c r="C375" t="e">
        <f t="shared" si="46"/>
        <v>#REF!</v>
      </c>
      <c r="D375" t="e">
        <f t="shared" si="40"/>
        <v>#REF!</v>
      </c>
      <c r="E375" t="e">
        <f t="shared" si="41"/>
        <v>#REF!</v>
      </c>
      <c r="K375" s="13" t="e">
        <f t="shared" si="42"/>
        <v>#REF!</v>
      </c>
      <c r="L375" t="e">
        <f t="shared" si="43"/>
        <v>#REF!</v>
      </c>
      <c r="P375" t="e">
        <f t="shared" si="44"/>
        <v>#REF!</v>
      </c>
      <c r="S375" t="e">
        <f t="shared" si="45"/>
        <v>#REF!</v>
      </c>
    </row>
    <row r="376" spans="2:19" x14ac:dyDescent="0.25">
      <c r="B376">
        <v>374</v>
      </c>
      <c r="C376" t="e">
        <f t="shared" si="46"/>
        <v>#REF!</v>
      </c>
      <c r="D376" t="e">
        <f t="shared" si="40"/>
        <v>#REF!</v>
      </c>
      <c r="E376" t="e">
        <f t="shared" si="41"/>
        <v>#REF!</v>
      </c>
      <c r="K376" s="13" t="e">
        <f t="shared" si="42"/>
        <v>#REF!</v>
      </c>
      <c r="L376" t="e">
        <f t="shared" si="43"/>
        <v>#REF!</v>
      </c>
      <c r="P376" t="e">
        <f t="shared" si="44"/>
        <v>#REF!</v>
      </c>
      <c r="S376" t="e">
        <f t="shared" si="45"/>
        <v>#REF!</v>
      </c>
    </row>
    <row r="377" spans="2:19" x14ac:dyDescent="0.25">
      <c r="B377">
        <v>375</v>
      </c>
      <c r="C377" t="e">
        <f t="shared" si="46"/>
        <v>#REF!</v>
      </c>
      <c r="D377" t="e">
        <f t="shared" si="40"/>
        <v>#REF!</v>
      </c>
      <c r="E377" t="e">
        <f t="shared" si="41"/>
        <v>#REF!</v>
      </c>
      <c r="K377" s="13" t="e">
        <f t="shared" si="42"/>
        <v>#REF!</v>
      </c>
      <c r="L377" t="e">
        <f t="shared" si="43"/>
        <v>#REF!</v>
      </c>
      <c r="P377" t="e">
        <f t="shared" si="44"/>
        <v>#REF!</v>
      </c>
      <c r="S377" t="e">
        <f t="shared" si="45"/>
        <v>#REF!</v>
      </c>
    </row>
    <row r="378" spans="2:19" x14ac:dyDescent="0.25">
      <c r="B378">
        <v>376</v>
      </c>
      <c r="C378" t="e">
        <f t="shared" si="46"/>
        <v>#REF!</v>
      </c>
      <c r="D378" t="e">
        <f t="shared" si="40"/>
        <v>#REF!</v>
      </c>
      <c r="E378" t="e">
        <f t="shared" si="41"/>
        <v>#REF!</v>
      </c>
      <c r="K378" s="13" t="e">
        <f t="shared" si="42"/>
        <v>#REF!</v>
      </c>
      <c r="L378" t="e">
        <f t="shared" si="43"/>
        <v>#REF!</v>
      </c>
      <c r="P378" t="e">
        <f t="shared" si="44"/>
        <v>#REF!</v>
      </c>
      <c r="S378" t="e">
        <f t="shared" si="45"/>
        <v>#REF!</v>
      </c>
    </row>
    <row r="379" spans="2:19" x14ac:dyDescent="0.25">
      <c r="B379">
        <v>377</v>
      </c>
      <c r="C379" t="e">
        <f t="shared" si="46"/>
        <v>#REF!</v>
      </c>
      <c r="D379" t="e">
        <f t="shared" si="40"/>
        <v>#REF!</v>
      </c>
      <c r="E379" t="e">
        <f t="shared" si="41"/>
        <v>#REF!</v>
      </c>
      <c r="K379" s="13" t="e">
        <f t="shared" si="42"/>
        <v>#REF!</v>
      </c>
      <c r="L379" t="e">
        <f t="shared" si="43"/>
        <v>#REF!</v>
      </c>
      <c r="P379" t="e">
        <f t="shared" si="44"/>
        <v>#REF!</v>
      </c>
      <c r="S379" t="e">
        <f t="shared" si="45"/>
        <v>#REF!</v>
      </c>
    </row>
    <row r="380" spans="2:19" x14ac:dyDescent="0.25">
      <c r="B380">
        <v>378</v>
      </c>
      <c r="C380" t="e">
        <f t="shared" si="46"/>
        <v>#REF!</v>
      </c>
      <c r="D380" t="e">
        <f t="shared" si="40"/>
        <v>#REF!</v>
      </c>
      <c r="E380" t="e">
        <f t="shared" si="41"/>
        <v>#REF!</v>
      </c>
      <c r="K380" s="13" t="e">
        <f t="shared" si="42"/>
        <v>#REF!</v>
      </c>
      <c r="L380" t="e">
        <f t="shared" si="43"/>
        <v>#REF!</v>
      </c>
      <c r="P380" t="e">
        <f t="shared" si="44"/>
        <v>#REF!</v>
      </c>
      <c r="S380" t="e">
        <f t="shared" si="45"/>
        <v>#REF!</v>
      </c>
    </row>
    <row r="381" spans="2:19" x14ac:dyDescent="0.25">
      <c r="B381">
        <v>379</v>
      </c>
      <c r="C381" t="e">
        <f t="shared" si="46"/>
        <v>#REF!</v>
      </c>
      <c r="D381" t="e">
        <f t="shared" si="40"/>
        <v>#REF!</v>
      </c>
      <c r="E381" t="e">
        <f t="shared" si="41"/>
        <v>#REF!</v>
      </c>
      <c r="K381" s="13" t="e">
        <f t="shared" si="42"/>
        <v>#REF!</v>
      </c>
      <c r="L381" t="e">
        <f t="shared" si="43"/>
        <v>#REF!</v>
      </c>
      <c r="P381" t="e">
        <f t="shared" si="44"/>
        <v>#REF!</v>
      </c>
      <c r="S381" t="e">
        <f t="shared" si="45"/>
        <v>#REF!</v>
      </c>
    </row>
    <row r="382" spans="2:19" x14ac:dyDescent="0.25">
      <c r="B382">
        <v>380</v>
      </c>
      <c r="C382" t="e">
        <f t="shared" si="46"/>
        <v>#REF!</v>
      </c>
      <c r="D382" t="e">
        <f t="shared" si="40"/>
        <v>#REF!</v>
      </c>
      <c r="E382" t="e">
        <f t="shared" si="41"/>
        <v>#REF!</v>
      </c>
      <c r="K382" s="13" t="e">
        <f t="shared" si="42"/>
        <v>#REF!</v>
      </c>
      <c r="L382" t="e">
        <f t="shared" si="43"/>
        <v>#REF!</v>
      </c>
      <c r="P382" t="e">
        <f t="shared" si="44"/>
        <v>#REF!</v>
      </c>
      <c r="S382" t="e">
        <f t="shared" si="45"/>
        <v>#REF!</v>
      </c>
    </row>
    <row r="383" spans="2:19" x14ac:dyDescent="0.25">
      <c r="B383">
        <v>381</v>
      </c>
      <c r="C383" t="e">
        <f t="shared" si="46"/>
        <v>#REF!</v>
      </c>
      <c r="D383" t="e">
        <f t="shared" si="40"/>
        <v>#REF!</v>
      </c>
      <c r="E383" t="e">
        <f t="shared" si="41"/>
        <v>#REF!</v>
      </c>
      <c r="K383" s="13" t="e">
        <f t="shared" si="42"/>
        <v>#REF!</v>
      </c>
      <c r="L383" t="e">
        <f t="shared" si="43"/>
        <v>#REF!</v>
      </c>
      <c r="P383" t="e">
        <f t="shared" si="44"/>
        <v>#REF!</v>
      </c>
      <c r="S383" t="e">
        <f t="shared" si="45"/>
        <v>#REF!</v>
      </c>
    </row>
    <row r="384" spans="2:19" x14ac:dyDescent="0.25">
      <c r="B384">
        <v>382</v>
      </c>
      <c r="C384" t="e">
        <f t="shared" si="46"/>
        <v>#REF!</v>
      </c>
      <c r="D384" t="e">
        <f t="shared" si="40"/>
        <v>#REF!</v>
      </c>
      <c r="E384" t="e">
        <f t="shared" si="41"/>
        <v>#REF!</v>
      </c>
      <c r="K384" s="13" t="e">
        <f t="shared" si="42"/>
        <v>#REF!</v>
      </c>
      <c r="L384" t="e">
        <f t="shared" si="43"/>
        <v>#REF!</v>
      </c>
      <c r="P384" t="e">
        <f t="shared" si="44"/>
        <v>#REF!</v>
      </c>
      <c r="S384" t="e">
        <f t="shared" si="45"/>
        <v>#REF!</v>
      </c>
    </row>
    <row r="385" spans="2:19" x14ac:dyDescent="0.25">
      <c r="B385">
        <v>383</v>
      </c>
      <c r="C385" t="e">
        <f t="shared" si="46"/>
        <v>#REF!</v>
      </c>
      <c r="D385" t="e">
        <f t="shared" si="40"/>
        <v>#REF!</v>
      </c>
      <c r="E385" t="e">
        <f t="shared" si="41"/>
        <v>#REF!</v>
      </c>
      <c r="K385" s="13" t="e">
        <f t="shared" si="42"/>
        <v>#REF!</v>
      </c>
      <c r="L385" t="e">
        <f t="shared" si="43"/>
        <v>#REF!</v>
      </c>
      <c r="P385" t="e">
        <f t="shared" si="44"/>
        <v>#REF!</v>
      </c>
      <c r="S385" t="e">
        <f t="shared" si="45"/>
        <v>#REF!</v>
      </c>
    </row>
    <row r="386" spans="2:19" x14ac:dyDescent="0.25">
      <c r="B386">
        <v>384</v>
      </c>
      <c r="C386" t="e">
        <f t="shared" si="46"/>
        <v>#REF!</v>
      </c>
      <c r="D386" t="e">
        <f t="shared" ref="D386:D449" si="47">IF(typeAP3917="AP3917B",MAX(Ipkmax_typ_B-4*(C386-tminoff_typ_B),Ipkmax_typ_B/4),IF(typeAP3917="AP3917C",MAX(Ipkmax_typ_C-4*(C386-tminoff_typ_C),Ipkmax_typ_C/3),IF(typeAP3917="AP3917D",MAX(Ipkmax_typ_D-4*(C386-tminoff_typ_D),Ipkmax_typ_D/3))))</f>
        <v>#REF!</v>
      </c>
      <c r="E386" t="e">
        <f t="shared" ref="E386:E449" si="48">ABS(D386*Lm/(Vout+D1Vf)-C386)</f>
        <v>#REF!</v>
      </c>
      <c r="K386" s="13" t="e">
        <f t="shared" ref="K386:K449" si="49">IF((D386*Lm/(Vout+D1Vf)-C386)&gt;0,"CC","DC")</f>
        <v>#REF!</v>
      </c>
      <c r="L386" t="e">
        <f t="shared" ref="L386:L449" si="50">IF(K386="CC",D386-0.5*(Vout+D1Vf)*C386/Lm,IF(K386="DC",0.5*D386*(D386*Lm/Vindc_rms_min+D386*Lm/(Vout+D1Vf))/(D386*Lm/Vindc_rms_min+C386)))</f>
        <v>#REF!</v>
      </c>
      <c r="P386" t="e">
        <f t="shared" ref="P386:P449" si="51">IF(K386="CC",1/((((Vout+D1Vf)*C386/Lm))*Lm/Vindc_rms_min+C386)*1000,IF(K386="DC",1000/(D386*Lm/Vindc_rms_min+C386)))</f>
        <v>#REF!</v>
      </c>
      <c r="S386" t="e">
        <f t="shared" ref="S386:S449" si="52">ABS(L386-Iout)</f>
        <v>#REF!</v>
      </c>
    </row>
    <row r="387" spans="2:19" x14ac:dyDescent="0.25">
      <c r="B387">
        <v>385</v>
      </c>
      <c r="C387" t="e">
        <f t="shared" ref="C387:C450" si="53">IF(typeAP3917="AP3917B",tminoff_typ_B+B387*(toffmax_BCD-tminoff_typ_B)/500,IF(typeAP3917="AP3917C",tminoff_typ_C+B387*(toffmax_BCD-tminoff_typ_C)/500,IF(typeAP3917="AP3917D",tminoff_typ_D+B387*(toffmax_BCD-tminoff_typ_D)/500)))</f>
        <v>#REF!</v>
      </c>
      <c r="D387" t="e">
        <f t="shared" si="47"/>
        <v>#REF!</v>
      </c>
      <c r="E387" t="e">
        <f t="shared" si="48"/>
        <v>#REF!</v>
      </c>
      <c r="K387" s="13" t="e">
        <f t="shared" si="49"/>
        <v>#REF!</v>
      </c>
      <c r="L387" t="e">
        <f t="shared" si="50"/>
        <v>#REF!</v>
      </c>
      <c r="P387" t="e">
        <f t="shared" si="51"/>
        <v>#REF!</v>
      </c>
      <c r="S387" t="e">
        <f t="shared" si="52"/>
        <v>#REF!</v>
      </c>
    </row>
    <row r="388" spans="2:19" x14ac:dyDescent="0.25">
      <c r="B388">
        <v>386</v>
      </c>
      <c r="C388" t="e">
        <f t="shared" si="53"/>
        <v>#REF!</v>
      </c>
      <c r="D388" t="e">
        <f t="shared" si="47"/>
        <v>#REF!</v>
      </c>
      <c r="E388" t="e">
        <f t="shared" si="48"/>
        <v>#REF!</v>
      </c>
      <c r="K388" s="13" t="e">
        <f t="shared" si="49"/>
        <v>#REF!</v>
      </c>
      <c r="L388" t="e">
        <f t="shared" si="50"/>
        <v>#REF!</v>
      </c>
      <c r="P388" t="e">
        <f t="shared" si="51"/>
        <v>#REF!</v>
      </c>
      <c r="S388" t="e">
        <f t="shared" si="52"/>
        <v>#REF!</v>
      </c>
    </row>
    <row r="389" spans="2:19" x14ac:dyDescent="0.25">
      <c r="B389">
        <v>387</v>
      </c>
      <c r="C389" t="e">
        <f t="shared" si="53"/>
        <v>#REF!</v>
      </c>
      <c r="D389" t="e">
        <f t="shared" si="47"/>
        <v>#REF!</v>
      </c>
      <c r="E389" t="e">
        <f t="shared" si="48"/>
        <v>#REF!</v>
      </c>
      <c r="K389" s="13" t="e">
        <f t="shared" si="49"/>
        <v>#REF!</v>
      </c>
      <c r="L389" t="e">
        <f t="shared" si="50"/>
        <v>#REF!</v>
      </c>
      <c r="P389" t="e">
        <f t="shared" si="51"/>
        <v>#REF!</v>
      </c>
      <c r="S389" t="e">
        <f t="shared" si="52"/>
        <v>#REF!</v>
      </c>
    </row>
    <row r="390" spans="2:19" x14ac:dyDescent="0.25">
      <c r="B390">
        <v>388</v>
      </c>
      <c r="C390" t="e">
        <f t="shared" si="53"/>
        <v>#REF!</v>
      </c>
      <c r="D390" t="e">
        <f t="shared" si="47"/>
        <v>#REF!</v>
      </c>
      <c r="E390" t="e">
        <f t="shared" si="48"/>
        <v>#REF!</v>
      </c>
      <c r="K390" s="13" t="e">
        <f t="shared" si="49"/>
        <v>#REF!</v>
      </c>
      <c r="L390" t="e">
        <f t="shared" si="50"/>
        <v>#REF!</v>
      </c>
      <c r="P390" t="e">
        <f t="shared" si="51"/>
        <v>#REF!</v>
      </c>
      <c r="S390" t="e">
        <f t="shared" si="52"/>
        <v>#REF!</v>
      </c>
    </row>
    <row r="391" spans="2:19" x14ac:dyDescent="0.25">
      <c r="B391">
        <v>389</v>
      </c>
      <c r="C391" t="e">
        <f t="shared" si="53"/>
        <v>#REF!</v>
      </c>
      <c r="D391" t="e">
        <f t="shared" si="47"/>
        <v>#REF!</v>
      </c>
      <c r="E391" t="e">
        <f t="shared" si="48"/>
        <v>#REF!</v>
      </c>
      <c r="K391" s="13" t="e">
        <f t="shared" si="49"/>
        <v>#REF!</v>
      </c>
      <c r="L391" t="e">
        <f t="shared" si="50"/>
        <v>#REF!</v>
      </c>
      <c r="P391" t="e">
        <f t="shared" si="51"/>
        <v>#REF!</v>
      </c>
      <c r="S391" t="e">
        <f t="shared" si="52"/>
        <v>#REF!</v>
      </c>
    </row>
    <row r="392" spans="2:19" x14ac:dyDescent="0.25">
      <c r="B392">
        <v>390</v>
      </c>
      <c r="C392" t="e">
        <f t="shared" si="53"/>
        <v>#REF!</v>
      </c>
      <c r="D392" t="e">
        <f t="shared" si="47"/>
        <v>#REF!</v>
      </c>
      <c r="E392" t="e">
        <f t="shared" si="48"/>
        <v>#REF!</v>
      </c>
      <c r="K392" s="13" t="e">
        <f t="shared" si="49"/>
        <v>#REF!</v>
      </c>
      <c r="L392" t="e">
        <f t="shared" si="50"/>
        <v>#REF!</v>
      </c>
      <c r="P392" t="e">
        <f t="shared" si="51"/>
        <v>#REF!</v>
      </c>
      <c r="S392" t="e">
        <f t="shared" si="52"/>
        <v>#REF!</v>
      </c>
    </row>
    <row r="393" spans="2:19" x14ac:dyDescent="0.25">
      <c r="B393">
        <v>391</v>
      </c>
      <c r="C393" t="e">
        <f t="shared" si="53"/>
        <v>#REF!</v>
      </c>
      <c r="D393" t="e">
        <f t="shared" si="47"/>
        <v>#REF!</v>
      </c>
      <c r="E393" t="e">
        <f t="shared" si="48"/>
        <v>#REF!</v>
      </c>
      <c r="K393" s="13" t="e">
        <f t="shared" si="49"/>
        <v>#REF!</v>
      </c>
      <c r="L393" t="e">
        <f t="shared" si="50"/>
        <v>#REF!</v>
      </c>
      <c r="P393" t="e">
        <f t="shared" si="51"/>
        <v>#REF!</v>
      </c>
      <c r="S393" t="e">
        <f t="shared" si="52"/>
        <v>#REF!</v>
      </c>
    </row>
    <row r="394" spans="2:19" x14ac:dyDescent="0.25">
      <c r="B394">
        <v>392</v>
      </c>
      <c r="C394" t="e">
        <f t="shared" si="53"/>
        <v>#REF!</v>
      </c>
      <c r="D394" t="e">
        <f t="shared" si="47"/>
        <v>#REF!</v>
      </c>
      <c r="E394" t="e">
        <f t="shared" si="48"/>
        <v>#REF!</v>
      </c>
      <c r="K394" s="13" t="e">
        <f t="shared" si="49"/>
        <v>#REF!</v>
      </c>
      <c r="L394" t="e">
        <f t="shared" si="50"/>
        <v>#REF!</v>
      </c>
      <c r="P394" t="e">
        <f t="shared" si="51"/>
        <v>#REF!</v>
      </c>
      <c r="S394" t="e">
        <f t="shared" si="52"/>
        <v>#REF!</v>
      </c>
    </row>
    <row r="395" spans="2:19" x14ac:dyDescent="0.25">
      <c r="B395">
        <v>393</v>
      </c>
      <c r="C395" t="e">
        <f t="shared" si="53"/>
        <v>#REF!</v>
      </c>
      <c r="D395" t="e">
        <f t="shared" si="47"/>
        <v>#REF!</v>
      </c>
      <c r="E395" t="e">
        <f t="shared" si="48"/>
        <v>#REF!</v>
      </c>
      <c r="K395" s="13" t="e">
        <f t="shared" si="49"/>
        <v>#REF!</v>
      </c>
      <c r="L395" t="e">
        <f t="shared" si="50"/>
        <v>#REF!</v>
      </c>
      <c r="P395" t="e">
        <f t="shared" si="51"/>
        <v>#REF!</v>
      </c>
      <c r="S395" t="e">
        <f t="shared" si="52"/>
        <v>#REF!</v>
      </c>
    </row>
    <row r="396" spans="2:19" x14ac:dyDescent="0.25">
      <c r="B396">
        <v>394</v>
      </c>
      <c r="C396" t="e">
        <f t="shared" si="53"/>
        <v>#REF!</v>
      </c>
      <c r="D396" t="e">
        <f t="shared" si="47"/>
        <v>#REF!</v>
      </c>
      <c r="E396" t="e">
        <f t="shared" si="48"/>
        <v>#REF!</v>
      </c>
      <c r="K396" s="13" t="e">
        <f t="shared" si="49"/>
        <v>#REF!</v>
      </c>
      <c r="L396" t="e">
        <f t="shared" si="50"/>
        <v>#REF!</v>
      </c>
      <c r="P396" t="e">
        <f t="shared" si="51"/>
        <v>#REF!</v>
      </c>
      <c r="S396" t="e">
        <f t="shared" si="52"/>
        <v>#REF!</v>
      </c>
    </row>
    <row r="397" spans="2:19" x14ac:dyDescent="0.25">
      <c r="B397">
        <v>395</v>
      </c>
      <c r="C397" t="e">
        <f t="shared" si="53"/>
        <v>#REF!</v>
      </c>
      <c r="D397" t="e">
        <f t="shared" si="47"/>
        <v>#REF!</v>
      </c>
      <c r="E397" t="e">
        <f t="shared" si="48"/>
        <v>#REF!</v>
      </c>
      <c r="K397" s="13" t="e">
        <f t="shared" si="49"/>
        <v>#REF!</v>
      </c>
      <c r="L397" t="e">
        <f t="shared" si="50"/>
        <v>#REF!</v>
      </c>
      <c r="P397" t="e">
        <f t="shared" si="51"/>
        <v>#REF!</v>
      </c>
      <c r="S397" t="e">
        <f t="shared" si="52"/>
        <v>#REF!</v>
      </c>
    </row>
    <row r="398" spans="2:19" x14ac:dyDescent="0.25">
      <c r="B398">
        <v>396</v>
      </c>
      <c r="C398" t="e">
        <f t="shared" si="53"/>
        <v>#REF!</v>
      </c>
      <c r="D398" t="e">
        <f t="shared" si="47"/>
        <v>#REF!</v>
      </c>
      <c r="E398" t="e">
        <f t="shared" si="48"/>
        <v>#REF!</v>
      </c>
      <c r="K398" s="13" t="e">
        <f t="shared" si="49"/>
        <v>#REF!</v>
      </c>
      <c r="L398" t="e">
        <f t="shared" si="50"/>
        <v>#REF!</v>
      </c>
      <c r="P398" t="e">
        <f t="shared" si="51"/>
        <v>#REF!</v>
      </c>
      <c r="S398" t="e">
        <f t="shared" si="52"/>
        <v>#REF!</v>
      </c>
    </row>
    <row r="399" spans="2:19" x14ac:dyDescent="0.25">
      <c r="B399">
        <v>397</v>
      </c>
      <c r="C399" t="e">
        <f t="shared" si="53"/>
        <v>#REF!</v>
      </c>
      <c r="D399" t="e">
        <f t="shared" si="47"/>
        <v>#REF!</v>
      </c>
      <c r="E399" t="e">
        <f t="shared" si="48"/>
        <v>#REF!</v>
      </c>
      <c r="K399" s="13" t="e">
        <f t="shared" si="49"/>
        <v>#REF!</v>
      </c>
      <c r="L399" t="e">
        <f t="shared" si="50"/>
        <v>#REF!</v>
      </c>
      <c r="P399" t="e">
        <f t="shared" si="51"/>
        <v>#REF!</v>
      </c>
      <c r="S399" t="e">
        <f t="shared" si="52"/>
        <v>#REF!</v>
      </c>
    </row>
    <row r="400" spans="2:19" x14ac:dyDescent="0.25">
      <c r="B400">
        <v>398</v>
      </c>
      <c r="C400" t="e">
        <f t="shared" si="53"/>
        <v>#REF!</v>
      </c>
      <c r="D400" t="e">
        <f t="shared" si="47"/>
        <v>#REF!</v>
      </c>
      <c r="E400" t="e">
        <f t="shared" si="48"/>
        <v>#REF!</v>
      </c>
      <c r="K400" s="13" t="e">
        <f t="shared" si="49"/>
        <v>#REF!</v>
      </c>
      <c r="L400" t="e">
        <f t="shared" si="50"/>
        <v>#REF!</v>
      </c>
      <c r="P400" t="e">
        <f t="shared" si="51"/>
        <v>#REF!</v>
      </c>
      <c r="S400" t="e">
        <f t="shared" si="52"/>
        <v>#REF!</v>
      </c>
    </row>
    <row r="401" spans="2:19" x14ac:dyDescent="0.25">
      <c r="B401">
        <v>399</v>
      </c>
      <c r="C401" t="e">
        <f t="shared" si="53"/>
        <v>#REF!</v>
      </c>
      <c r="D401" t="e">
        <f t="shared" si="47"/>
        <v>#REF!</v>
      </c>
      <c r="E401" t="e">
        <f t="shared" si="48"/>
        <v>#REF!</v>
      </c>
      <c r="K401" s="13" t="e">
        <f t="shared" si="49"/>
        <v>#REF!</v>
      </c>
      <c r="L401" t="e">
        <f t="shared" si="50"/>
        <v>#REF!</v>
      </c>
      <c r="P401" t="e">
        <f t="shared" si="51"/>
        <v>#REF!</v>
      </c>
      <c r="S401" t="e">
        <f t="shared" si="52"/>
        <v>#REF!</v>
      </c>
    </row>
    <row r="402" spans="2:19" x14ac:dyDescent="0.25">
      <c r="B402">
        <v>400</v>
      </c>
      <c r="C402" t="e">
        <f t="shared" si="53"/>
        <v>#REF!</v>
      </c>
      <c r="D402" t="e">
        <f t="shared" si="47"/>
        <v>#REF!</v>
      </c>
      <c r="E402" t="e">
        <f t="shared" si="48"/>
        <v>#REF!</v>
      </c>
      <c r="K402" s="13" t="e">
        <f t="shared" si="49"/>
        <v>#REF!</v>
      </c>
      <c r="L402" t="e">
        <f t="shared" si="50"/>
        <v>#REF!</v>
      </c>
      <c r="P402" t="e">
        <f t="shared" si="51"/>
        <v>#REF!</v>
      </c>
      <c r="S402" t="e">
        <f t="shared" si="52"/>
        <v>#REF!</v>
      </c>
    </row>
    <row r="403" spans="2:19" x14ac:dyDescent="0.25">
      <c r="B403">
        <v>401</v>
      </c>
      <c r="C403" t="e">
        <f t="shared" si="53"/>
        <v>#REF!</v>
      </c>
      <c r="D403" t="e">
        <f t="shared" si="47"/>
        <v>#REF!</v>
      </c>
      <c r="E403" t="e">
        <f t="shared" si="48"/>
        <v>#REF!</v>
      </c>
      <c r="K403" s="13" t="e">
        <f t="shared" si="49"/>
        <v>#REF!</v>
      </c>
      <c r="L403" t="e">
        <f t="shared" si="50"/>
        <v>#REF!</v>
      </c>
      <c r="P403" t="e">
        <f t="shared" si="51"/>
        <v>#REF!</v>
      </c>
      <c r="S403" t="e">
        <f t="shared" si="52"/>
        <v>#REF!</v>
      </c>
    </row>
    <row r="404" spans="2:19" x14ac:dyDescent="0.25">
      <c r="B404">
        <v>402</v>
      </c>
      <c r="C404" t="e">
        <f t="shared" si="53"/>
        <v>#REF!</v>
      </c>
      <c r="D404" t="e">
        <f t="shared" si="47"/>
        <v>#REF!</v>
      </c>
      <c r="E404" t="e">
        <f t="shared" si="48"/>
        <v>#REF!</v>
      </c>
      <c r="K404" s="13" t="e">
        <f t="shared" si="49"/>
        <v>#REF!</v>
      </c>
      <c r="L404" t="e">
        <f t="shared" si="50"/>
        <v>#REF!</v>
      </c>
      <c r="P404" t="e">
        <f t="shared" si="51"/>
        <v>#REF!</v>
      </c>
      <c r="S404" t="e">
        <f t="shared" si="52"/>
        <v>#REF!</v>
      </c>
    </row>
    <row r="405" spans="2:19" x14ac:dyDescent="0.25">
      <c r="B405">
        <v>403</v>
      </c>
      <c r="C405" t="e">
        <f t="shared" si="53"/>
        <v>#REF!</v>
      </c>
      <c r="D405" t="e">
        <f t="shared" si="47"/>
        <v>#REF!</v>
      </c>
      <c r="E405" t="e">
        <f t="shared" si="48"/>
        <v>#REF!</v>
      </c>
      <c r="K405" s="13" t="e">
        <f t="shared" si="49"/>
        <v>#REF!</v>
      </c>
      <c r="L405" t="e">
        <f t="shared" si="50"/>
        <v>#REF!</v>
      </c>
      <c r="P405" t="e">
        <f t="shared" si="51"/>
        <v>#REF!</v>
      </c>
      <c r="S405" t="e">
        <f t="shared" si="52"/>
        <v>#REF!</v>
      </c>
    </row>
    <row r="406" spans="2:19" x14ac:dyDescent="0.25">
      <c r="B406">
        <v>404</v>
      </c>
      <c r="C406" t="e">
        <f t="shared" si="53"/>
        <v>#REF!</v>
      </c>
      <c r="D406" t="e">
        <f t="shared" si="47"/>
        <v>#REF!</v>
      </c>
      <c r="E406" t="e">
        <f t="shared" si="48"/>
        <v>#REF!</v>
      </c>
      <c r="K406" s="13" t="e">
        <f t="shared" si="49"/>
        <v>#REF!</v>
      </c>
      <c r="L406" t="e">
        <f t="shared" si="50"/>
        <v>#REF!</v>
      </c>
      <c r="P406" t="e">
        <f t="shared" si="51"/>
        <v>#REF!</v>
      </c>
      <c r="S406" t="e">
        <f t="shared" si="52"/>
        <v>#REF!</v>
      </c>
    </row>
    <row r="407" spans="2:19" x14ac:dyDescent="0.25">
      <c r="B407">
        <v>405</v>
      </c>
      <c r="C407" t="e">
        <f t="shared" si="53"/>
        <v>#REF!</v>
      </c>
      <c r="D407" t="e">
        <f t="shared" si="47"/>
        <v>#REF!</v>
      </c>
      <c r="E407" t="e">
        <f t="shared" si="48"/>
        <v>#REF!</v>
      </c>
      <c r="K407" s="13" t="e">
        <f t="shared" si="49"/>
        <v>#REF!</v>
      </c>
      <c r="L407" t="e">
        <f t="shared" si="50"/>
        <v>#REF!</v>
      </c>
      <c r="P407" t="e">
        <f t="shared" si="51"/>
        <v>#REF!</v>
      </c>
      <c r="S407" t="e">
        <f t="shared" si="52"/>
        <v>#REF!</v>
      </c>
    </row>
    <row r="408" spans="2:19" x14ac:dyDescent="0.25">
      <c r="B408">
        <v>406</v>
      </c>
      <c r="C408" t="e">
        <f t="shared" si="53"/>
        <v>#REF!</v>
      </c>
      <c r="D408" t="e">
        <f t="shared" si="47"/>
        <v>#REF!</v>
      </c>
      <c r="E408" t="e">
        <f t="shared" si="48"/>
        <v>#REF!</v>
      </c>
      <c r="K408" s="13" t="e">
        <f t="shared" si="49"/>
        <v>#REF!</v>
      </c>
      <c r="L408" t="e">
        <f t="shared" si="50"/>
        <v>#REF!</v>
      </c>
      <c r="P408" t="e">
        <f t="shared" si="51"/>
        <v>#REF!</v>
      </c>
      <c r="S408" t="e">
        <f t="shared" si="52"/>
        <v>#REF!</v>
      </c>
    </row>
    <row r="409" spans="2:19" x14ac:dyDescent="0.25">
      <c r="B409">
        <v>407</v>
      </c>
      <c r="C409" t="e">
        <f t="shared" si="53"/>
        <v>#REF!</v>
      </c>
      <c r="D409" t="e">
        <f t="shared" si="47"/>
        <v>#REF!</v>
      </c>
      <c r="E409" t="e">
        <f t="shared" si="48"/>
        <v>#REF!</v>
      </c>
      <c r="K409" s="13" t="e">
        <f t="shared" si="49"/>
        <v>#REF!</v>
      </c>
      <c r="L409" t="e">
        <f t="shared" si="50"/>
        <v>#REF!</v>
      </c>
      <c r="P409" t="e">
        <f t="shared" si="51"/>
        <v>#REF!</v>
      </c>
      <c r="S409" t="e">
        <f t="shared" si="52"/>
        <v>#REF!</v>
      </c>
    </row>
    <row r="410" spans="2:19" x14ac:dyDescent="0.25">
      <c r="B410">
        <v>408</v>
      </c>
      <c r="C410" t="e">
        <f t="shared" si="53"/>
        <v>#REF!</v>
      </c>
      <c r="D410" t="e">
        <f t="shared" si="47"/>
        <v>#REF!</v>
      </c>
      <c r="E410" t="e">
        <f t="shared" si="48"/>
        <v>#REF!</v>
      </c>
      <c r="K410" s="13" t="e">
        <f t="shared" si="49"/>
        <v>#REF!</v>
      </c>
      <c r="L410" t="e">
        <f t="shared" si="50"/>
        <v>#REF!</v>
      </c>
      <c r="P410" t="e">
        <f t="shared" si="51"/>
        <v>#REF!</v>
      </c>
      <c r="S410" t="e">
        <f t="shared" si="52"/>
        <v>#REF!</v>
      </c>
    </row>
    <row r="411" spans="2:19" x14ac:dyDescent="0.25">
      <c r="B411">
        <v>409</v>
      </c>
      <c r="C411" t="e">
        <f t="shared" si="53"/>
        <v>#REF!</v>
      </c>
      <c r="D411" t="e">
        <f t="shared" si="47"/>
        <v>#REF!</v>
      </c>
      <c r="E411" t="e">
        <f t="shared" si="48"/>
        <v>#REF!</v>
      </c>
      <c r="K411" s="13" t="e">
        <f t="shared" si="49"/>
        <v>#REF!</v>
      </c>
      <c r="L411" t="e">
        <f t="shared" si="50"/>
        <v>#REF!</v>
      </c>
      <c r="P411" t="e">
        <f t="shared" si="51"/>
        <v>#REF!</v>
      </c>
      <c r="S411" t="e">
        <f t="shared" si="52"/>
        <v>#REF!</v>
      </c>
    </row>
    <row r="412" spans="2:19" x14ac:dyDescent="0.25">
      <c r="B412">
        <v>410</v>
      </c>
      <c r="C412" t="e">
        <f t="shared" si="53"/>
        <v>#REF!</v>
      </c>
      <c r="D412" t="e">
        <f t="shared" si="47"/>
        <v>#REF!</v>
      </c>
      <c r="E412" t="e">
        <f t="shared" si="48"/>
        <v>#REF!</v>
      </c>
      <c r="K412" s="13" t="e">
        <f t="shared" si="49"/>
        <v>#REF!</v>
      </c>
      <c r="L412" t="e">
        <f t="shared" si="50"/>
        <v>#REF!</v>
      </c>
      <c r="P412" t="e">
        <f t="shared" si="51"/>
        <v>#REF!</v>
      </c>
      <c r="S412" t="e">
        <f t="shared" si="52"/>
        <v>#REF!</v>
      </c>
    </row>
    <row r="413" spans="2:19" x14ac:dyDescent="0.25">
      <c r="B413">
        <v>411</v>
      </c>
      <c r="C413" t="e">
        <f t="shared" si="53"/>
        <v>#REF!</v>
      </c>
      <c r="D413" t="e">
        <f t="shared" si="47"/>
        <v>#REF!</v>
      </c>
      <c r="E413" t="e">
        <f t="shared" si="48"/>
        <v>#REF!</v>
      </c>
      <c r="K413" s="13" t="e">
        <f t="shared" si="49"/>
        <v>#REF!</v>
      </c>
      <c r="L413" t="e">
        <f t="shared" si="50"/>
        <v>#REF!</v>
      </c>
      <c r="P413" t="e">
        <f t="shared" si="51"/>
        <v>#REF!</v>
      </c>
      <c r="S413" t="e">
        <f t="shared" si="52"/>
        <v>#REF!</v>
      </c>
    </row>
    <row r="414" spans="2:19" x14ac:dyDescent="0.25">
      <c r="B414">
        <v>412</v>
      </c>
      <c r="C414" t="e">
        <f t="shared" si="53"/>
        <v>#REF!</v>
      </c>
      <c r="D414" t="e">
        <f t="shared" si="47"/>
        <v>#REF!</v>
      </c>
      <c r="E414" t="e">
        <f t="shared" si="48"/>
        <v>#REF!</v>
      </c>
      <c r="K414" s="13" t="e">
        <f t="shared" si="49"/>
        <v>#REF!</v>
      </c>
      <c r="L414" t="e">
        <f t="shared" si="50"/>
        <v>#REF!</v>
      </c>
      <c r="P414" t="e">
        <f t="shared" si="51"/>
        <v>#REF!</v>
      </c>
      <c r="S414" t="e">
        <f t="shared" si="52"/>
        <v>#REF!</v>
      </c>
    </row>
    <row r="415" spans="2:19" x14ac:dyDescent="0.25">
      <c r="B415">
        <v>413</v>
      </c>
      <c r="C415" t="e">
        <f t="shared" si="53"/>
        <v>#REF!</v>
      </c>
      <c r="D415" t="e">
        <f t="shared" si="47"/>
        <v>#REF!</v>
      </c>
      <c r="E415" t="e">
        <f t="shared" si="48"/>
        <v>#REF!</v>
      </c>
      <c r="K415" s="13" t="e">
        <f t="shared" si="49"/>
        <v>#REF!</v>
      </c>
      <c r="L415" t="e">
        <f t="shared" si="50"/>
        <v>#REF!</v>
      </c>
      <c r="P415" t="e">
        <f t="shared" si="51"/>
        <v>#REF!</v>
      </c>
      <c r="S415" t="e">
        <f t="shared" si="52"/>
        <v>#REF!</v>
      </c>
    </row>
    <row r="416" spans="2:19" x14ac:dyDescent="0.25">
      <c r="B416">
        <v>414</v>
      </c>
      <c r="C416" t="e">
        <f t="shared" si="53"/>
        <v>#REF!</v>
      </c>
      <c r="D416" t="e">
        <f t="shared" si="47"/>
        <v>#REF!</v>
      </c>
      <c r="E416" t="e">
        <f t="shared" si="48"/>
        <v>#REF!</v>
      </c>
      <c r="K416" s="13" t="e">
        <f t="shared" si="49"/>
        <v>#REF!</v>
      </c>
      <c r="L416" t="e">
        <f t="shared" si="50"/>
        <v>#REF!</v>
      </c>
      <c r="P416" t="e">
        <f t="shared" si="51"/>
        <v>#REF!</v>
      </c>
      <c r="S416" t="e">
        <f t="shared" si="52"/>
        <v>#REF!</v>
      </c>
    </row>
    <row r="417" spans="2:19" x14ac:dyDescent="0.25">
      <c r="B417">
        <v>415</v>
      </c>
      <c r="C417" t="e">
        <f t="shared" si="53"/>
        <v>#REF!</v>
      </c>
      <c r="D417" t="e">
        <f t="shared" si="47"/>
        <v>#REF!</v>
      </c>
      <c r="E417" t="e">
        <f t="shared" si="48"/>
        <v>#REF!</v>
      </c>
      <c r="K417" s="13" t="e">
        <f t="shared" si="49"/>
        <v>#REF!</v>
      </c>
      <c r="L417" t="e">
        <f t="shared" si="50"/>
        <v>#REF!</v>
      </c>
      <c r="P417" t="e">
        <f t="shared" si="51"/>
        <v>#REF!</v>
      </c>
      <c r="S417" t="e">
        <f t="shared" si="52"/>
        <v>#REF!</v>
      </c>
    </row>
    <row r="418" spans="2:19" x14ac:dyDescent="0.25">
      <c r="B418">
        <v>416</v>
      </c>
      <c r="C418" t="e">
        <f t="shared" si="53"/>
        <v>#REF!</v>
      </c>
      <c r="D418" t="e">
        <f t="shared" si="47"/>
        <v>#REF!</v>
      </c>
      <c r="E418" t="e">
        <f t="shared" si="48"/>
        <v>#REF!</v>
      </c>
      <c r="K418" s="13" t="e">
        <f t="shared" si="49"/>
        <v>#REF!</v>
      </c>
      <c r="L418" t="e">
        <f t="shared" si="50"/>
        <v>#REF!</v>
      </c>
      <c r="P418" t="e">
        <f t="shared" si="51"/>
        <v>#REF!</v>
      </c>
      <c r="S418" t="e">
        <f t="shared" si="52"/>
        <v>#REF!</v>
      </c>
    </row>
    <row r="419" spans="2:19" x14ac:dyDescent="0.25">
      <c r="B419">
        <v>417</v>
      </c>
      <c r="C419" t="e">
        <f t="shared" si="53"/>
        <v>#REF!</v>
      </c>
      <c r="D419" t="e">
        <f t="shared" si="47"/>
        <v>#REF!</v>
      </c>
      <c r="E419" t="e">
        <f t="shared" si="48"/>
        <v>#REF!</v>
      </c>
      <c r="K419" s="13" t="e">
        <f t="shared" si="49"/>
        <v>#REF!</v>
      </c>
      <c r="L419" t="e">
        <f t="shared" si="50"/>
        <v>#REF!</v>
      </c>
      <c r="P419" t="e">
        <f t="shared" si="51"/>
        <v>#REF!</v>
      </c>
      <c r="S419" t="e">
        <f t="shared" si="52"/>
        <v>#REF!</v>
      </c>
    </row>
    <row r="420" spans="2:19" x14ac:dyDescent="0.25">
      <c r="B420">
        <v>418</v>
      </c>
      <c r="C420" t="e">
        <f t="shared" si="53"/>
        <v>#REF!</v>
      </c>
      <c r="D420" t="e">
        <f t="shared" si="47"/>
        <v>#REF!</v>
      </c>
      <c r="E420" t="e">
        <f t="shared" si="48"/>
        <v>#REF!</v>
      </c>
      <c r="K420" s="13" t="e">
        <f t="shared" si="49"/>
        <v>#REF!</v>
      </c>
      <c r="L420" t="e">
        <f t="shared" si="50"/>
        <v>#REF!</v>
      </c>
      <c r="P420" t="e">
        <f t="shared" si="51"/>
        <v>#REF!</v>
      </c>
      <c r="S420" t="e">
        <f t="shared" si="52"/>
        <v>#REF!</v>
      </c>
    </row>
    <row r="421" spans="2:19" x14ac:dyDescent="0.25">
      <c r="B421">
        <v>419</v>
      </c>
      <c r="C421" t="e">
        <f t="shared" si="53"/>
        <v>#REF!</v>
      </c>
      <c r="D421" t="e">
        <f t="shared" si="47"/>
        <v>#REF!</v>
      </c>
      <c r="E421" t="e">
        <f t="shared" si="48"/>
        <v>#REF!</v>
      </c>
      <c r="K421" s="13" t="e">
        <f t="shared" si="49"/>
        <v>#REF!</v>
      </c>
      <c r="L421" t="e">
        <f t="shared" si="50"/>
        <v>#REF!</v>
      </c>
      <c r="P421" t="e">
        <f t="shared" si="51"/>
        <v>#REF!</v>
      </c>
      <c r="S421" t="e">
        <f t="shared" si="52"/>
        <v>#REF!</v>
      </c>
    </row>
    <row r="422" spans="2:19" x14ac:dyDescent="0.25">
      <c r="B422">
        <v>420</v>
      </c>
      <c r="C422" t="e">
        <f t="shared" si="53"/>
        <v>#REF!</v>
      </c>
      <c r="D422" t="e">
        <f t="shared" si="47"/>
        <v>#REF!</v>
      </c>
      <c r="E422" t="e">
        <f t="shared" si="48"/>
        <v>#REF!</v>
      </c>
      <c r="K422" s="13" t="e">
        <f t="shared" si="49"/>
        <v>#REF!</v>
      </c>
      <c r="L422" t="e">
        <f t="shared" si="50"/>
        <v>#REF!</v>
      </c>
      <c r="P422" t="e">
        <f t="shared" si="51"/>
        <v>#REF!</v>
      </c>
      <c r="S422" t="e">
        <f t="shared" si="52"/>
        <v>#REF!</v>
      </c>
    </row>
    <row r="423" spans="2:19" x14ac:dyDescent="0.25">
      <c r="B423">
        <v>421</v>
      </c>
      <c r="C423" t="e">
        <f t="shared" si="53"/>
        <v>#REF!</v>
      </c>
      <c r="D423" t="e">
        <f t="shared" si="47"/>
        <v>#REF!</v>
      </c>
      <c r="E423" t="e">
        <f t="shared" si="48"/>
        <v>#REF!</v>
      </c>
      <c r="K423" s="13" t="e">
        <f t="shared" si="49"/>
        <v>#REF!</v>
      </c>
      <c r="L423" t="e">
        <f t="shared" si="50"/>
        <v>#REF!</v>
      </c>
      <c r="P423" t="e">
        <f t="shared" si="51"/>
        <v>#REF!</v>
      </c>
      <c r="S423" t="e">
        <f t="shared" si="52"/>
        <v>#REF!</v>
      </c>
    </row>
    <row r="424" spans="2:19" x14ac:dyDescent="0.25">
      <c r="B424">
        <v>422</v>
      </c>
      <c r="C424" t="e">
        <f t="shared" si="53"/>
        <v>#REF!</v>
      </c>
      <c r="D424" t="e">
        <f t="shared" si="47"/>
        <v>#REF!</v>
      </c>
      <c r="E424" t="e">
        <f t="shared" si="48"/>
        <v>#REF!</v>
      </c>
      <c r="K424" s="13" t="e">
        <f t="shared" si="49"/>
        <v>#REF!</v>
      </c>
      <c r="L424" t="e">
        <f t="shared" si="50"/>
        <v>#REF!</v>
      </c>
      <c r="P424" t="e">
        <f t="shared" si="51"/>
        <v>#REF!</v>
      </c>
      <c r="S424" t="e">
        <f t="shared" si="52"/>
        <v>#REF!</v>
      </c>
    </row>
    <row r="425" spans="2:19" x14ac:dyDescent="0.25">
      <c r="B425">
        <v>423</v>
      </c>
      <c r="C425" t="e">
        <f t="shared" si="53"/>
        <v>#REF!</v>
      </c>
      <c r="D425" t="e">
        <f t="shared" si="47"/>
        <v>#REF!</v>
      </c>
      <c r="E425" t="e">
        <f t="shared" si="48"/>
        <v>#REF!</v>
      </c>
      <c r="K425" s="13" t="e">
        <f t="shared" si="49"/>
        <v>#REF!</v>
      </c>
      <c r="L425" t="e">
        <f t="shared" si="50"/>
        <v>#REF!</v>
      </c>
      <c r="P425" t="e">
        <f t="shared" si="51"/>
        <v>#REF!</v>
      </c>
      <c r="S425" t="e">
        <f t="shared" si="52"/>
        <v>#REF!</v>
      </c>
    </row>
    <row r="426" spans="2:19" x14ac:dyDescent="0.25">
      <c r="B426">
        <v>424</v>
      </c>
      <c r="C426" t="e">
        <f t="shared" si="53"/>
        <v>#REF!</v>
      </c>
      <c r="D426" t="e">
        <f t="shared" si="47"/>
        <v>#REF!</v>
      </c>
      <c r="E426" t="e">
        <f t="shared" si="48"/>
        <v>#REF!</v>
      </c>
      <c r="K426" s="13" t="e">
        <f t="shared" si="49"/>
        <v>#REF!</v>
      </c>
      <c r="L426" t="e">
        <f t="shared" si="50"/>
        <v>#REF!</v>
      </c>
      <c r="P426" t="e">
        <f t="shared" si="51"/>
        <v>#REF!</v>
      </c>
      <c r="S426" t="e">
        <f t="shared" si="52"/>
        <v>#REF!</v>
      </c>
    </row>
    <row r="427" spans="2:19" x14ac:dyDescent="0.25">
      <c r="B427">
        <v>425</v>
      </c>
      <c r="C427" t="e">
        <f t="shared" si="53"/>
        <v>#REF!</v>
      </c>
      <c r="D427" t="e">
        <f t="shared" si="47"/>
        <v>#REF!</v>
      </c>
      <c r="E427" t="e">
        <f t="shared" si="48"/>
        <v>#REF!</v>
      </c>
      <c r="K427" s="13" t="e">
        <f t="shared" si="49"/>
        <v>#REF!</v>
      </c>
      <c r="L427" t="e">
        <f t="shared" si="50"/>
        <v>#REF!</v>
      </c>
      <c r="P427" t="e">
        <f t="shared" si="51"/>
        <v>#REF!</v>
      </c>
      <c r="S427" t="e">
        <f t="shared" si="52"/>
        <v>#REF!</v>
      </c>
    </row>
    <row r="428" spans="2:19" x14ac:dyDescent="0.25">
      <c r="B428">
        <v>426</v>
      </c>
      <c r="C428" t="e">
        <f t="shared" si="53"/>
        <v>#REF!</v>
      </c>
      <c r="D428" t="e">
        <f t="shared" si="47"/>
        <v>#REF!</v>
      </c>
      <c r="E428" t="e">
        <f t="shared" si="48"/>
        <v>#REF!</v>
      </c>
      <c r="K428" s="13" t="e">
        <f t="shared" si="49"/>
        <v>#REF!</v>
      </c>
      <c r="L428" t="e">
        <f t="shared" si="50"/>
        <v>#REF!</v>
      </c>
      <c r="P428" t="e">
        <f t="shared" si="51"/>
        <v>#REF!</v>
      </c>
      <c r="S428" t="e">
        <f t="shared" si="52"/>
        <v>#REF!</v>
      </c>
    </row>
    <row r="429" spans="2:19" x14ac:dyDescent="0.25">
      <c r="B429">
        <v>427</v>
      </c>
      <c r="C429" t="e">
        <f t="shared" si="53"/>
        <v>#REF!</v>
      </c>
      <c r="D429" t="e">
        <f t="shared" si="47"/>
        <v>#REF!</v>
      </c>
      <c r="E429" t="e">
        <f t="shared" si="48"/>
        <v>#REF!</v>
      </c>
      <c r="K429" s="13" t="e">
        <f t="shared" si="49"/>
        <v>#REF!</v>
      </c>
      <c r="L429" t="e">
        <f t="shared" si="50"/>
        <v>#REF!</v>
      </c>
      <c r="P429" t="e">
        <f t="shared" si="51"/>
        <v>#REF!</v>
      </c>
      <c r="S429" t="e">
        <f t="shared" si="52"/>
        <v>#REF!</v>
      </c>
    </row>
    <row r="430" spans="2:19" x14ac:dyDescent="0.25">
      <c r="B430">
        <v>428</v>
      </c>
      <c r="C430" t="e">
        <f t="shared" si="53"/>
        <v>#REF!</v>
      </c>
      <c r="D430" t="e">
        <f t="shared" si="47"/>
        <v>#REF!</v>
      </c>
      <c r="E430" t="e">
        <f t="shared" si="48"/>
        <v>#REF!</v>
      </c>
      <c r="K430" s="13" t="e">
        <f t="shared" si="49"/>
        <v>#REF!</v>
      </c>
      <c r="L430" t="e">
        <f t="shared" si="50"/>
        <v>#REF!</v>
      </c>
      <c r="P430" t="e">
        <f t="shared" si="51"/>
        <v>#REF!</v>
      </c>
      <c r="S430" t="e">
        <f t="shared" si="52"/>
        <v>#REF!</v>
      </c>
    </row>
    <row r="431" spans="2:19" x14ac:dyDescent="0.25">
      <c r="B431">
        <v>429</v>
      </c>
      <c r="C431" t="e">
        <f t="shared" si="53"/>
        <v>#REF!</v>
      </c>
      <c r="D431" t="e">
        <f t="shared" si="47"/>
        <v>#REF!</v>
      </c>
      <c r="E431" t="e">
        <f t="shared" si="48"/>
        <v>#REF!</v>
      </c>
      <c r="K431" s="13" t="e">
        <f t="shared" si="49"/>
        <v>#REF!</v>
      </c>
      <c r="L431" t="e">
        <f t="shared" si="50"/>
        <v>#REF!</v>
      </c>
      <c r="P431" t="e">
        <f t="shared" si="51"/>
        <v>#REF!</v>
      </c>
      <c r="S431" t="e">
        <f t="shared" si="52"/>
        <v>#REF!</v>
      </c>
    </row>
    <row r="432" spans="2:19" x14ac:dyDescent="0.25">
      <c r="B432">
        <v>430</v>
      </c>
      <c r="C432" t="e">
        <f t="shared" si="53"/>
        <v>#REF!</v>
      </c>
      <c r="D432" t="e">
        <f t="shared" si="47"/>
        <v>#REF!</v>
      </c>
      <c r="E432" t="e">
        <f t="shared" si="48"/>
        <v>#REF!</v>
      </c>
      <c r="K432" s="13" t="e">
        <f t="shared" si="49"/>
        <v>#REF!</v>
      </c>
      <c r="L432" t="e">
        <f t="shared" si="50"/>
        <v>#REF!</v>
      </c>
      <c r="P432" t="e">
        <f t="shared" si="51"/>
        <v>#REF!</v>
      </c>
      <c r="S432" t="e">
        <f t="shared" si="52"/>
        <v>#REF!</v>
      </c>
    </row>
    <row r="433" spans="2:19" x14ac:dyDescent="0.25">
      <c r="B433">
        <v>431</v>
      </c>
      <c r="C433" t="e">
        <f t="shared" si="53"/>
        <v>#REF!</v>
      </c>
      <c r="D433" t="e">
        <f t="shared" si="47"/>
        <v>#REF!</v>
      </c>
      <c r="E433" t="e">
        <f t="shared" si="48"/>
        <v>#REF!</v>
      </c>
      <c r="K433" s="13" t="e">
        <f t="shared" si="49"/>
        <v>#REF!</v>
      </c>
      <c r="L433" t="e">
        <f t="shared" si="50"/>
        <v>#REF!</v>
      </c>
      <c r="P433" t="e">
        <f t="shared" si="51"/>
        <v>#REF!</v>
      </c>
      <c r="S433" t="e">
        <f t="shared" si="52"/>
        <v>#REF!</v>
      </c>
    </row>
    <row r="434" spans="2:19" x14ac:dyDescent="0.25">
      <c r="B434">
        <v>432</v>
      </c>
      <c r="C434" t="e">
        <f t="shared" si="53"/>
        <v>#REF!</v>
      </c>
      <c r="D434" t="e">
        <f t="shared" si="47"/>
        <v>#REF!</v>
      </c>
      <c r="E434" t="e">
        <f t="shared" si="48"/>
        <v>#REF!</v>
      </c>
      <c r="K434" s="13" t="e">
        <f t="shared" si="49"/>
        <v>#REF!</v>
      </c>
      <c r="L434" t="e">
        <f t="shared" si="50"/>
        <v>#REF!</v>
      </c>
      <c r="P434" t="e">
        <f t="shared" si="51"/>
        <v>#REF!</v>
      </c>
      <c r="S434" t="e">
        <f t="shared" si="52"/>
        <v>#REF!</v>
      </c>
    </row>
    <row r="435" spans="2:19" x14ac:dyDescent="0.25">
      <c r="B435">
        <v>433</v>
      </c>
      <c r="C435" t="e">
        <f t="shared" si="53"/>
        <v>#REF!</v>
      </c>
      <c r="D435" t="e">
        <f t="shared" si="47"/>
        <v>#REF!</v>
      </c>
      <c r="E435" t="e">
        <f t="shared" si="48"/>
        <v>#REF!</v>
      </c>
      <c r="K435" s="13" t="e">
        <f t="shared" si="49"/>
        <v>#REF!</v>
      </c>
      <c r="L435" t="e">
        <f t="shared" si="50"/>
        <v>#REF!</v>
      </c>
      <c r="P435" t="e">
        <f t="shared" si="51"/>
        <v>#REF!</v>
      </c>
      <c r="S435" t="e">
        <f t="shared" si="52"/>
        <v>#REF!</v>
      </c>
    </row>
    <row r="436" spans="2:19" x14ac:dyDescent="0.25">
      <c r="B436">
        <v>434</v>
      </c>
      <c r="C436" t="e">
        <f t="shared" si="53"/>
        <v>#REF!</v>
      </c>
      <c r="D436" t="e">
        <f t="shared" si="47"/>
        <v>#REF!</v>
      </c>
      <c r="E436" t="e">
        <f t="shared" si="48"/>
        <v>#REF!</v>
      </c>
      <c r="K436" s="13" t="e">
        <f t="shared" si="49"/>
        <v>#REF!</v>
      </c>
      <c r="L436" t="e">
        <f t="shared" si="50"/>
        <v>#REF!</v>
      </c>
      <c r="P436" t="e">
        <f t="shared" si="51"/>
        <v>#REF!</v>
      </c>
      <c r="S436" t="e">
        <f t="shared" si="52"/>
        <v>#REF!</v>
      </c>
    </row>
    <row r="437" spans="2:19" x14ac:dyDescent="0.25">
      <c r="B437">
        <v>435</v>
      </c>
      <c r="C437" t="e">
        <f t="shared" si="53"/>
        <v>#REF!</v>
      </c>
      <c r="D437" t="e">
        <f t="shared" si="47"/>
        <v>#REF!</v>
      </c>
      <c r="E437" t="e">
        <f t="shared" si="48"/>
        <v>#REF!</v>
      </c>
      <c r="K437" s="13" t="e">
        <f t="shared" si="49"/>
        <v>#REF!</v>
      </c>
      <c r="L437" t="e">
        <f t="shared" si="50"/>
        <v>#REF!</v>
      </c>
      <c r="P437" t="e">
        <f t="shared" si="51"/>
        <v>#REF!</v>
      </c>
      <c r="S437" t="e">
        <f t="shared" si="52"/>
        <v>#REF!</v>
      </c>
    </row>
    <row r="438" spans="2:19" x14ac:dyDescent="0.25">
      <c r="B438">
        <v>436</v>
      </c>
      <c r="C438" t="e">
        <f t="shared" si="53"/>
        <v>#REF!</v>
      </c>
      <c r="D438" t="e">
        <f t="shared" si="47"/>
        <v>#REF!</v>
      </c>
      <c r="E438" t="e">
        <f t="shared" si="48"/>
        <v>#REF!</v>
      </c>
      <c r="K438" s="13" t="e">
        <f t="shared" si="49"/>
        <v>#REF!</v>
      </c>
      <c r="L438" t="e">
        <f t="shared" si="50"/>
        <v>#REF!</v>
      </c>
      <c r="P438" t="e">
        <f t="shared" si="51"/>
        <v>#REF!</v>
      </c>
      <c r="S438" t="e">
        <f t="shared" si="52"/>
        <v>#REF!</v>
      </c>
    </row>
    <row r="439" spans="2:19" x14ac:dyDescent="0.25">
      <c r="B439">
        <v>437</v>
      </c>
      <c r="C439" t="e">
        <f t="shared" si="53"/>
        <v>#REF!</v>
      </c>
      <c r="D439" t="e">
        <f t="shared" si="47"/>
        <v>#REF!</v>
      </c>
      <c r="E439" t="e">
        <f t="shared" si="48"/>
        <v>#REF!</v>
      </c>
      <c r="K439" s="13" t="e">
        <f t="shared" si="49"/>
        <v>#REF!</v>
      </c>
      <c r="L439" t="e">
        <f t="shared" si="50"/>
        <v>#REF!</v>
      </c>
      <c r="P439" t="e">
        <f t="shared" si="51"/>
        <v>#REF!</v>
      </c>
      <c r="S439" t="e">
        <f t="shared" si="52"/>
        <v>#REF!</v>
      </c>
    </row>
    <row r="440" spans="2:19" x14ac:dyDescent="0.25">
      <c r="B440">
        <v>438</v>
      </c>
      <c r="C440" t="e">
        <f t="shared" si="53"/>
        <v>#REF!</v>
      </c>
      <c r="D440" t="e">
        <f t="shared" si="47"/>
        <v>#REF!</v>
      </c>
      <c r="E440" t="e">
        <f t="shared" si="48"/>
        <v>#REF!</v>
      </c>
      <c r="K440" s="13" t="e">
        <f t="shared" si="49"/>
        <v>#REF!</v>
      </c>
      <c r="L440" t="e">
        <f t="shared" si="50"/>
        <v>#REF!</v>
      </c>
      <c r="P440" t="e">
        <f t="shared" si="51"/>
        <v>#REF!</v>
      </c>
      <c r="S440" t="e">
        <f t="shared" si="52"/>
        <v>#REF!</v>
      </c>
    </row>
    <row r="441" spans="2:19" x14ac:dyDescent="0.25">
      <c r="B441">
        <v>439</v>
      </c>
      <c r="C441" t="e">
        <f t="shared" si="53"/>
        <v>#REF!</v>
      </c>
      <c r="D441" t="e">
        <f t="shared" si="47"/>
        <v>#REF!</v>
      </c>
      <c r="E441" t="e">
        <f t="shared" si="48"/>
        <v>#REF!</v>
      </c>
      <c r="K441" s="13" t="e">
        <f t="shared" si="49"/>
        <v>#REF!</v>
      </c>
      <c r="L441" t="e">
        <f t="shared" si="50"/>
        <v>#REF!</v>
      </c>
      <c r="P441" t="e">
        <f t="shared" si="51"/>
        <v>#REF!</v>
      </c>
      <c r="S441" t="e">
        <f t="shared" si="52"/>
        <v>#REF!</v>
      </c>
    </row>
    <row r="442" spans="2:19" x14ac:dyDescent="0.25">
      <c r="B442">
        <v>440</v>
      </c>
      <c r="C442" t="e">
        <f t="shared" si="53"/>
        <v>#REF!</v>
      </c>
      <c r="D442" t="e">
        <f t="shared" si="47"/>
        <v>#REF!</v>
      </c>
      <c r="E442" t="e">
        <f t="shared" si="48"/>
        <v>#REF!</v>
      </c>
      <c r="K442" s="13" t="e">
        <f t="shared" si="49"/>
        <v>#REF!</v>
      </c>
      <c r="L442" t="e">
        <f t="shared" si="50"/>
        <v>#REF!</v>
      </c>
      <c r="P442" t="e">
        <f t="shared" si="51"/>
        <v>#REF!</v>
      </c>
      <c r="S442" t="e">
        <f t="shared" si="52"/>
        <v>#REF!</v>
      </c>
    </row>
    <row r="443" spans="2:19" x14ac:dyDescent="0.25">
      <c r="B443">
        <v>441</v>
      </c>
      <c r="C443" t="e">
        <f t="shared" si="53"/>
        <v>#REF!</v>
      </c>
      <c r="D443" t="e">
        <f t="shared" si="47"/>
        <v>#REF!</v>
      </c>
      <c r="E443" t="e">
        <f t="shared" si="48"/>
        <v>#REF!</v>
      </c>
      <c r="K443" s="13" t="e">
        <f t="shared" si="49"/>
        <v>#REF!</v>
      </c>
      <c r="L443" t="e">
        <f t="shared" si="50"/>
        <v>#REF!</v>
      </c>
      <c r="P443" t="e">
        <f t="shared" si="51"/>
        <v>#REF!</v>
      </c>
      <c r="S443" t="e">
        <f t="shared" si="52"/>
        <v>#REF!</v>
      </c>
    </row>
    <row r="444" spans="2:19" x14ac:dyDescent="0.25">
      <c r="B444">
        <v>442</v>
      </c>
      <c r="C444" t="e">
        <f t="shared" si="53"/>
        <v>#REF!</v>
      </c>
      <c r="D444" t="e">
        <f t="shared" si="47"/>
        <v>#REF!</v>
      </c>
      <c r="E444" t="e">
        <f t="shared" si="48"/>
        <v>#REF!</v>
      </c>
      <c r="K444" s="13" t="e">
        <f t="shared" si="49"/>
        <v>#REF!</v>
      </c>
      <c r="L444" t="e">
        <f t="shared" si="50"/>
        <v>#REF!</v>
      </c>
      <c r="P444" t="e">
        <f t="shared" si="51"/>
        <v>#REF!</v>
      </c>
      <c r="S444" t="e">
        <f t="shared" si="52"/>
        <v>#REF!</v>
      </c>
    </row>
    <row r="445" spans="2:19" x14ac:dyDescent="0.25">
      <c r="B445">
        <v>443</v>
      </c>
      <c r="C445" t="e">
        <f t="shared" si="53"/>
        <v>#REF!</v>
      </c>
      <c r="D445" t="e">
        <f t="shared" si="47"/>
        <v>#REF!</v>
      </c>
      <c r="E445" t="e">
        <f t="shared" si="48"/>
        <v>#REF!</v>
      </c>
      <c r="K445" s="13" t="e">
        <f t="shared" si="49"/>
        <v>#REF!</v>
      </c>
      <c r="L445" t="e">
        <f t="shared" si="50"/>
        <v>#REF!</v>
      </c>
      <c r="P445" t="e">
        <f t="shared" si="51"/>
        <v>#REF!</v>
      </c>
      <c r="S445" t="e">
        <f t="shared" si="52"/>
        <v>#REF!</v>
      </c>
    </row>
    <row r="446" spans="2:19" x14ac:dyDescent="0.25">
      <c r="B446">
        <v>444</v>
      </c>
      <c r="C446" t="e">
        <f t="shared" si="53"/>
        <v>#REF!</v>
      </c>
      <c r="D446" t="e">
        <f t="shared" si="47"/>
        <v>#REF!</v>
      </c>
      <c r="E446" t="e">
        <f t="shared" si="48"/>
        <v>#REF!</v>
      </c>
      <c r="K446" s="13" t="e">
        <f t="shared" si="49"/>
        <v>#REF!</v>
      </c>
      <c r="L446" t="e">
        <f t="shared" si="50"/>
        <v>#REF!</v>
      </c>
      <c r="P446" t="e">
        <f t="shared" si="51"/>
        <v>#REF!</v>
      </c>
      <c r="S446" t="e">
        <f t="shared" si="52"/>
        <v>#REF!</v>
      </c>
    </row>
    <row r="447" spans="2:19" x14ac:dyDescent="0.25">
      <c r="B447">
        <v>445</v>
      </c>
      <c r="C447" t="e">
        <f t="shared" si="53"/>
        <v>#REF!</v>
      </c>
      <c r="D447" t="e">
        <f t="shared" si="47"/>
        <v>#REF!</v>
      </c>
      <c r="E447" t="e">
        <f t="shared" si="48"/>
        <v>#REF!</v>
      </c>
      <c r="K447" s="13" t="e">
        <f t="shared" si="49"/>
        <v>#REF!</v>
      </c>
      <c r="L447" t="e">
        <f t="shared" si="50"/>
        <v>#REF!</v>
      </c>
      <c r="P447" t="e">
        <f t="shared" si="51"/>
        <v>#REF!</v>
      </c>
      <c r="S447" t="e">
        <f t="shared" si="52"/>
        <v>#REF!</v>
      </c>
    </row>
    <row r="448" spans="2:19" x14ac:dyDescent="0.25">
      <c r="B448">
        <v>446</v>
      </c>
      <c r="C448" t="e">
        <f t="shared" si="53"/>
        <v>#REF!</v>
      </c>
      <c r="D448" t="e">
        <f t="shared" si="47"/>
        <v>#REF!</v>
      </c>
      <c r="E448" t="e">
        <f t="shared" si="48"/>
        <v>#REF!</v>
      </c>
      <c r="K448" s="13" t="e">
        <f t="shared" si="49"/>
        <v>#REF!</v>
      </c>
      <c r="L448" t="e">
        <f t="shared" si="50"/>
        <v>#REF!</v>
      </c>
      <c r="P448" t="e">
        <f t="shared" si="51"/>
        <v>#REF!</v>
      </c>
      <c r="S448" t="e">
        <f t="shared" si="52"/>
        <v>#REF!</v>
      </c>
    </row>
    <row r="449" spans="2:19" x14ac:dyDescent="0.25">
      <c r="B449">
        <v>447</v>
      </c>
      <c r="C449" t="e">
        <f t="shared" si="53"/>
        <v>#REF!</v>
      </c>
      <c r="D449" t="e">
        <f t="shared" si="47"/>
        <v>#REF!</v>
      </c>
      <c r="E449" t="e">
        <f t="shared" si="48"/>
        <v>#REF!</v>
      </c>
      <c r="K449" s="13" t="e">
        <f t="shared" si="49"/>
        <v>#REF!</v>
      </c>
      <c r="L449" t="e">
        <f t="shared" si="50"/>
        <v>#REF!</v>
      </c>
      <c r="P449" t="e">
        <f t="shared" si="51"/>
        <v>#REF!</v>
      </c>
      <c r="S449" t="e">
        <f t="shared" si="52"/>
        <v>#REF!</v>
      </c>
    </row>
    <row r="450" spans="2:19" x14ac:dyDescent="0.25">
      <c r="B450">
        <v>448</v>
      </c>
      <c r="C450" t="e">
        <f t="shared" si="53"/>
        <v>#REF!</v>
      </c>
      <c r="D450" t="e">
        <f t="shared" ref="D450:D502" si="54">IF(typeAP3917="AP3917B",MAX(Ipkmax_typ_B-4*(C450-tminoff_typ_B),Ipkmax_typ_B/4),IF(typeAP3917="AP3917C",MAX(Ipkmax_typ_C-4*(C450-tminoff_typ_C),Ipkmax_typ_C/3),IF(typeAP3917="AP3917D",MAX(Ipkmax_typ_D-4*(C450-tminoff_typ_D),Ipkmax_typ_D/3))))</f>
        <v>#REF!</v>
      </c>
      <c r="E450" t="e">
        <f t="shared" ref="E450:E502" si="55">ABS(D450*Lm/(Vout+D1Vf)-C450)</f>
        <v>#REF!</v>
      </c>
      <c r="K450" s="13" t="e">
        <f t="shared" ref="K450:K502" si="56">IF((D450*Lm/(Vout+D1Vf)-C450)&gt;0,"CC","DC")</f>
        <v>#REF!</v>
      </c>
      <c r="L450" t="e">
        <f t="shared" ref="L450:L502" si="57">IF(K450="CC",D450-0.5*(Vout+D1Vf)*C450/Lm,IF(K450="DC",0.5*D450*(D450*Lm/Vindc_rms_min+D450*Lm/(Vout+D1Vf))/(D450*Lm/Vindc_rms_min+C450)))</f>
        <v>#REF!</v>
      </c>
      <c r="P450" t="e">
        <f t="shared" ref="P450:P502" si="58">IF(K450="CC",1/((((Vout+D1Vf)*C450/Lm))*Lm/Vindc_rms_min+C450)*1000,IF(K450="DC",1000/(D450*Lm/Vindc_rms_min+C450)))</f>
        <v>#REF!</v>
      </c>
      <c r="S450" t="e">
        <f t="shared" ref="S450:S513" si="59">ABS(L450-Iout)</f>
        <v>#REF!</v>
      </c>
    </row>
    <row r="451" spans="2:19" x14ac:dyDescent="0.25">
      <c r="B451">
        <v>449</v>
      </c>
      <c r="C451" t="e">
        <f t="shared" ref="C451:C502" si="60">IF(typeAP3917="AP3917B",tminoff_typ_B+B451*(toffmax_BCD-tminoff_typ_B)/500,IF(typeAP3917="AP3917C",tminoff_typ_C+B451*(toffmax_BCD-tminoff_typ_C)/500,IF(typeAP3917="AP3917D",tminoff_typ_D+B451*(toffmax_BCD-tminoff_typ_D)/500)))</f>
        <v>#REF!</v>
      </c>
      <c r="D451" t="e">
        <f t="shared" si="54"/>
        <v>#REF!</v>
      </c>
      <c r="E451" t="e">
        <f t="shared" si="55"/>
        <v>#REF!</v>
      </c>
      <c r="K451" s="13" t="e">
        <f t="shared" si="56"/>
        <v>#REF!</v>
      </c>
      <c r="L451" t="e">
        <f t="shared" si="57"/>
        <v>#REF!</v>
      </c>
      <c r="P451" t="e">
        <f t="shared" si="58"/>
        <v>#REF!</v>
      </c>
      <c r="S451" t="e">
        <f t="shared" si="59"/>
        <v>#REF!</v>
      </c>
    </row>
    <row r="452" spans="2:19" x14ac:dyDescent="0.25">
      <c r="B452">
        <v>450</v>
      </c>
      <c r="C452" t="e">
        <f t="shared" si="60"/>
        <v>#REF!</v>
      </c>
      <c r="D452" t="e">
        <f t="shared" si="54"/>
        <v>#REF!</v>
      </c>
      <c r="E452" t="e">
        <f t="shared" si="55"/>
        <v>#REF!</v>
      </c>
      <c r="K452" s="13" t="e">
        <f t="shared" si="56"/>
        <v>#REF!</v>
      </c>
      <c r="L452" t="e">
        <f t="shared" si="57"/>
        <v>#REF!</v>
      </c>
      <c r="P452" t="e">
        <f t="shared" si="58"/>
        <v>#REF!</v>
      </c>
      <c r="S452" t="e">
        <f t="shared" si="59"/>
        <v>#REF!</v>
      </c>
    </row>
    <row r="453" spans="2:19" x14ac:dyDescent="0.25">
      <c r="B453">
        <v>451</v>
      </c>
      <c r="C453" t="e">
        <f t="shared" si="60"/>
        <v>#REF!</v>
      </c>
      <c r="D453" t="e">
        <f t="shared" si="54"/>
        <v>#REF!</v>
      </c>
      <c r="E453" t="e">
        <f t="shared" si="55"/>
        <v>#REF!</v>
      </c>
      <c r="K453" s="13" t="e">
        <f t="shared" si="56"/>
        <v>#REF!</v>
      </c>
      <c r="L453" t="e">
        <f t="shared" si="57"/>
        <v>#REF!</v>
      </c>
      <c r="P453" t="e">
        <f t="shared" si="58"/>
        <v>#REF!</v>
      </c>
      <c r="S453" t="e">
        <f t="shared" si="59"/>
        <v>#REF!</v>
      </c>
    </row>
    <row r="454" spans="2:19" x14ac:dyDescent="0.25">
      <c r="B454">
        <v>452</v>
      </c>
      <c r="C454" t="e">
        <f t="shared" si="60"/>
        <v>#REF!</v>
      </c>
      <c r="D454" t="e">
        <f t="shared" si="54"/>
        <v>#REF!</v>
      </c>
      <c r="E454" t="e">
        <f t="shared" si="55"/>
        <v>#REF!</v>
      </c>
      <c r="K454" s="13" t="e">
        <f t="shared" si="56"/>
        <v>#REF!</v>
      </c>
      <c r="L454" t="e">
        <f t="shared" si="57"/>
        <v>#REF!</v>
      </c>
      <c r="P454" t="e">
        <f t="shared" si="58"/>
        <v>#REF!</v>
      </c>
      <c r="S454" t="e">
        <f t="shared" si="59"/>
        <v>#REF!</v>
      </c>
    </row>
    <row r="455" spans="2:19" x14ac:dyDescent="0.25">
      <c r="B455">
        <v>453</v>
      </c>
      <c r="C455" t="e">
        <f t="shared" si="60"/>
        <v>#REF!</v>
      </c>
      <c r="D455" t="e">
        <f t="shared" si="54"/>
        <v>#REF!</v>
      </c>
      <c r="E455" t="e">
        <f t="shared" si="55"/>
        <v>#REF!</v>
      </c>
      <c r="K455" s="13" t="e">
        <f t="shared" si="56"/>
        <v>#REF!</v>
      </c>
      <c r="L455" t="e">
        <f t="shared" si="57"/>
        <v>#REF!</v>
      </c>
      <c r="P455" t="e">
        <f t="shared" si="58"/>
        <v>#REF!</v>
      </c>
      <c r="S455" t="e">
        <f t="shared" si="59"/>
        <v>#REF!</v>
      </c>
    </row>
    <row r="456" spans="2:19" x14ac:dyDescent="0.25">
      <c r="B456">
        <v>454</v>
      </c>
      <c r="C456" t="e">
        <f t="shared" si="60"/>
        <v>#REF!</v>
      </c>
      <c r="D456" t="e">
        <f t="shared" si="54"/>
        <v>#REF!</v>
      </c>
      <c r="E456" t="e">
        <f t="shared" si="55"/>
        <v>#REF!</v>
      </c>
      <c r="K456" s="13" t="e">
        <f t="shared" si="56"/>
        <v>#REF!</v>
      </c>
      <c r="L456" t="e">
        <f t="shared" si="57"/>
        <v>#REF!</v>
      </c>
      <c r="P456" t="e">
        <f t="shared" si="58"/>
        <v>#REF!</v>
      </c>
      <c r="S456" t="e">
        <f t="shared" si="59"/>
        <v>#REF!</v>
      </c>
    </row>
    <row r="457" spans="2:19" x14ac:dyDescent="0.25">
      <c r="B457">
        <v>455</v>
      </c>
      <c r="C457" t="e">
        <f t="shared" si="60"/>
        <v>#REF!</v>
      </c>
      <c r="D457" t="e">
        <f t="shared" si="54"/>
        <v>#REF!</v>
      </c>
      <c r="E457" t="e">
        <f t="shared" si="55"/>
        <v>#REF!</v>
      </c>
      <c r="K457" s="13" t="e">
        <f t="shared" si="56"/>
        <v>#REF!</v>
      </c>
      <c r="L457" t="e">
        <f t="shared" si="57"/>
        <v>#REF!</v>
      </c>
      <c r="P457" t="e">
        <f t="shared" si="58"/>
        <v>#REF!</v>
      </c>
      <c r="S457" t="e">
        <f t="shared" si="59"/>
        <v>#REF!</v>
      </c>
    </row>
    <row r="458" spans="2:19" x14ac:dyDescent="0.25">
      <c r="B458">
        <v>456</v>
      </c>
      <c r="C458" t="e">
        <f t="shared" si="60"/>
        <v>#REF!</v>
      </c>
      <c r="D458" t="e">
        <f t="shared" si="54"/>
        <v>#REF!</v>
      </c>
      <c r="E458" t="e">
        <f t="shared" si="55"/>
        <v>#REF!</v>
      </c>
      <c r="K458" s="13" t="e">
        <f t="shared" si="56"/>
        <v>#REF!</v>
      </c>
      <c r="L458" t="e">
        <f t="shared" si="57"/>
        <v>#REF!</v>
      </c>
      <c r="P458" t="e">
        <f t="shared" si="58"/>
        <v>#REF!</v>
      </c>
      <c r="S458" t="e">
        <f t="shared" si="59"/>
        <v>#REF!</v>
      </c>
    </row>
    <row r="459" spans="2:19" x14ac:dyDescent="0.25">
      <c r="B459">
        <v>457</v>
      </c>
      <c r="C459" t="e">
        <f t="shared" si="60"/>
        <v>#REF!</v>
      </c>
      <c r="D459" t="e">
        <f t="shared" si="54"/>
        <v>#REF!</v>
      </c>
      <c r="E459" t="e">
        <f t="shared" si="55"/>
        <v>#REF!</v>
      </c>
      <c r="K459" s="13" t="e">
        <f t="shared" si="56"/>
        <v>#REF!</v>
      </c>
      <c r="L459" t="e">
        <f t="shared" si="57"/>
        <v>#REF!</v>
      </c>
      <c r="P459" t="e">
        <f t="shared" si="58"/>
        <v>#REF!</v>
      </c>
      <c r="S459" t="e">
        <f t="shared" si="59"/>
        <v>#REF!</v>
      </c>
    </row>
    <row r="460" spans="2:19" x14ac:dyDescent="0.25">
      <c r="B460">
        <v>458</v>
      </c>
      <c r="C460" t="e">
        <f t="shared" si="60"/>
        <v>#REF!</v>
      </c>
      <c r="D460" t="e">
        <f t="shared" si="54"/>
        <v>#REF!</v>
      </c>
      <c r="E460" t="e">
        <f t="shared" si="55"/>
        <v>#REF!</v>
      </c>
      <c r="K460" s="13" t="e">
        <f t="shared" si="56"/>
        <v>#REF!</v>
      </c>
      <c r="L460" t="e">
        <f t="shared" si="57"/>
        <v>#REF!</v>
      </c>
      <c r="P460" t="e">
        <f t="shared" si="58"/>
        <v>#REF!</v>
      </c>
      <c r="S460" t="e">
        <f t="shared" si="59"/>
        <v>#REF!</v>
      </c>
    </row>
    <row r="461" spans="2:19" x14ac:dyDescent="0.25">
      <c r="B461">
        <v>459</v>
      </c>
      <c r="C461" t="e">
        <f t="shared" si="60"/>
        <v>#REF!</v>
      </c>
      <c r="D461" t="e">
        <f t="shared" si="54"/>
        <v>#REF!</v>
      </c>
      <c r="E461" t="e">
        <f t="shared" si="55"/>
        <v>#REF!</v>
      </c>
      <c r="K461" s="13" t="e">
        <f t="shared" si="56"/>
        <v>#REF!</v>
      </c>
      <c r="L461" t="e">
        <f t="shared" si="57"/>
        <v>#REF!</v>
      </c>
      <c r="P461" t="e">
        <f t="shared" si="58"/>
        <v>#REF!</v>
      </c>
      <c r="S461" t="e">
        <f t="shared" si="59"/>
        <v>#REF!</v>
      </c>
    </row>
    <row r="462" spans="2:19" x14ac:dyDescent="0.25">
      <c r="B462">
        <v>460</v>
      </c>
      <c r="C462" t="e">
        <f t="shared" si="60"/>
        <v>#REF!</v>
      </c>
      <c r="D462" t="e">
        <f t="shared" si="54"/>
        <v>#REF!</v>
      </c>
      <c r="E462" t="e">
        <f t="shared" si="55"/>
        <v>#REF!</v>
      </c>
      <c r="K462" s="13" t="e">
        <f t="shared" si="56"/>
        <v>#REF!</v>
      </c>
      <c r="L462" t="e">
        <f t="shared" si="57"/>
        <v>#REF!</v>
      </c>
      <c r="P462" t="e">
        <f t="shared" si="58"/>
        <v>#REF!</v>
      </c>
      <c r="S462" t="e">
        <f t="shared" si="59"/>
        <v>#REF!</v>
      </c>
    </row>
    <row r="463" spans="2:19" x14ac:dyDescent="0.25">
      <c r="B463">
        <v>461</v>
      </c>
      <c r="C463" t="e">
        <f t="shared" si="60"/>
        <v>#REF!</v>
      </c>
      <c r="D463" t="e">
        <f t="shared" si="54"/>
        <v>#REF!</v>
      </c>
      <c r="E463" t="e">
        <f t="shared" si="55"/>
        <v>#REF!</v>
      </c>
      <c r="K463" s="13" t="e">
        <f t="shared" si="56"/>
        <v>#REF!</v>
      </c>
      <c r="L463" t="e">
        <f t="shared" si="57"/>
        <v>#REF!</v>
      </c>
      <c r="P463" t="e">
        <f t="shared" si="58"/>
        <v>#REF!</v>
      </c>
      <c r="S463" t="e">
        <f t="shared" si="59"/>
        <v>#REF!</v>
      </c>
    </row>
    <row r="464" spans="2:19" x14ac:dyDescent="0.25">
      <c r="B464">
        <v>462</v>
      </c>
      <c r="C464" t="e">
        <f t="shared" si="60"/>
        <v>#REF!</v>
      </c>
      <c r="D464" t="e">
        <f t="shared" si="54"/>
        <v>#REF!</v>
      </c>
      <c r="E464" t="e">
        <f t="shared" si="55"/>
        <v>#REF!</v>
      </c>
      <c r="K464" s="13" t="e">
        <f t="shared" si="56"/>
        <v>#REF!</v>
      </c>
      <c r="L464" t="e">
        <f t="shared" si="57"/>
        <v>#REF!</v>
      </c>
      <c r="P464" t="e">
        <f t="shared" si="58"/>
        <v>#REF!</v>
      </c>
      <c r="S464" t="e">
        <f t="shared" si="59"/>
        <v>#REF!</v>
      </c>
    </row>
    <row r="465" spans="2:19" x14ac:dyDescent="0.25">
      <c r="B465">
        <v>463</v>
      </c>
      <c r="C465" t="e">
        <f t="shared" si="60"/>
        <v>#REF!</v>
      </c>
      <c r="D465" t="e">
        <f t="shared" si="54"/>
        <v>#REF!</v>
      </c>
      <c r="E465" t="e">
        <f t="shared" si="55"/>
        <v>#REF!</v>
      </c>
      <c r="K465" s="13" t="e">
        <f t="shared" si="56"/>
        <v>#REF!</v>
      </c>
      <c r="L465" t="e">
        <f t="shared" si="57"/>
        <v>#REF!</v>
      </c>
      <c r="P465" t="e">
        <f t="shared" si="58"/>
        <v>#REF!</v>
      </c>
      <c r="S465" t="e">
        <f t="shared" si="59"/>
        <v>#REF!</v>
      </c>
    </row>
    <row r="466" spans="2:19" x14ac:dyDescent="0.25">
      <c r="B466">
        <v>464</v>
      </c>
      <c r="C466" t="e">
        <f t="shared" si="60"/>
        <v>#REF!</v>
      </c>
      <c r="D466" t="e">
        <f t="shared" si="54"/>
        <v>#REF!</v>
      </c>
      <c r="E466" t="e">
        <f t="shared" si="55"/>
        <v>#REF!</v>
      </c>
      <c r="K466" s="13" t="e">
        <f t="shared" si="56"/>
        <v>#REF!</v>
      </c>
      <c r="L466" t="e">
        <f t="shared" si="57"/>
        <v>#REF!</v>
      </c>
      <c r="P466" t="e">
        <f t="shared" si="58"/>
        <v>#REF!</v>
      </c>
      <c r="S466" t="e">
        <f t="shared" si="59"/>
        <v>#REF!</v>
      </c>
    </row>
    <row r="467" spans="2:19" x14ac:dyDescent="0.25">
      <c r="B467">
        <v>465</v>
      </c>
      <c r="C467" t="e">
        <f t="shared" si="60"/>
        <v>#REF!</v>
      </c>
      <c r="D467" t="e">
        <f t="shared" si="54"/>
        <v>#REF!</v>
      </c>
      <c r="E467" t="e">
        <f t="shared" si="55"/>
        <v>#REF!</v>
      </c>
      <c r="K467" s="13" t="e">
        <f t="shared" si="56"/>
        <v>#REF!</v>
      </c>
      <c r="L467" t="e">
        <f t="shared" si="57"/>
        <v>#REF!</v>
      </c>
      <c r="P467" t="e">
        <f t="shared" si="58"/>
        <v>#REF!</v>
      </c>
      <c r="S467" t="e">
        <f t="shared" si="59"/>
        <v>#REF!</v>
      </c>
    </row>
    <row r="468" spans="2:19" x14ac:dyDescent="0.25">
      <c r="B468">
        <v>466</v>
      </c>
      <c r="C468" t="e">
        <f t="shared" si="60"/>
        <v>#REF!</v>
      </c>
      <c r="D468" t="e">
        <f t="shared" si="54"/>
        <v>#REF!</v>
      </c>
      <c r="E468" t="e">
        <f t="shared" si="55"/>
        <v>#REF!</v>
      </c>
      <c r="K468" s="13" t="e">
        <f t="shared" si="56"/>
        <v>#REF!</v>
      </c>
      <c r="L468" t="e">
        <f t="shared" si="57"/>
        <v>#REF!</v>
      </c>
      <c r="P468" t="e">
        <f t="shared" si="58"/>
        <v>#REF!</v>
      </c>
      <c r="S468" t="e">
        <f t="shared" si="59"/>
        <v>#REF!</v>
      </c>
    </row>
    <row r="469" spans="2:19" x14ac:dyDescent="0.25">
      <c r="B469">
        <v>467</v>
      </c>
      <c r="C469" t="e">
        <f t="shared" si="60"/>
        <v>#REF!</v>
      </c>
      <c r="D469" t="e">
        <f t="shared" si="54"/>
        <v>#REF!</v>
      </c>
      <c r="E469" t="e">
        <f t="shared" si="55"/>
        <v>#REF!</v>
      </c>
      <c r="K469" s="13" t="e">
        <f t="shared" si="56"/>
        <v>#REF!</v>
      </c>
      <c r="L469" t="e">
        <f t="shared" si="57"/>
        <v>#REF!</v>
      </c>
      <c r="P469" t="e">
        <f t="shared" si="58"/>
        <v>#REF!</v>
      </c>
      <c r="S469" t="e">
        <f t="shared" si="59"/>
        <v>#REF!</v>
      </c>
    </row>
    <row r="470" spans="2:19" x14ac:dyDescent="0.25">
      <c r="B470">
        <v>468</v>
      </c>
      <c r="C470" t="e">
        <f t="shared" si="60"/>
        <v>#REF!</v>
      </c>
      <c r="D470" t="e">
        <f t="shared" si="54"/>
        <v>#REF!</v>
      </c>
      <c r="E470" t="e">
        <f t="shared" si="55"/>
        <v>#REF!</v>
      </c>
      <c r="K470" s="13" t="e">
        <f t="shared" si="56"/>
        <v>#REF!</v>
      </c>
      <c r="L470" t="e">
        <f t="shared" si="57"/>
        <v>#REF!</v>
      </c>
      <c r="P470" t="e">
        <f t="shared" si="58"/>
        <v>#REF!</v>
      </c>
      <c r="S470" t="e">
        <f t="shared" si="59"/>
        <v>#REF!</v>
      </c>
    </row>
    <row r="471" spans="2:19" x14ac:dyDescent="0.25">
      <c r="B471">
        <v>469</v>
      </c>
      <c r="C471" t="e">
        <f t="shared" si="60"/>
        <v>#REF!</v>
      </c>
      <c r="D471" t="e">
        <f t="shared" si="54"/>
        <v>#REF!</v>
      </c>
      <c r="E471" t="e">
        <f t="shared" si="55"/>
        <v>#REF!</v>
      </c>
      <c r="K471" s="13" t="e">
        <f t="shared" si="56"/>
        <v>#REF!</v>
      </c>
      <c r="L471" t="e">
        <f t="shared" si="57"/>
        <v>#REF!</v>
      </c>
      <c r="P471" t="e">
        <f t="shared" si="58"/>
        <v>#REF!</v>
      </c>
      <c r="S471" t="e">
        <f t="shared" si="59"/>
        <v>#REF!</v>
      </c>
    </row>
    <row r="472" spans="2:19" x14ac:dyDescent="0.25">
      <c r="B472">
        <v>470</v>
      </c>
      <c r="C472" t="e">
        <f t="shared" si="60"/>
        <v>#REF!</v>
      </c>
      <c r="D472" t="e">
        <f t="shared" si="54"/>
        <v>#REF!</v>
      </c>
      <c r="E472" t="e">
        <f t="shared" si="55"/>
        <v>#REF!</v>
      </c>
      <c r="K472" s="13" t="e">
        <f t="shared" si="56"/>
        <v>#REF!</v>
      </c>
      <c r="L472" t="e">
        <f t="shared" si="57"/>
        <v>#REF!</v>
      </c>
      <c r="P472" t="e">
        <f t="shared" si="58"/>
        <v>#REF!</v>
      </c>
      <c r="S472" t="e">
        <f t="shared" si="59"/>
        <v>#REF!</v>
      </c>
    </row>
    <row r="473" spans="2:19" x14ac:dyDescent="0.25">
      <c r="B473">
        <v>471</v>
      </c>
      <c r="C473" t="e">
        <f t="shared" si="60"/>
        <v>#REF!</v>
      </c>
      <c r="D473" t="e">
        <f t="shared" si="54"/>
        <v>#REF!</v>
      </c>
      <c r="E473" t="e">
        <f t="shared" si="55"/>
        <v>#REF!</v>
      </c>
      <c r="K473" s="13" t="e">
        <f t="shared" si="56"/>
        <v>#REF!</v>
      </c>
      <c r="L473" t="e">
        <f t="shared" si="57"/>
        <v>#REF!</v>
      </c>
      <c r="P473" t="e">
        <f t="shared" si="58"/>
        <v>#REF!</v>
      </c>
      <c r="S473" t="e">
        <f t="shared" si="59"/>
        <v>#REF!</v>
      </c>
    </row>
    <row r="474" spans="2:19" x14ac:dyDescent="0.25">
      <c r="B474">
        <v>472</v>
      </c>
      <c r="C474" t="e">
        <f t="shared" si="60"/>
        <v>#REF!</v>
      </c>
      <c r="D474" t="e">
        <f t="shared" si="54"/>
        <v>#REF!</v>
      </c>
      <c r="E474" t="e">
        <f t="shared" si="55"/>
        <v>#REF!</v>
      </c>
      <c r="K474" s="13" t="e">
        <f t="shared" si="56"/>
        <v>#REF!</v>
      </c>
      <c r="L474" t="e">
        <f t="shared" si="57"/>
        <v>#REF!</v>
      </c>
      <c r="P474" t="e">
        <f t="shared" si="58"/>
        <v>#REF!</v>
      </c>
      <c r="S474" t="e">
        <f t="shared" si="59"/>
        <v>#REF!</v>
      </c>
    </row>
    <row r="475" spans="2:19" x14ac:dyDescent="0.25">
      <c r="B475">
        <v>473</v>
      </c>
      <c r="C475" t="e">
        <f t="shared" si="60"/>
        <v>#REF!</v>
      </c>
      <c r="D475" t="e">
        <f t="shared" si="54"/>
        <v>#REF!</v>
      </c>
      <c r="E475" t="e">
        <f t="shared" si="55"/>
        <v>#REF!</v>
      </c>
      <c r="K475" s="13" t="e">
        <f t="shared" si="56"/>
        <v>#REF!</v>
      </c>
      <c r="L475" t="e">
        <f t="shared" si="57"/>
        <v>#REF!</v>
      </c>
      <c r="P475" t="e">
        <f t="shared" si="58"/>
        <v>#REF!</v>
      </c>
      <c r="S475" t="e">
        <f t="shared" si="59"/>
        <v>#REF!</v>
      </c>
    </row>
    <row r="476" spans="2:19" x14ac:dyDescent="0.25">
      <c r="B476">
        <v>474</v>
      </c>
      <c r="C476" t="e">
        <f t="shared" si="60"/>
        <v>#REF!</v>
      </c>
      <c r="D476" t="e">
        <f t="shared" si="54"/>
        <v>#REF!</v>
      </c>
      <c r="E476" t="e">
        <f t="shared" si="55"/>
        <v>#REF!</v>
      </c>
      <c r="K476" s="13" t="e">
        <f t="shared" si="56"/>
        <v>#REF!</v>
      </c>
      <c r="L476" t="e">
        <f t="shared" si="57"/>
        <v>#REF!</v>
      </c>
      <c r="P476" t="e">
        <f t="shared" si="58"/>
        <v>#REF!</v>
      </c>
      <c r="S476" t="e">
        <f t="shared" si="59"/>
        <v>#REF!</v>
      </c>
    </row>
    <row r="477" spans="2:19" x14ac:dyDescent="0.25">
      <c r="B477">
        <v>475</v>
      </c>
      <c r="C477" t="e">
        <f t="shared" si="60"/>
        <v>#REF!</v>
      </c>
      <c r="D477" t="e">
        <f t="shared" si="54"/>
        <v>#REF!</v>
      </c>
      <c r="E477" t="e">
        <f t="shared" si="55"/>
        <v>#REF!</v>
      </c>
      <c r="K477" s="13" t="e">
        <f t="shared" si="56"/>
        <v>#REF!</v>
      </c>
      <c r="L477" t="e">
        <f t="shared" si="57"/>
        <v>#REF!</v>
      </c>
      <c r="P477" t="e">
        <f t="shared" si="58"/>
        <v>#REF!</v>
      </c>
      <c r="S477" t="e">
        <f t="shared" si="59"/>
        <v>#REF!</v>
      </c>
    </row>
    <row r="478" spans="2:19" x14ac:dyDescent="0.25">
      <c r="B478">
        <v>476</v>
      </c>
      <c r="C478" t="e">
        <f t="shared" si="60"/>
        <v>#REF!</v>
      </c>
      <c r="D478" t="e">
        <f t="shared" si="54"/>
        <v>#REF!</v>
      </c>
      <c r="E478" t="e">
        <f t="shared" si="55"/>
        <v>#REF!</v>
      </c>
      <c r="K478" s="13" t="e">
        <f t="shared" si="56"/>
        <v>#REF!</v>
      </c>
      <c r="L478" t="e">
        <f t="shared" si="57"/>
        <v>#REF!</v>
      </c>
      <c r="P478" t="e">
        <f t="shared" si="58"/>
        <v>#REF!</v>
      </c>
      <c r="S478" t="e">
        <f t="shared" si="59"/>
        <v>#REF!</v>
      </c>
    </row>
    <row r="479" spans="2:19" x14ac:dyDescent="0.25">
      <c r="B479">
        <v>477</v>
      </c>
      <c r="C479" t="e">
        <f t="shared" si="60"/>
        <v>#REF!</v>
      </c>
      <c r="D479" t="e">
        <f t="shared" si="54"/>
        <v>#REF!</v>
      </c>
      <c r="E479" t="e">
        <f t="shared" si="55"/>
        <v>#REF!</v>
      </c>
      <c r="K479" s="13" t="e">
        <f t="shared" si="56"/>
        <v>#REF!</v>
      </c>
      <c r="L479" t="e">
        <f t="shared" si="57"/>
        <v>#REF!</v>
      </c>
      <c r="P479" t="e">
        <f t="shared" si="58"/>
        <v>#REF!</v>
      </c>
      <c r="S479" t="e">
        <f t="shared" si="59"/>
        <v>#REF!</v>
      </c>
    </row>
    <row r="480" spans="2:19" x14ac:dyDescent="0.25">
      <c r="B480">
        <v>478</v>
      </c>
      <c r="C480" t="e">
        <f t="shared" si="60"/>
        <v>#REF!</v>
      </c>
      <c r="D480" t="e">
        <f t="shared" si="54"/>
        <v>#REF!</v>
      </c>
      <c r="E480" t="e">
        <f t="shared" si="55"/>
        <v>#REF!</v>
      </c>
      <c r="K480" s="13" t="e">
        <f t="shared" si="56"/>
        <v>#REF!</v>
      </c>
      <c r="L480" t="e">
        <f t="shared" si="57"/>
        <v>#REF!</v>
      </c>
      <c r="P480" t="e">
        <f t="shared" si="58"/>
        <v>#REF!</v>
      </c>
      <c r="S480" t="e">
        <f t="shared" si="59"/>
        <v>#REF!</v>
      </c>
    </row>
    <row r="481" spans="2:19" x14ac:dyDescent="0.25">
      <c r="B481">
        <v>479</v>
      </c>
      <c r="C481" t="e">
        <f t="shared" si="60"/>
        <v>#REF!</v>
      </c>
      <c r="D481" t="e">
        <f t="shared" si="54"/>
        <v>#REF!</v>
      </c>
      <c r="E481" t="e">
        <f t="shared" si="55"/>
        <v>#REF!</v>
      </c>
      <c r="K481" s="13" t="e">
        <f t="shared" si="56"/>
        <v>#REF!</v>
      </c>
      <c r="L481" t="e">
        <f t="shared" si="57"/>
        <v>#REF!</v>
      </c>
      <c r="P481" t="e">
        <f t="shared" si="58"/>
        <v>#REF!</v>
      </c>
      <c r="S481" t="e">
        <f t="shared" si="59"/>
        <v>#REF!</v>
      </c>
    </row>
    <row r="482" spans="2:19" x14ac:dyDescent="0.25">
      <c r="B482">
        <v>480</v>
      </c>
      <c r="C482" t="e">
        <f t="shared" si="60"/>
        <v>#REF!</v>
      </c>
      <c r="D482" t="e">
        <f t="shared" si="54"/>
        <v>#REF!</v>
      </c>
      <c r="E482" t="e">
        <f t="shared" si="55"/>
        <v>#REF!</v>
      </c>
      <c r="K482" s="13" t="e">
        <f t="shared" si="56"/>
        <v>#REF!</v>
      </c>
      <c r="L482" t="e">
        <f t="shared" si="57"/>
        <v>#REF!</v>
      </c>
      <c r="P482" t="e">
        <f t="shared" si="58"/>
        <v>#REF!</v>
      </c>
      <c r="S482" t="e">
        <f t="shared" si="59"/>
        <v>#REF!</v>
      </c>
    </row>
    <row r="483" spans="2:19" x14ac:dyDescent="0.25">
      <c r="B483">
        <v>481</v>
      </c>
      <c r="C483" t="e">
        <f t="shared" si="60"/>
        <v>#REF!</v>
      </c>
      <c r="D483" t="e">
        <f t="shared" si="54"/>
        <v>#REF!</v>
      </c>
      <c r="E483" t="e">
        <f t="shared" si="55"/>
        <v>#REF!</v>
      </c>
      <c r="K483" s="13" t="e">
        <f t="shared" si="56"/>
        <v>#REF!</v>
      </c>
      <c r="L483" t="e">
        <f t="shared" si="57"/>
        <v>#REF!</v>
      </c>
      <c r="P483" t="e">
        <f t="shared" si="58"/>
        <v>#REF!</v>
      </c>
      <c r="S483" t="e">
        <f t="shared" si="59"/>
        <v>#REF!</v>
      </c>
    </row>
    <row r="484" spans="2:19" x14ac:dyDescent="0.25">
      <c r="B484">
        <v>482</v>
      </c>
      <c r="C484" t="e">
        <f t="shared" si="60"/>
        <v>#REF!</v>
      </c>
      <c r="D484" t="e">
        <f t="shared" si="54"/>
        <v>#REF!</v>
      </c>
      <c r="E484" t="e">
        <f t="shared" si="55"/>
        <v>#REF!</v>
      </c>
      <c r="K484" s="13" t="e">
        <f t="shared" si="56"/>
        <v>#REF!</v>
      </c>
      <c r="L484" t="e">
        <f t="shared" si="57"/>
        <v>#REF!</v>
      </c>
      <c r="P484" t="e">
        <f t="shared" si="58"/>
        <v>#REF!</v>
      </c>
      <c r="S484" t="e">
        <f t="shared" si="59"/>
        <v>#REF!</v>
      </c>
    </row>
    <row r="485" spans="2:19" x14ac:dyDescent="0.25">
      <c r="B485">
        <v>483</v>
      </c>
      <c r="C485" t="e">
        <f t="shared" si="60"/>
        <v>#REF!</v>
      </c>
      <c r="D485" t="e">
        <f t="shared" si="54"/>
        <v>#REF!</v>
      </c>
      <c r="E485" t="e">
        <f t="shared" si="55"/>
        <v>#REF!</v>
      </c>
      <c r="K485" s="13" t="e">
        <f t="shared" si="56"/>
        <v>#REF!</v>
      </c>
      <c r="L485" t="e">
        <f t="shared" si="57"/>
        <v>#REF!</v>
      </c>
      <c r="P485" t="e">
        <f t="shared" si="58"/>
        <v>#REF!</v>
      </c>
      <c r="S485" t="e">
        <f t="shared" si="59"/>
        <v>#REF!</v>
      </c>
    </row>
    <row r="486" spans="2:19" x14ac:dyDescent="0.25">
      <c r="B486">
        <v>484</v>
      </c>
      <c r="C486" t="e">
        <f t="shared" si="60"/>
        <v>#REF!</v>
      </c>
      <c r="D486" t="e">
        <f t="shared" si="54"/>
        <v>#REF!</v>
      </c>
      <c r="E486" t="e">
        <f t="shared" si="55"/>
        <v>#REF!</v>
      </c>
      <c r="K486" s="13" t="e">
        <f t="shared" si="56"/>
        <v>#REF!</v>
      </c>
      <c r="L486" t="e">
        <f t="shared" si="57"/>
        <v>#REF!</v>
      </c>
      <c r="P486" t="e">
        <f t="shared" si="58"/>
        <v>#REF!</v>
      </c>
      <c r="S486" t="e">
        <f t="shared" si="59"/>
        <v>#REF!</v>
      </c>
    </row>
    <row r="487" spans="2:19" x14ac:dyDescent="0.25">
      <c r="B487">
        <v>485</v>
      </c>
      <c r="C487" t="e">
        <f t="shared" si="60"/>
        <v>#REF!</v>
      </c>
      <c r="D487" t="e">
        <f t="shared" si="54"/>
        <v>#REF!</v>
      </c>
      <c r="E487" t="e">
        <f t="shared" si="55"/>
        <v>#REF!</v>
      </c>
      <c r="K487" s="13" t="e">
        <f t="shared" si="56"/>
        <v>#REF!</v>
      </c>
      <c r="L487" t="e">
        <f t="shared" si="57"/>
        <v>#REF!</v>
      </c>
      <c r="P487" t="e">
        <f t="shared" si="58"/>
        <v>#REF!</v>
      </c>
      <c r="S487" t="e">
        <f t="shared" si="59"/>
        <v>#REF!</v>
      </c>
    </row>
    <row r="488" spans="2:19" x14ac:dyDescent="0.25">
      <c r="B488">
        <v>486</v>
      </c>
      <c r="C488" t="e">
        <f t="shared" si="60"/>
        <v>#REF!</v>
      </c>
      <c r="D488" t="e">
        <f t="shared" si="54"/>
        <v>#REF!</v>
      </c>
      <c r="E488" t="e">
        <f t="shared" si="55"/>
        <v>#REF!</v>
      </c>
      <c r="K488" s="13" t="e">
        <f t="shared" si="56"/>
        <v>#REF!</v>
      </c>
      <c r="L488" t="e">
        <f t="shared" si="57"/>
        <v>#REF!</v>
      </c>
      <c r="P488" t="e">
        <f t="shared" si="58"/>
        <v>#REF!</v>
      </c>
      <c r="S488" t="e">
        <f t="shared" si="59"/>
        <v>#REF!</v>
      </c>
    </row>
    <row r="489" spans="2:19" x14ac:dyDescent="0.25">
      <c r="B489">
        <v>487</v>
      </c>
      <c r="C489" t="e">
        <f t="shared" si="60"/>
        <v>#REF!</v>
      </c>
      <c r="D489" t="e">
        <f t="shared" si="54"/>
        <v>#REF!</v>
      </c>
      <c r="E489" t="e">
        <f t="shared" si="55"/>
        <v>#REF!</v>
      </c>
      <c r="K489" s="13" t="e">
        <f t="shared" si="56"/>
        <v>#REF!</v>
      </c>
      <c r="L489" t="e">
        <f t="shared" si="57"/>
        <v>#REF!</v>
      </c>
      <c r="P489" t="e">
        <f t="shared" si="58"/>
        <v>#REF!</v>
      </c>
      <c r="S489" t="e">
        <f t="shared" si="59"/>
        <v>#REF!</v>
      </c>
    </row>
    <row r="490" spans="2:19" x14ac:dyDescent="0.25">
      <c r="B490">
        <v>488</v>
      </c>
      <c r="C490" t="e">
        <f t="shared" si="60"/>
        <v>#REF!</v>
      </c>
      <c r="D490" t="e">
        <f t="shared" si="54"/>
        <v>#REF!</v>
      </c>
      <c r="E490" t="e">
        <f t="shared" si="55"/>
        <v>#REF!</v>
      </c>
      <c r="K490" s="13" t="e">
        <f t="shared" si="56"/>
        <v>#REF!</v>
      </c>
      <c r="L490" t="e">
        <f t="shared" si="57"/>
        <v>#REF!</v>
      </c>
      <c r="P490" t="e">
        <f t="shared" si="58"/>
        <v>#REF!</v>
      </c>
      <c r="S490" t="e">
        <f t="shared" si="59"/>
        <v>#REF!</v>
      </c>
    </row>
    <row r="491" spans="2:19" x14ac:dyDescent="0.25">
      <c r="B491">
        <v>489</v>
      </c>
      <c r="C491" t="e">
        <f t="shared" si="60"/>
        <v>#REF!</v>
      </c>
      <c r="D491" t="e">
        <f t="shared" si="54"/>
        <v>#REF!</v>
      </c>
      <c r="E491" t="e">
        <f t="shared" si="55"/>
        <v>#REF!</v>
      </c>
      <c r="K491" s="13" t="e">
        <f t="shared" si="56"/>
        <v>#REF!</v>
      </c>
      <c r="L491" t="e">
        <f t="shared" si="57"/>
        <v>#REF!</v>
      </c>
      <c r="P491" t="e">
        <f t="shared" si="58"/>
        <v>#REF!</v>
      </c>
      <c r="S491" t="e">
        <f t="shared" si="59"/>
        <v>#REF!</v>
      </c>
    </row>
    <row r="492" spans="2:19" x14ac:dyDescent="0.25">
      <c r="B492">
        <v>490</v>
      </c>
      <c r="C492" t="e">
        <f t="shared" si="60"/>
        <v>#REF!</v>
      </c>
      <c r="D492" t="e">
        <f t="shared" si="54"/>
        <v>#REF!</v>
      </c>
      <c r="E492" t="e">
        <f t="shared" si="55"/>
        <v>#REF!</v>
      </c>
      <c r="K492" s="13" t="e">
        <f t="shared" si="56"/>
        <v>#REF!</v>
      </c>
      <c r="L492" t="e">
        <f t="shared" si="57"/>
        <v>#REF!</v>
      </c>
      <c r="P492" t="e">
        <f t="shared" si="58"/>
        <v>#REF!</v>
      </c>
      <c r="S492" t="e">
        <f t="shared" si="59"/>
        <v>#REF!</v>
      </c>
    </row>
    <row r="493" spans="2:19" x14ac:dyDescent="0.25">
      <c r="B493">
        <v>491</v>
      </c>
      <c r="C493" t="e">
        <f t="shared" si="60"/>
        <v>#REF!</v>
      </c>
      <c r="D493" t="e">
        <f t="shared" si="54"/>
        <v>#REF!</v>
      </c>
      <c r="E493" t="e">
        <f t="shared" si="55"/>
        <v>#REF!</v>
      </c>
      <c r="K493" s="13" t="e">
        <f t="shared" si="56"/>
        <v>#REF!</v>
      </c>
      <c r="L493" t="e">
        <f t="shared" si="57"/>
        <v>#REF!</v>
      </c>
      <c r="P493" t="e">
        <f t="shared" si="58"/>
        <v>#REF!</v>
      </c>
      <c r="S493" t="e">
        <f t="shared" si="59"/>
        <v>#REF!</v>
      </c>
    </row>
    <row r="494" spans="2:19" x14ac:dyDescent="0.25">
      <c r="B494">
        <v>492</v>
      </c>
      <c r="C494" t="e">
        <f t="shared" si="60"/>
        <v>#REF!</v>
      </c>
      <c r="D494" t="e">
        <f t="shared" si="54"/>
        <v>#REF!</v>
      </c>
      <c r="E494" t="e">
        <f t="shared" si="55"/>
        <v>#REF!</v>
      </c>
      <c r="K494" s="13" t="e">
        <f t="shared" si="56"/>
        <v>#REF!</v>
      </c>
      <c r="L494" t="e">
        <f t="shared" si="57"/>
        <v>#REF!</v>
      </c>
      <c r="P494" t="e">
        <f t="shared" si="58"/>
        <v>#REF!</v>
      </c>
      <c r="S494" t="e">
        <f t="shared" si="59"/>
        <v>#REF!</v>
      </c>
    </row>
    <row r="495" spans="2:19" x14ac:dyDescent="0.25">
      <c r="B495">
        <v>493</v>
      </c>
      <c r="C495" t="e">
        <f t="shared" si="60"/>
        <v>#REF!</v>
      </c>
      <c r="D495" t="e">
        <f t="shared" si="54"/>
        <v>#REF!</v>
      </c>
      <c r="E495" t="e">
        <f t="shared" si="55"/>
        <v>#REF!</v>
      </c>
      <c r="K495" s="13" t="e">
        <f t="shared" si="56"/>
        <v>#REF!</v>
      </c>
      <c r="L495" t="e">
        <f t="shared" si="57"/>
        <v>#REF!</v>
      </c>
      <c r="P495" t="e">
        <f t="shared" si="58"/>
        <v>#REF!</v>
      </c>
      <c r="S495" t="e">
        <f t="shared" si="59"/>
        <v>#REF!</v>
      </c>
    </row>
    <row r="496" spans="2:19" x14ac:dyDescent="0.25">
      <c r="B496">
        <v>494</v>
      </c>
      <c r="C496" t="e">
        <f t="shared" si="60"/>
        <v>#REF!</v>
      </c>
      <c r="D496" t="e">
        <f t="shared" si="54"/>
        <v>#REF!</v>
      </c>
      <c r="E496" t="e">
        <f t="shared" si="55"/>
        <v>#REF!</v>
      </c>
      <c r="K496" s="13" t="e">
        <f t="shared" si="56"/>
        <v>#REF!</v>
      </c>
      <c r="L496" t="e">
        <f t="shared" si="57"/>
        <v>#REF!</v>
      </c>
      <c r="P496" t="e">
        <f t="shared" si="58"/>
        <v>#REF!</v>
      </c>
      <c r="S496" t="e">
        <f t="shared" si="59"/>
        <v>#REF!</v>
      </c>
    </row>
    <row r="497" spans="1:19" x14ac:dyDescent="0.25">
      <c r="B497">
        <v>495</v>
      </c>
      <c r="C497" t="e">
        <f t="shared" si="60"/>
        <v>#REF!</v>
      </c>
      <c r="D497" t="e">
        <f t="shared" si="54"/>
        <v>#REF!</v>
      </c>
      <c r="E497" t="e">
        <f t="shared" si="55"/>
        <v>#REF!</v>
      </c>
      <c r="K497" s="13" t="e">
        <f t="shared" si="56"/>
        <v>#REF!</v>
      </c>
      <c r="L497" t="e">
        <f t="shared" si="57"/>
        <v>#REF!</v>
      </c>
      <c r="P497" t="e">
        <f t="shared" si="58"/>
        <v>#REF!</v>
      </c>
      <c r="S497" t="e">
        <f t="shared" si="59"/>
        <v>#REF!</v>
      </c>
    </row>
    <row r="498" spans="1:19" x14ac:dyDescent="0.25">
      <c r="B498">
        <v>496</v>
      </c>
      <c r="C498" t="e">
        <f t="shared" si="60"/>
        <v>#REF!</v>
      </c>
      <c r="D498" t="e">
        <f t="shared" si="54"/>
        <v>#REF!</v>
      </c>
      <c r="E498" t="e">
        <f t="shared" si="55"/>
        <v>#REF!</v>
      </c>
      <c r="K498" s="13" t="e">
        <f t="shared" si="56"/>
        <v>#REF!</v>
      </c>
      <c r="L498" t="e">
        <f t="shared" si="57"/>
        <v>#REF!</v>
      </c>
      <c r="P498" t="e">
        <f t="shared" si="58"/>
        <v>#REF!</v>
      </c>
      <c r="S498" t="e">
        <f t="shared" si="59"/>
        <v>#REF!</v>
      </c>
    </row>
    <row r="499" spans="1:19" x14ac:dyDescent="0.25">
      <c r="B499">
        <v>497</v>
      </c>
      <c r="C499" t="e">
        <f t="shared" si="60"/>
        <v>#REF!</v>
      </c>
      <c r="D499" t="e">
        <f t="shared" si="54"/>
        <v>#REF!</v>
      </c>
      <c r="E499" t="e">
        <f t="shared" si="55"/>
        <v>#REF!</v>
      </c>
      <c r="K499" s="13" t="e">
        <f t="shared" si="56"/>
        <v>#REF!</v>
      </c>
      <c r="L499" t="e">
        <f t="shared" si="57"/>
        <v>#REF!</v>
      </c>
      <c r="P499" t="e">
        <f t="shared" si="58"/>
        <v>#REF!</v>
      </c>
      <c r="S499" t="e">
        <f t="shared" si="59"/>
        <v>#REF!</v>
      </c>
    </row>
    <row r="500" spans="1:19" x14ac:dyDescent="0.25">
      <c r="B500">
        <v>498</v>
      </c>
      <c r="C500" t="e">
        <f t="shared" si="60"/>
        <v>#REF!</v>
      </c>
      <c r="D500" t="e">
        <f t="shared" si="54"/>
        <v>#REF!</v>
      </c>
      <c r="E500" t="e">
        <f t="shared" si="55"/>
        <v>#REF!</v>
      </c>
      <c r="K500" s="13" t="e">
        <f t="shared" si="56"/>
        <v>#REF!</v>
      </c>
      <c r="L500" t="e">
        <f t="shared" si="57"/>
        <v>#REF!</v>
      </c>
      <c r="P500" t="e">
        <f t="shared" si="58"/>
        <v>#REF!</v>
      </c>
      <c r="S500" t="e">
        <f t="shared" si="59"/>
        <v>#REF!</v>
      </c>
    </row>
    <row r="501" spans="1:19" x14ac:dyDescent="0.25">
      <c r="B501">
        <v>499</v>
      </c>
      <c r="C501" t="e">
        <f t="shared" si="60"/>
        <v>#REF!</v>
      </c>
      <c r="D501" t="e">
        <f t="shared" si="54"/>
        <v>#REF!</v>
      </c>
      <c r="E501" t="e">
        <f t="shared" si="55"/>
        <v>#REF!</v>
      </c>
      <c r="K501" s="13" t="e">
        <f t="shared" si="56"/>
        <v>#REF!</v>
      </c>
      <c r="L501" t="e">
        <f t="shared" si="57"/>
        <v>#REF!</v>
      </c>
      <c r="P501" t="e">
        <f t="shared" si="58"/>
        <v>#REF!</v>
      </c>
      <c r="S501" t="e">
        <f t="shared" si="59"/>
        <v>#REF!</v>
      </c>
    </row>
    <row r="502" spans="1:19" x14ac:dyDescent="0.25">
      <c r="A502" s="16" t="s">
        <v>54</v>
      </c>
      <c r="B502">
        <v>500</v>
      </c>
      <c r="C502" t="e">
        <f t="shared" si="60"/>
        <v>#REF!</v>
      </c>
      <c r="D502" t="e">
        <f t="shared" si="54"/>
        <v>#REF!</v>
      </c>
      <c r="E502" t="e">
        <f t="shared" si="55"/>
        <v>#REF!</v>
      </c>
      <c r="K502" s="13" t="e">
        <f t="shared" si="56"/>
        <v>#REF!</v>
      </c>
      <c r="L502" t="e">
        <f t="shared" si="57"/>
        <v>#REF!</v>
      </c>
      <c r="P502" t="e">
        <f t="shared" si="58"/>
        <v>#REF!</v>
      </c>
      <c r="S502" t="e">
        <f t="shared" si="59"/>
        <v>#REF!</v>
      </c>
    </row>
    <row r="503" spans="1:19" x14ac:dyDescent="0.25">
      <c r="A503">
        <v>1</v>
      </c>
      <c r="B503">
        <v>501</v>
      </c>
      <c r="C503" t="e">
        <f>M2+A503</f>
        <v>#REF!</v>
      </c>
      <c r="D503" t="e">
        <f>D502</f>
        <v>#REF!</v>
      </c>
      <c r="L503" t="e">
        <f t="shared" ref="L503:L534" si="61">IF(O2="DC",0.5*D503*(D503*Lm/Vindc_rms_min+D503*Lm/(Vout+D1Vf))/(D503*Lm/Vindc_rms_min+C503),IF(O2="CC",D503-0.5*(Vout+D1Vf)*C503/Lm))</f>
        <v>#REF!</v>
      </c>
      <c r="P503" t="e">
        <f t="shared" ref="P503:P534" si="62">IF(O2="CC",1/(((D503-(Vout+D1Vf)*C503/Lm))*Lm/Vindc_rms_min+C503)*1000,IF(O2="DC",1000/(D503*Lm/Vindc_rms_min+C503)))</f>
        <v>#REF!</v>
      </c>
      <c r="S503" t="e">
        <f t="shared" si="59"/>
        <v>#REF!</v>
      </c>
    </row>
    <row r="504" spans="1:19" x14ac:dyDescent="0.25">
      <c r="A504">
        <v>2</v>
      </c>
      <c r="B504">
        <v>502</v>
      </c>
      <c r="C504" t="e">
        <f t="shared" ref="C504:C567" si="63">M3+A504</f>
        <v>#REF!</v>
      </c>
      <c r="D504" t="e">
        <f t="shared" ref="D504:D567" si="64">D503</f>
        <v>#REF!</v>
      </c>
      <c r="L504" t="e">
        <f t="shared" si="61"/>
        <v>#REF!</v>
      </c>
      <c r="P504" t="e">
        <f t="shared" si="62"/>
        <v>#REF!</v>
      </c>
      <c r="S504" t="e">
        <f t="shared" si="59"/>
        <v>#REF!</v>
      </c>
    </row>
    <row r="505" spans="1:19" x14ac:dyDescent="0.25">
      <c r="A505">
        <v>3</v>
      </c>
      <c r="B505">
        <v>503</v>
      </c>
      <c r="C505" t="e">
        <f t="shared" si="63"/>
        <v>#REF!</v>
      </c>
      <c r="D505" t="e">
        <f t="shared" si="64"/>
        <v>#REF!</v>
      </c>
      <c r="L505" t="e">
        <f t="shared" si="61"/>
        <v>#REF!</v>
      </c>
      <c r="P505" t="e">
        <f t="shared" si="62"/>
        <v>#REF!</v>
      </c>
      <c r="S505" t="e">
        <f t="shared" si="59"/>
        <v>#REF!</v>
      </c>
    </row>
    <row r="506" spans="1:19" x14ac:dyDescent="0.25">
      <c r="A506">
        <v>4</v>
      </c>
      <c r="B506">
        <v>504</v>
      </c>
      <c r="C506" t="e">
        <f t="shared" si="63"/>
        <v>#REF!</v>
      </c>
      <c r="D506" t="e">
        <f t="shared" si="64"/>
        <v>#REF!</v>
      </c>
      <c r="L506" t="e">
        <f t="shared" si="61"/>
        <v>#REF!</v>
      </c>
      <c r="P506" t="e">
        <f t="shared" si="62"/>
        <v>#REF!</v>
      </c>
      <c r="S506" t="e">
        <f t="shared" si="59"/>
        <v>#REF!</v>
      </c>
    </row>
    <row r="507" spans="1:19" x14ac:dyDescent="0.25">
      <c r="A507">
        <v>5</v>
      </c>
      <c r="B507">
        <v>505</v>
      </c>
      <c r="C507" t="e">
        <f t="shared" si="63"/>
        <v>#REF!</v>
      </c>
      <c r="D507" t="e">
        <f t="shared" si="64"/>
        <v>#REF!</v>
      </c>
      <c r="L507" t="e">
        <f t="shared" si="61"/>
        <v>#REF!</v>
      </c>
      <c r="P507" t="e">
        <f t="shared" si="62"/>
        <v>#REF!</v>
      </c>
      <c r="S507" t="e">
        <f t="shared" si="59"/>
        <v>#REF!</v>
      </c>
    </row>
    <row r="508" spans="1:19" x14ac:dyDescent="0.25">
      <c r="A508">
        <v>6</v>
      </c>
      <c r="B508">
        <v>506</v>
      </c>
      <c r="C508" t="e">
        <f t="shared" si="63"/>
        <v>#REF!</v>
      </c>
      <c r="D508" t="e">
        <f t="shared" si="64"/>
        <v>#REF!</v>
      </c>
      <c r="L508" t="e">
        <f t="shared" si="61"/>
        <v>#REF!</v>
      </c>
      <c r="P508" t="e">
        <f t="shared" si="62"/>
        <v>#REF!</v>
      </c>
      <c r="S508" t="e">
        <f t="shared" si="59"/>
        <v>#REF!</v>
      </c>
    </row>
    <row r="509" spans="1:19" x14ac:dyDescent="0.25">
      <c r="A509">
        <v>7</v>
      </c>
      <c r="B509">
        <v>507</v>
      </c>
      <c r="C509" t="e">
        <f t="shared" si="63"/>
        <v>#REF!</v>
      </c>
      <c r="D509" t="e">
        <f t="shared" si="64"/>
        <v>#REF!</v>
      </c>
      <c r="L509" t="e">
        <f t="shared" si="61"/>
        <v>#REF!</v>
      </c>
      <c r="P509" t="e">
        <f t="shared" si="62"/>
        <v>#REF!</v>
      </c>
      <c r="S509" t="e">
        <f t="shared" si="59"/>
        <v>#REF!</v>
      </c>
    </row>
    <row r="510" spans="1:19" x14ac:dyDescent="0.25">
      <c r="A510">
        <v>8</v>
      </c>
      <c r="B510">
        <v>508</v>
      </c>
      <c r="C510" t="e">
        <f t="shared" si="63"/>
        <v>#REF!</v>
      </c>
      <c r="D510" t="e">
        <f t="shared" si="64"/>
        <v>#REF!</v>
      </c>
      <c r="L510" t="e">
        <f t="shared" si="61"/>
        <v>#REF!</v>
      </c>
      <c r="P510" t="e">
        <f t="shared" si="62"/>
        <v>#REF!</v>
      </c>
      <c r="S510" t="e">
        <f t="shared" si="59"/>
        <v>#REF!</v>
      </c>
    </row>
    <row r="511" spans="1:19" x14ac:dyDescent="0.25">
      <c r="A511">
        <v>9</v>
      </c>
      <c r="B511">
        <v>509</v>
      </c>
      <c r="C511" t="e">
        <f t="shared" si="63"/>
        <v>#REF!</v>
      </c>
      <c r="D511" t="e">
        <f t="shared" si="64"/>
        <v>#REF!</v>
      </c>
      <c r="L511" t="e">
        <f t="shared" si="61"/>
        <v>#REF!</v>
      </c>
      <c r="P511" t="e">
        <f t="shared" si="62"/>
        <v>#REF!</v>
      </c>
      <c r="S511" t="e">
        <f t="shared" si="59"/>
        <v>#REF!</v>
      </c>
    </row>
    <row r="512" spans="1:19" x14ac:dyDescent="0.25">
      <c r="A512">
        <v>10</v>
      </c>
      <c r="B512">
        <v>510</v>
      </c>
      <c r="C512" t="e">
        <f t="shared" si="63"/>
        <v>#REF!</v>
      </c>
      <c r="D512" t="e">
        <f t="shared" si="64"/>
        <v>#REF!</v>
      </c>
      <c r="L512" t="e">
        <f t="shared" si="61"/>
        <v>#REF!</v>
      </c>
      <c r="P512" t="e">
        <f t="shared" si="62"/>
        <v>#REF!</v>
      </c>
      <c r="S512" t="e">
        <f t="shared" si="59"/>
        <v>#REF!</v>
      </c>
    </row>
    <row r="513" spans="1:19" x14ac:dyDescent="0.25">
      <c r="A513">
        <v>11</v>
      </c>
      <c r="B513">
        <v>511</v>
      </c>
      <c r="C513" t="e">
        <f t="shared" si="63"/>
        <v>#REF!</v>
      </c>
      <c r="D513" t="e">
        <f t="shared" si="64"/>
        <v>#REF!</v>
      </c>
      <c r="L513" t="e">
        <f t="shared" si="61"/>
        <v>#REF!</v>
      </c>
      <c r="P513" t="e">
        <f t="shared" si="62"/>
        <v>#REF!</v>
      </c>
      <c r="S513" t="e">
        <f t="shared" si="59"/>
        <v>#REF!</v>
      </c>
    </row>
    <row r="514" spans="1:19" x14ac:dyDescent="0.25">
      <c r="A514">
        <v>12</v>
      </c>
      <c r="B514">
        <v>512</v>
      </c>
      <c r="C514" t="e">
        <f t="shared" si="63"/>
        <v>#REF!</v>
      </c>
      <c r="D514" t="e">
        <f t="shared" si="64"/>
        <v>#REF!</v>
      </c>
      <c r="L514" t="e">
        <f t="shared" si="61"/>
        <v>#REF!</v>
      </c>
      <c r="P514" t="e">
        <f t="shared" si="62"/>
        <v>#REF!</v>
      </c>
      <c r="S514" t="e">
        <f t="shared" ref="S514:S577" si="65">ABS(L514-Iout)</f>
        <v>#REF!</v>
      </c>
    </row>
    <row r="515" spans="1:19" x14ac:dyDescent="0.25">
      <c r="A515">
        <v>13</v>
      </c>
      <c r="B515">
        <v>513</v>
      </c>
      <c r="C515" t="e">
        <f t="shared" si="63"/>
        <v>#REF!</v>
      </c>
      <c r="D515" t="e">
        <f t="shared" si="64"/>
        <v>#REF!</v>
      </c>
      <c r="L515" t="e">
        <f t="shared" si="61"/>
        <v>#REF!</v>
      </c>
      <c r="P515" t="e">
        <f t="shared" si="62"/>
        <v>#REF!</v>
      </c>
      <c r="S515" t="e">
        <f t="shared" si="65"/>
        <v>#REF!</v>
      </c>
    </row>
    <row r="516" spans="1:19" x14ac:dyDescent="0.25">
      <c r="A516">
        <v>14</v>
      </c>
      <c r="B516">
        <v>514</v>
      </c>
      <c r="C516" t="e">
        <f t="shared" si="63"/>
        <v>#REF!</v>
      </c>
      <c r="D516" t="e">
        <f t="shared" si="64"/>
        <v>#REF!</v>
      </c>
      <c r="L516" t="e">
        <f t="shared" si="61"/>
        <v>#REF!</v>
      </c>
      <c r="P516" t="e">
        <f t="shared" si="62"/>
        <v>#REF!</v>
      </c>
      <c r="S516" t="e">
        <f t="shared" si="65"/>
        <v>#REF!</v>
      </c>
    </row>
    <row r="517" spans="1:19" x14ac:dyDescent="0.25">
      <c r="A517">
        <v>15</v>
      </c>
      <c r="B517">
        <v>515</v>
      </c>
      <c r="C517" t="e">
        <f t="shared" si="63"/>
        <v>#REF!</v>
      </c>
      <c r="D517" t="e">
        <f t="shared" si="64"/>
        <v>#REF!</v>
      </c>
      <c r="L517" t="e">
        <f t="shared" si="61"/>
        <v>#REF!</v>
      </c>
      <c r="P517" t="e">
        <f t="shared" si="62"/>
        <v>#REF!</v>
      </c>
      <c r="S517" t="e">
        <f t="shared" si="65"/>
        <v>#REF!</v>
      </c>
    </row>
    <row r="518" spans="1:19" x14ac:dyDescent="0.25">
      <c r="A518">
        <v>16</v>
      </c>
      <c r="B518">
        <v>516</v>
      </c>
      <c r="C518" t="e">
        <f t="shared" si="63"/>
        <v>#REF!</v>
      </c>
      <c r="D518" t="e">
        <f t="shared" si="64"/>
        <v>#REF!</v>
      </c>
      <c r="L518" t="e">
        <f t="shared" si="61"/>
        <v>#REF!</v>
      </c>
      <c r="P518" t="e">
        <f t="shared" si="62"/>
        <v>#REF!</v>
      </c>
      <c r="S518" t="e">
        <f t="shared" si="65"/>
        <v>#REF!</v>
      </c>
    </row>
    <row r="519" spans="1:19" x14ac:dyDescent="0.25">
      <c r="A519">
        <v>17</v>
      </c>
      <c r="B519">
        <v>517</v>
      </c>
      <c r="C519" t="e">
        <f t="shared" si="63"/>
        <v>#REF!</v>
      </c>
      <c r="D519" t="e">
        <f t="shared" si="64"/>
        <v>#REF!</v>
      </c>
      <c r="L519" t="e">
        <f t="shared" si="61"/>
        <v>#REF!</v>
      </c>
      <c r="P519" t="e">
        <f t="shared" si="62"/>
        <v>#REF!</v>
      </c>
      <c r="S519" t="e">
        <f t="shared" si="65"/>
        <v>#REF!</v>
      </c>
    </row>
    <row r="520" spans="1:19" x14ac:dyDescent="0.25">
      <c r="A520">
        <v>18</v>
      </c>
      <c r="B520">
        <v>518</v>
      </c>
      <c r="C520" t="e">
        <f t="shared" si="63"/>
        <v>#REF!</v>
      </c>
      <c r="D520" t="e">
        <f t="shared" si="64"/>
        <v>#REF!</v>
      </c>
      <c r="L520" t="e">
        <f t="shared" si="61"/>
        <v>#REF!</v>
      </c>
      <c r="P520" t="e">
        <f t="shared" si="62"/>
        <v>#REF!</v>
      </c>
      <c r="S520" t="e">
        <f t="shared" si="65"/>
        <v>#REF!</v>
      </c>
    </row>
    <row r="521" spans="1:19" x14ac:dyDescent="0.25">
      <c r="A521">
        <v>19</v>
      </c>
      <c r="B521">
        <v>519</v>
      </c>
      <c r="C521" t="e">
        <f t="shared" si="63"/>
        <v>#REF!</v>
      </c>
      <c r="D521" t="e">
        <f t="shared" si="64"/>
        <v>#REF!</v>
      </c>
      <c r="L521" t="e">
        <f t="shared" si="61"/>
        <v>#REF!</v>
      </c>
      <c r="P521" t="e">
        <f t="shared" si="62"/>
        <v>#REF!</v>
      </c>
      <c r="S521" t="e">
        <f t="shared" si="65"/>
        <v>#REF!</v>
      </c>
    </row>
    <row r="522" spans="1:19" x14ac:dyDescent="0.25">
      <c r="A522">
        <v>20</v>
      </c>
      <c r="B522">
        <v>520</v>
      </c>
      <c r="C522" t="e">
        <f t="shared" si="63"/>
        <v>#REF!</v>
      </c>
      <c r="D522" t="e">
        <f t="shared" si="64"/>
        <v>#REF!</v>
      </c>
      <c r="L522" t="e">
        <f t="shared" si="61"/>
        <v>#REF!</v>
      </c>
      <c r="P522" t="e">
        <f t="shared" si="62"/>
        <v>#REF!</v>
      </c>
      <c r="S522" t="e">
        <f t="shared" si="65"/>
        <v>#REF!</v>
      </c>
    </row>
    <row r="523" spans="1:19" x14ac:dyDescent="0.25">
      <c r="A523">
        <v>21</v>
      </c>
      <c r="B523">
        <v>521</v>
      </c>
      <c r="C523" t="e">
        <f t="shared" si="63"/>
        <v>#REF!</v>
      </c>
      <c r="D523" t="e">
        <f t="shared" si="64"/>
        <v>#REF!</v>
      </c>
      <c r="L523" t="e">
        <f t="shared" si="61"/>
        <v>#REF!</v>
      </c>
      <c r="P523" t="e">
        <f t="shared" si="62"/>
        <v>#REF!</v>
      </c>
      <c r="S523" t="e">
        <f t="shared" si="65"/>
        <v>#REF!</v>
      </c>
    </row>
    <row r="524" spans="1:19" x14ac:dyDescent="0.25">
      <c r="A524">
        <v>22</v>
      </c>
      <c r="B524">
        <v>522</v>
      </c>
      <c r="C524" t="e">
        <f t="shared" si="63"/>
        <v>#REF!</v>
      </c>
      <c r="D524" t="e">
        <f t="shared" si="64"/>
        <v>#REF!</v>
      </c>
      <c r="L524" t="e">
        <f t="shared" si="61"/>
        <v>#REF!</v>
      </c>
      <c r="P524" t="e">
        <f t="shared" si="62"/>
        <v>#REF!</v>
      </c>
      <c r="S524" t="e">
        <f t="shared" si="65"/>
        <v>#REF!</v>
      </c>
    </row>
    <row r="525" spans="1:19" x14ac:dyDescent="0.25">
      <c r="A525">
        <v>23</v>
      </c>
      <c r="B525">
        <v>523</v>
      </c>
      <c r="C525" t="e">
        <f t="shared" si="63"/>
        <v>#REF!</v>
      </c>
      <c r="D525" t="e">
        <f t="shared" si="64"/>
        <v>#REF!</v>
      </c>
      <c r="L525" t="e">
        <f t="shared" si="61"/>
        <v>#REF!</v>
      </c>
      <c r="P525" t="e">
        <f t="shared" si="62"/>
        <v>#REF!</v>
      </c>
      <c r="S525" t="e">
        <f t="shared" si="65"/>
        <v>#REF!</v>
      </c>
    </row>
    <row r="526" spans="1:19" x14ac:dyDescent="0.25">
      <c r="A526">
        <v>24</v>
      </c>
      <c r="B526">
        <v>524</v>
      </c>
      <c r="C526" t="e">
        <f t="shared" si="63"/>
        <v>#REF!</v>
      </c>
      <c r="D526" t="e">
        <f t="shared" si="64"/>
        <v>#REF!</v>
      </c>
      <c r="L526" t="e">
        <f t="shared" si="61"/>
        <v>#REF!</v>
      </c>
      <c r="P526" t="e">
        <f t="shared" si="62"/>
        <v>#REF!</v>
      </c>
      <c r="S526" t="e">
        <f t="shared" si="65"/>
        <v>#REF!</v>
      </c>
    </row>
    <row r="527" spans="1:19" x14ac:dyDescent="0.25">
      <c r="A527">
        <v>25</v>
      </c>
      <c r="B527">
        <v>525</v>
      </c>
      <c r="C527" t="e">
        <f t="shared" si="63"/>
        <v>#REF!</v>
      </c>
      <c r="D527" t="e">
        <f t="shared" si="64"/>
        <v>#REF!</v>
      </c>
      <c r="L527" t="e">
        <f t="shared" si="61"/>
        <v>#REF!</v>
      </c>
      <c r="P527" t="e">
        <f t="shared" si="62"/>
        <v>#REF!</v>
      </c>
      <c r="S527" t="e">
        <f t="shared" si="65"/>
        <v>#REF!</v>
      </c>
    </row>
    <row r="528" spans="1:19" x14ac:dyDescent="0.25">
      <c r="A528">
        <v>26</v>
      </c>
      <c r="B528">
        <v>526</v>
      </c>
      <c r="C528" t="e">
        <f t="shared" si="63"/>
        <v>#REF!</v>
      </c>
      <c r="D528" t="e">
        <f t="shared" si="64"/>
        <v>#REF!</v>
      </c>
      <c r="L528" t="e">
        <f t="shared" si="61"/>
        <v>#REF!</v>
      </c>
      <c r="P528" t="e">
        <f t="shared" si="62"/>
        <v>#REF!</v>
      </c>
      <c r="S528" t="e">
        <f t="shared" si="65"/>
        <v>#REF!</v>
      </c>
    </row>
    <row r="529" spans="1:19" x14ac:dyDescent="0.25">
      <c r="A529">
        <v>27</v>
      </c>
      <c r="B529">
        <v>527</v>
      </c>
      <c r="C529" t="e">
        <f t="shared" si="63"/>
        <v>#REF!</v>
      </c>
      <c r="D529" t="e">
        <f t="shared" si="64"/>
        <v>#REF!</v>
      </c>
      <c r="L529" t="e">
        <f t="shared" si="61"/>
        <v>#REF!</v>
      </c>
      <c r="P529" t="e">
        <f t="shared" si="62"/>
        <v>#REF!</v>
      </c>
      <c r="S529" t="e">
        <f t="shared" si="65"/>
        <v>#REF!</v>
      </c>
    </row>
    <row r="530" spans="1:19" x14ac:dyDescent="0.25">
      <c r="A530">
        <v>28</v>
      </c>
      <c r="B530">
        <v>528</v>
      </c>
      <c r="C530" t="e">
        <f t="shared" si="63"/>
        <v>#REF!</v>
      </c>
      <c r="D530" t="e">
        <f t="shared" si="64"/>
        <v>#REF!</v>
      </c>
      <c r="L530" t="e">
        <f t="shared" si="61"/>
        <v>#REF!</v>
      </c>
      <c r="P530" t="e">
        <f t="shared" si="62"/>
        <v>#REF!</v>
      </c>
      <c r="S530" t="e">
        <f t="shared" si="65"/>
        <v>#REF!</v>
      </c>
    </row>
    <row r="531" spans="1:19" x14ac:dyDescent="0.25">
      <c r="A531">
        <v>29</v>
      </c>
      <c r="B531">
        <v>529</v>
      </c>
      <c r="C531" t="e">
        <f t="shared" si="63"/>
        <v>#REF!</v>
      </c>
      <c r="D531" t="e">
        <f t="shared" si="64"/>
        <v>#REF!</v>
      </c>
      <c r="L531" t="e">
        <f t="shared" si="61"/>
        <v>#REF!</v>
      </c>
      <c r="P531" t="e">
        <f t="shared" si="62"/>
        <v>#REF!</v>
      </c>
      <c r="S531" t="e">
        <f t="shared" si="65"/>
        <v>#REF!</v>
      </c>
    </row>
    <row r="532" spans="1:19" x14ac:dyDescent="0.25">
      <c r="A532">
        <v>30</v>
      </c>
      <c r="B532">
        <v>530</v>
      </c>
      <c r="C532" t="e">
        <f t="shared" si="63"/>
        <v>#REF!</v>
      </c>
      <c r="D532" t="e">
        <f t="shared" si="64"/>
        <v>#REF!</v>
      </c>
      <c r="L532" t="e">
        <f t="shared" si="61"/>
        <v>#REF!</v>
      </c>
      <c r="P532" t="e">
        <f t="shared" si="62"/>
        <v>#REF!</v>
      </c>
      <c r="S532" t="e">
        <f t="shared" si="65"/>
        <v>#REF!</v>
      </c>
    </row>
    <row r="533" spans="1:19" x14ac:dyDescent="0.25">
      <c r="A533">
        <v>31</v>
      </c>
      <c r="B533">
        <v>531</v>
      </c>
      <c r="C533" t="e">
        <f t="shared" si="63"/>
        <v>#REF!</v>
      </c>
      <c r="D533" t="e">
        <f t="shared" si="64"/>
        <v>#REF!</v>
      </c>
      <c r="L533" t="e">
        <f t="shared" si="61"/>
        <v>#REF!</v>
      </c>
      <c r="P533" t="e">
        <f t="shared" si="62"/>
        <v>#REF!</v>
      </c>
      <c r="S533" t="e">
        <f t="shared" si="65"/>
        <v>#REF!</v>
      </c>
    </row>
    <row r="534" spans="1:19" x14ac:dyDescent="0.25">
      <c r="A534">
        <v>32</v>
      </c>
      <c r="B534">
        <v>532</v>
      </c>
      <c r="C534" t="e">
        <f t="shared" si="63"/>
        <v>#REF!</v>
      </c>
      <c r="D534" t="e">
        <f t="shared" si="64"/>
        <v>#REF!</v>
      </c>
      <c r="L534" t="e">
        <f t="shared" si="61"/>
        <v>#REF!</v>
      </c>
      <c r="P534" t="e">
        <f t="shared" si="62"/>
        <v>#REF!</v>
      </c>
      <c r="S534" t="e">
        <f t="shared" si="65"/>
        <v>#REF!</v>
      </c>
    </row>
    <row r="535" spans="1:19" x14ac:dyDescent="0.25">
      <c r="A535">
        <v>33</v>
      </c>
      <c r="B535">
        <v>533</v>
      </c>
      <c r="C535" t="e">
        <f t="shared" si="63"/>
        <v>#REF!</v>
      </c>
      <c r="D535" t="e">
        <f t="shared" si="64"/>
        <v>#REF!</v>
      </c>
      <c r="L535" t="e">
        <f t="shared" ref="L535:L566" si="66">IF(O34="DC",0.5*D535*(D535*Lm/Vindc_rms_min+D535*Lm/(Vout+D1Vf))/(D535*Lm/Vindc_rms_min+C535),IF(O34="CC",D535-0.5*(Vout+D1Vf)*C535/Lm))</f>
        <v>#REF!</v>
      </c>
      <c r="P535" t="e">
        <f t="shared" ref="P535:P566" si="67">IF(O34="CC",1/(((D535-(Vout+D1Vf)*C535/Lm))*Lm/Vindc_rms_min+C535)*1000,IF(O34="DC",1000/(D535*Lm/Vindc_rms_min+C535)))</f>
        <v>#REF!</v>
      </c>
      <c r="S535" t="e">
        <f t="shared" si="65"/>
        <v>#REF!</v>
      </c>
    </row>
    <row r="536" spans="1:19" x14ac:dyDescent="0.25">
      <c r="A536">
        <v>34</v>
      </c>
      <c r="B536">
        <v>534</v>
      </c>
      <c r="C536" t="e">
        <f t="shared" si="63"/>
        <v>#REF!</v>
      </c>
      <c r="D536" t="e">
        <f t="shared" si="64"/>
        <v>#REF!</v>
      </c>
      <c r="L536" t="e">
        <f t="shared" si="66"/>
        <v>#REF!</v>
      </c>
      <c r="P536" t="e">
        <f t="shared" si="67"/>
        <v>#REF!</v>
      </c>
      <c r="S536" t="e">
        <f t="shared" si="65"/>
        <v>#REF!</v>
      </c>
    </row>
    <row r="537" spans="1:19" x14ac:dyDescent="0.25">
      <c r="A537">
        <v>35</v>
      </c>
      <c r="B537">
        <v>535</v>
      </c>
      <c r="C537" t="e">
        <f t="shared" si="63"/>
        <v>#REF!</v>
      </c>
      <c r="D537" t="e">
        <f t="shared" si="64"/>
        <v>#REF!</v>
      </c>
      <c r="L537" t="e">
        <f t="shared" si="66"/>
        <v>#REF!</v>
      </c>
      <c r="P537" t="e">
        <f t="shared" si="67"/>
        <v>#REF!</v>
      </c>
      <c r="S537" t="e">
        <f t="shared" si="65"/>
        <v>#REF!</v>
      </c>
    </row>
    <row r="538" spans="1:19" x14ac:dyDescent="0.25">
      <c r="A538">
        <v>36</v>
      </c>
      <c r="B538">
        <v>536</v>
      </c>
      <c r="C538" t="e">
        <f t="shared" si="63"/>
        <v>#REF!</v>
      </c>
      <c r="D538" t="e">
        <f t="shared" si="64"/>
        <v>#REF!</v>
      </c>
      <c r="L538" t="e">
        <f t="shared" si="66"/>
        <v>#REF!</v>
      </c>
      <c r="P538" t="e">
        <f t="shared" si="67"/>
        <v>#REF!</v>
      </c>
      <c r="S538" t="e">
        <f t="shared" si="65"/>
        <v>#REF!</v>
      </c>
    </row>
    <row r="539" spans="1:19" x14ac:dyDescent="0.25">
      <c r="A539">
        <v>37</v>
      </c>
      <c r="B539">
        <v>537</v>
      </c>
      <c r="C539" t="e">
        <f t="shared" si="63"/>
        <v>#REF!</v>
      </c>
      <c r="D539" t="e">
        <f t="shared" si="64"/>
        <v>#REF!</v>
      </c>
      <c r="L539" t="e">
        <f t="shared" si="66"/>
        <v>#REF!</v>
      </c>
      <c r="P539" t="e">
        <f t="shared" si="67"/>
        <v>#REF!</v>
      </c>
      <c r="S539" t="e">
        <f t="shared" si="65"/>
        <v>#REF!</v>
      </c>
    </row>
    <row r="540" spans="1:19" x14ac:dyDescent="0.25">
      <c r="A540">
        <v>38</v>
      </c>
      <c r="B540">
        <v>538</v>
      </c>
      <c r="C540" t="e">
        <f t="shared" si="63"/>
        <v>#REF!</v>
      </c>
      <c r="D540" t="e">
        <f t="shared" si="64"/>
        <v>#REF!</v>
      </c>
      <c r="L540" t="e">
        <f t="shared" si="66"/>
        <v>#REF!</v>
      </c>
      <c r="P540" t="e">
        <f t="shared" si="67"/>
        <v>#REF!</v>
      </c>
      <c r="S540" t="e">
        <f t="shared" si="65"/>
        <v>#REF!</v>
      </c>
    </row>
    <row r="541" spans="1:19" x14ac:dyDescent="0.25">
      <c r="A541">
        <v>39</v>
      </c>
      <c r="B541">
        <v>539</v>
      </c>
      <c r="C541" t="e">
        <f t="shared" si="63"/>
        <v>#REF!</v>
      </c>
      <c r="D541" t="e">
        <f t="shared" si="64"/>
        <v>#REF!</v>
      </c>
      <c r="L541" t="e">
        <f t="shared" si="66"/>
        <v>#REF!</v>
      </c>
      <c r="P541" t="e">
        <f t="shared" si="67"/>
        <v>#REF!</v>
      </c>
      <c r="S541" t="e">
        <f t="shared" si="65"/>
        <v>#REF!</v>
      </c>
    </row>
    <row r="542" spans="1:19" x14ac:dyDescent="0.25">
      <c r="A542">
        <v>40</v>
      </c>
      <c r="B542">
        <v>540</v>
      </c>
      <c r="C542" t="e">
        <f t="shared" si="63"/>
        <v>#REF!</v>
      </c>
      <c r="D542" t="e">
        <f t="shared" si="64"/>
        <v>#REF!</v>
      </c>
      <c r="L542" t="e">
        <f t="shared" si="66"/>
        <v>#REF!</v>
      </c>
      <c r="P542" t="e">
        <f t="shared" si="67"/>
        <v>#REF!</v>
      </c>
      <c r="S542" t="e">
        <f t="shared" si="65"/>
        <v>#REF!</v>
      </c>
    </row>
    <row r="543" spans="1:19" x14ac:dyDescent="0.25">
      <c r="A543">
        <v>41</v>
      </c>
      <c r="B543">
        <v>541</v>
      </c>
      <c r="C543" t="e">
        <f t="shared" si="63"/>
        <v>#REF!</v>
      </c>
      <c r="D543" t="e">
        <f t="shared" si="64"/>
        <v>#REF!</v>
      </c>
      <c r="L543" t="e">
        <f t="shared" si="66"/>
        <v>#REF!</v>
      </c>
      <c r="P543" t="e">
        <f t="shared" si="67"/>
        <v>#REF!</v>
      </c>
      <c r="S543" t="e">
        <f t="shared" si="65"/>
        <v>#REF!</v>
      </c>
    </row>
    <row r="544" spans="1:19" x14ac:dyDescent="0.25">
      <c r="A544">
        <v>42</v>
      </c>
      <c r="B544">
        <v>542</v>
      </c>
      <c r="C544" t="e">
        <f t="shared" si="63"/>
        <v>#REF!</v>
      </c>
      <c r="D544" t="e">
        <f t="shared" si="64"/>
        <v>#REF!</v>
      </c>
      <c r="L544" t="e">
        <f t="shared" si="66"/>
        <v>#REF!</v>
      </c>
      <c r="P544" t="e">
        <f t="shared" si="67"/>
        <v>#REF!</v>
      </c>
      <c r="S544" t="e">
        <f t="shared" si="65"/>
        <v>#REF!</v>
      </c>
    </row>
    <row r="545" spans="1:19" x14ac:dyDescent="0.25">
      <c r="A545">
        <v>43</v>
      </c>
      <c r="B545">
        <v>543</v>
      </c>
      <c r="C545" t="e">
        <f t="shared" si="63"/>
        <v>#REF!</v>
      </c>
      <c r="D545" t="e">
        <f t="shared" si="64"/>
        <v>#REF!</v>
      </c>
      <c r="L545" t="e">
        <f t="shared" si="66"/>
        <v>#REF!</v>
      </c>
      <c r="P545" t="e">
        <f t="shared" si="67"/>
        <v>#REF!</v>
      </c>
      <c r="S545" t="e">
        <f t="shared" si="65"/>
        <v>#REF!</v>
      </c>
    </row>
    <row r="546" spans="1:19" x14ac:dyDescent="0.25">
      <c r="A546">
        <v>44</v>
      </c>
      <c r="B546">
        <v>544</v>
      </c>
      <c r="C546" t="e">
        <f t="shared" si="63"/>
        <v>#REF!</v>
      </c>
      <c r="D546" t="e">
        <f t="shared" si="64"/>
        <v>#REF!</v>
      </c>
      <c r="L546" t="e">
        <f t="shared" si="66"/>
        <v>#REF!</v>
      </c>
      <c r="P546" t="e">
        <f t="shared" si="67"/>
        <v>#REF!</v>
      </c>
      <c r="S546" t="e">
        <f t="shared" si="65"/>
        <v>#REF!</v>
      </c>
    </row>
    <row r="547" spans="1:19" x14ac:dyDescent="0.25">
      <c r="A547">
        <v>45</v>
      </c>
      <c r="B547">
        <v>545</v>
      </c>
      <c r="C547" t="e">
        <f t="shared" si="63"/>
        <v>#REF!</v>
      </c>
      <c r="D547" t="e">
        <f t="shared" si="64"/>
        <v>#REF!</v>
      </c>
      <c r="L547" t="e">
        <f t="shared" si="66"/>
        <v>#REF!</v>
      </c>
      <c r="P547" t="e">
        <f t="shared" si="67"/>
        <v>#REF!</v>
      </c>
      <c r="S547" t="e">
        <f t="shared" si="65"/>
        <v>#REF!</v>
      </c>
    </row>
    <row r="548" spans="1:19" x14ac:dyDescent="0.25">
      <c r="A548">
        <v>46</v>
      </c>
      <c r="B548">
        <v>546</v>
      </c>
      <c r="C548" t="e">
        <f t="shared" si="63"/>
        <v>#REF!</v>
      </c>
      <c r="D548" t="e">
        <f t="shared" si="64"/>
        <v>#REF!</v>
      </c>
      <c r="L548" t="e">
        <f t="shared" si="66"/>
        <v>#REF!</v>
      </c>
      <c r="P548" t="e">
        <f t="shared" si="67"/>
        <v>#REF!</v>
      </c>
      <c r="S548" t="e">
        <f t="shared" si="65"/>
        <v>#REF!</v>
      </c>
    </row>
    <row r="549" spans="1:19" x14ac:dyDescent="0.25">
      <c r="A549">
        <v>47</v>
      </c>
      <c r="B549">
        <v>547</v>
      </c>
      <c r="C549" t="e">
        <f t="shared" si="63"/>
        <v>#REF!</v>
      </c>
      <c r="D549" t="e">
        <f t="shared" si="64"/>
        <v>#REF!</v>
      </c>
      <c r="L549" t="e">
        <f t="shared" si="66"/>
        <v>#REF!</v>
      </c>
      <c r="P549" t="e">
        <f t="shared" si="67"/>
        <v>#REF!</v>
      </c>
      <c r="S549" t="e">
        <f t="shared" si="65"/>
        <v>#REF!</v>
      </c>
    </row>
    <row r="550" spans="1:19" x14ac:dyDescent="0.25">
      <c r="A550">
        <v>48</v>
      </c>
      <c r="B550">
        <v>548</v>
      </c>
      <c r="C550" t="e">
        <f t="shared" si="63"/>
        <v>#REF!</v>
      </c>
      <c r="D550" t="e">
        <f t="shared" si="64"/>
        <v>#REF!</v>
      </c>
      <c r="L550" t="e">
        <f t="shared" si="66"/>
        <v>#REF!</v>
      </c>
      <c r="P550" t="e">
        <f t="shared" si="67"/>
        <v>#REF!</v>
      </c>
      <c r="S550" t="e">
        <f t="shared" si="65"/>
        <v>#REF!</v>
      </c>
    </row>
    <row r="551" spans="1:19" x14ac:dyDescent="0.25">
      <c r="A551">
        <v>49</v>
      </c>
      <c r="B551">
        <v>549</v>
      </c>
      <c r="C551" t="e">
        <f t="shared" si="63"/>
        <v>#REF!</v>
      </c>
      <c r="D551" t="e">
        <f t="shared" si="64"/>
        <v>#REF!</v>
      </c>
      <c r="L551" t="e">
        <f t="shared" si="66"/>
        <v>#REF!</v>
      </c>
      <c r="P551" t="e">
        <f t="shared" si="67"/>
        <v>#REF!</v>
      </c>
      <c r="S551" t="e">
        <f t="shared" si="65"/>
        <v>#REF!</v>
      </c>
    </row>
    <row r="552" spans="1:19" x14ac:dyDescent="0.25">
      <c r="A552">
        <v>50</v>
      </c>
      <c r="B552">
        <v>550</v>
      </c>
      <c r="C552" t="e">
        <f t="shared" si="63"/>
        <v>#REF!</v>
      </c>
      <c r="D552" t="e">
        <f t="shared" si="64"/>
        <v>#REF!</v>
      </c>
      <c r="L552" t="e">
        <f t="shared" si="66"/>
        <v>#REF!</v>
      </c>
      <c r="P552" t="e">
        <f t="shared" si="67"/>
        <v>#REF!</v>
      </c>
      <c r="S552" t="e">
        <f t="shared" si="65"/>
        <v>#REF!</v>
      </c>
    </row>
    <row r="553" spans="1:19" x14ac:dyDescent="0.25">
      <c r="A553">
        <v>51</v>
      </c>
      <c r="C553" t="e">
        <f t="shared" si="63"/>
        <v>#REF!</v>
      </c>
      <c r="D553" t="e">
        <f t="shared" si="64"/>
        <v>#REF!</v>
      </c>
      <c r="L553" t="e">
        <f t="shared" si="66"/>
        <v>#REF!</v>
      </c>
      <c r="P553" t="e">
        <f t="shared" si="67"/>
        <v>#REF!</v>
      </c>
      <c r="S553" t="e">
        <f t="shared" si="65"/>
        <v>#REF!</v>
      </c>
    </row>
    <row r="554" spans="1:19" x14ac:dyDescent="0.25">
      <c r="A554">
        <v>52</v>
      </c>
      <c r="C554" t="e">
        <f t="shared" si="63"/>
        <v>#REF!</v>
      </c>
      <c r="D554" t="e">
        <f t="shared" si="64"/>
        <v>#REF!</v>
      </c>
      <c r="L554" t="e">
        <f t="shared" si="66"/>
        <v>#REF!</v>
      </c>
      <c r="P554" t="e">
        <f t="shared" si="67"/>
        <v>#REF!</v>
      </c>
      <c r="S554" t="e">
        <f t="shared" si="65"/>
        <v>#REF!</v>
      </c>
    </row>
    <row r="555" spans="1:19" x14ac:dyDescent="0.25">
      <c r="A555">
        <v>53</v>
      </c>
      <c r="C555" t="e">
        <f t="shared" si="63"/>
        <v>#REF!</v>
      </c>
      <c r="D555" t="e">
        <f t="shared" si="64"/>
        <v>#REF!</v>
      </c>
      <c r="L555" t="e">
        <f t="shared" si="66"/>
        <v>#REF!</v>
      </c>
      <c r="P555" t="e">
        <f t="shared" si="67"/>
        <v>#REF!</v>
      </c>
      <c r="S555" t="e">
        <f t="shared" si="65"/>
        <v>#REF!</v>
      </c>
    </row>
    <row r="556" spans="1:19" x14ac:dyDescent="0.25">
      <c r="A556">
        <v>54</v>
      </c>
      <c r="C556" t="e">
        <f t="shared" si="63"/>
        <v>#REF!</v>
      </c>
      <c r="D556" t="e">
        <f t="shared" si="64"/>
        <v>#REF!</v>
      </c>
      <c r="L556" t="e">
        <f t="shared" si="66"/>
        <v>#REF!</v>
      </c>
      <c r="P556" t="e">
        <f t="shared" si="67"/>
        <v>#REF!</v>
      </c>
      <c r="S556" t="e">
        <f t="shared" si="65"/>
        <v>#REF!</v>
      </c>
    </row>
    <row r="557" spans="1:19" x14ac:dyDescent="0.25">
      <c r="A557">
        <v>55</v>
      </c>
      <c r="C557" t="e">
        <f t="shared" si="63"/>
        <v>#REF!</v>
      </c>
      <c r="D557" t="e">
        <f t="shared" si="64"/>
        <v>#REF!</v>
      </c>
      <c r="L557" t="e">
        <f t="shared" si="66"/>
        <v>#REF!</v>
      </c>
      <c r="P557" t="e">
        <f t="shared" si="67"/>
        <v>#REF!</v>
      </c>
      <c r="S557" t="e">
        <f t="shared" si="65"/>
        <v>#REF!</v>
      </c>
    </row>
    <row r="558" spans="1:19" x14ac:dyDescent="0.25">
      <c r="A558">
        <v>56</v>
      </c>
      <c r="C558" t="e">
        <f t="shared" si="63"/>
        <v>#REF!</v>
      </c>
      <c r="D558" t="e">
        <f t="shared" si="64"/>
        <v>#REF!</v>
      </c>
      <c r="L558" t="e">
        <f t="shared" si="66"/>
        <v>#REF!</v>
      </c>
      <c r="P558" t="e">
        <f t="shared" si="67"/>
        <v>#REF!</v>
      </c>
      <c r="S558" t="e">
        <f t="shared" si="65"/>
        <v>#REF!</v>
      </c>
    </row>
    <row r="559" spans="1:19" x14ac:dyDescent="0.25">
      <c r="A559">
        <v>57</v>
      </c>
      <c r="C559" t="e">
        <f t="shared" si="63"/>
        <v>#REF!</v>
      </c>
      <c r="D559" t="e">
        <f t="shared" si="64"/>
        <v>#REF!</v>
      </c>
      <c r="L559" t="e">
        <f t="shared" si="66"/>
        <v>#REF!</v>
      </c>
      <c r="P559" t="e">
        <f t="shared" si="67"/>
        <v>#REF!</v>
      </c>
      <c r="S559" t="e">
        <f t="shared" si="65"/>
        <v>#REF!</v>
      </c>
    </row>
    <row r="560" spans="1:19" x14ac:dyDescent="0.25">
      <c r="A560">
        <v>58</v>
      </c>
      <c r="C560" t="e">
        <f t="shared" si="63"/>
        <v>#REF!</v>
      </c>
      <c r="D560" t="e">
        <f t="shared" si="64"/>
        <v>#REF!</v>
      </c>
      <c r="L560" t="e">
        <f t="shared" si="66"/>
        <v>#REF!</v>
      </c>
      <c r="P560" t="e">
        <f t="shared" si="67"/>
        <v>#REF!</v>
      </c>
      <c r="S560" t="e">
        <f t="shared" si="65"/>
        <v>#REF!</v>
      </c>
    </row>
    <row r="561" spans="1:19" x14ac:dyDescent="0.25">
      <c r="A561">
        <v>59</v>
      </c>
      <c r="C561" t="e">
        <f t="shared" si="63"/>
        <v>#REF!</v>
      </c>
      <c r="D561" t="e">
        <f t="shared" si="64"/>
        <v>#REF!</v>
      </c>
      <c r="L561" t="e">
        <f t="shared" si="66"/>
        <v>#REF!</v>
      </c>
      <c r="P561" t="e">
        <f t="shared" si="67"/>
        <v>#REF!</v>
      </c>
      <c r="S561" t="e">
        <f t="shared" si="65"/>
        <v>#REF!</v>
      </c>
    </row>
    <row r="562" spans="1:19" x14ac:dyDescent="0.25">
      <c r="A562">
        <v>60</v>
      </c>
      <c r="C562" t="e">
        <f t="shared" si="63"/>
        <v>#REF!</v>
      </c>
      <c r="D562" t="e">
        <f t="shared" si="64"/>
        <v>#REF!</v>
      </c>
      <c r="L562" t="e">
        <f t="shared" si="66"/>
        <v>#REF!</v>
      </c>
      <c r="P562" t="e">
        <f t="shared" si="67"/>
        <v>#REF!</v>
      </c>
      <c r="S562" t="e">
        <f t="shared" si="65"/>
        <v>#REF!</v>
      </c>
    </row>
    <row r="563" spans="1:19" x14ac:dyDescent="0.25">
      <c r="A563">
        <v>61</v>
      </c>
      <c r="C563" t="e">
        <f t="shared" si="63"/>
        <v>#REF!</v>
      </c>
      <c r="D563" t="e">
        <f t="shared" si="64"/>
        <v>#REF!</v>
      </c>
      <c r="L563" t="e">
        <f t="shared" si="66"/>
        <v>#REF!</v>
      </c>
      <c r="P563" t="e">
        <f t="shared" si="67"/>
        <v>#REF!</v>
      </c>
      <c r="S563" t="e">
        <f t="shared" si="65"/>
        <v>#REF!</v>
      </c>
    </row>
    <row r="564" spans="1:19" x14ac:dyDescent="0.25">
      <c r="A564">
        <v>62</v>
      </c>
      <c r="C564" t="e">
        <f t="shared" si="63"/>
        <v>#REF!</v>
      </c>
      <c r="D564" t="e">
        <f t="shared" si="64"/>
        <v>#REF!</v>
      </c>
      <c r="L564" t="e">
        <f t="shared" si="66"/>
        <v>#REF!</v>
      </c>
      <c r="P564" t="e">
        <f t="shared" si="67"/>
        <v>#REF!</v>
      </c>
      <c r="S564" t="e">
        <f t="shared" si="65"/>
        <v>#REF!</v>
      </c>
    </row>
    <row r="565" spans="1:19" x14ac:dyDescent="0.25">
      <c r="A565">
        <v>63</v>
      </c>
      <c r="C565" t="e">
        <f t="shared" si="63"/>
        <v>#REF!</v>
      </c>
      <c r="D565" t="e">
        <f t="shared" si="64"/>
        <v>#REF!</v>
      </c>
      <c r="L565" t="e">
        <f t="shared" si="66"/>
        <v>#REF!</v>
      </c>
      <c r="P565" t="e">
        <f t="shared" si="67"/>
        <v>#REF!</v>
      </c>
      <c r="S565" t="e">
        <f t="shared" si="65"/>
        <v>#REF!</v>
      </c>
    </row>
    <row r="566" spans="1:19" x14ac:dyDescent="0.25">
      <c r="A566">
        <v>64</v>
      </c>
      <c r="C566" t="e">
        <f t="shared" si="63"/>
        <v>#REF!</v>
      </c>
      <c r="D566" t="e">
        <f t="shared" si="64"/>
        <v>#REF!</v>
      </c>
      <c r="L566" t="e">
        <f t="shared" si="66"/>
        <v>#REF!</v>
      </c>
      <c r="P566" t="e">
        <f t="shared" si="67"/>
        <v>#REF!</v>
      </c>
      <c r="S566" t="e">
        <f t="shared" si="65"/>
        <v>#REF!</v>
      </c>
    </row>
    <row r="567" spans="1:19" x14ac:dyDescent="0.25">
      <c r="A567">
        <v>65</v>
      </c>
      <c r="C567" t="e">
        <f t="shared" si="63"/>
        <v>#REF!</v>
      </c>
      <c r="D567" t="e">
        <f t="shared" si="64"/>
        <v>#REF!</v>
      </c>
      <c r="L567" t="e">
        <f t="shared" ref="L567:L598" si="68">IF(O66="DC",0.5*D567*(D567*Lm/Vindc_rms_min+D567*Lm/(Vout+D1Vf))/(D567*Lm/Vindc_rms_min+C567),IF(O66="CC",D567-0.5*(Vout+D1Vf)*C567/Lm))</f>
        <v>#REF!</v>
      </c>
      <c r="P567" t="e">
        <f t="shared" ref="P567:P598" si="69">IF(O66="CC",1/(((D567-(Vout+D1Vf)*C567/Lm))*Lm/Vindc_rms_min+C567)*1000,IF(O66="DC",1000/(D567*Lm/Vindc_rms_min+C567)))</f>
        <v>#REF!</v>
      </c>
      <c r="S567" t="e">
        <f t="shared" si="65"/>
        <v>#REF!</v>
      </c>
    </row>
    <row r="568" spans="1:19" x14ac:dyDescent="0.25">
      <c r="A568">
        <v>66</v>
      </c>
      <c r="C568" t="e">
        <f t="shared" ref="C568:C602" si="70">M67+A568</f>
        <v>#REF!</v>
      </c>
      <c r="D568" t="e">
        <f t="shared" ref="D568:D603" si="71">D567</f>
        <v>#REF!</v>
      </c>
      <c r="L568" t="e">
        <f t="shared" si="68"/>
        <v>#REF!</v>
      </c>
      <c r="P568" t="e">
        <f t="shared" si="69"/>
        <v>#REF!</v>
      </c>
      <c r="S568" t="e">
        <f t="shared" si="65"/>
        <v>#REF!</v>
      </c>
    </row>
    <row r="569" spans="1:19" x14ac:dyDescent="0.25">
      <c r="A569">
        <v>67</v>
      </c>
      <c r="C569" t="e">
        <f t="shared" si="70"/>
        <v>#REF!</v>
      </c>
      <c r="D569" t="e">
        <f t="shared" si="71"/>
        <v>#REF!</v>
      </c>
      <c r="L569" t="e">
        <f t="shared" si="68"/>
        <v>#REF!</v>
      </c>
      <c r="P569" t="e">
        <f t="shared" si="69"/>
        <v>#REF!</v>
      </c>
      <c r="S569" t="e">
        <f t="shared" si="65"/>
        <v>#REF!</v>
      </c>
    </row>
    <row r="570" spans="1:19" x14ac:dyDescent="0.25">
      <c r="A570">
        <v>68</v>
      </c>
      <c r="C570" t="e">
        <f t="shared" si="70"/>
        <v>#REF!</v>
      </c>
      <c r="D570" t="e">
        <f t="shared" si="71"/>
        <v>#REF!</v>
      </c>
      <c r="L570" t="e">
        <f t="shared" si="68"/>
        <v>#REF!</v>
      </c>
      <c r="P570" t="e">
        <f t="shared" si="69"/>
        <v>#REF!</v>
      </c>
      <c r="S570" t="e">
        <f t="shared" si="65"/>
        <v>#REF!</v>
      </c>
    </row>
    <row r="571" spans="1:19" x14ac:dyDescent="0.25">
      <c r="A571">
        <v>69</v>
      </c>
      <c r="C571" t="e">
        <f t="shared" si="70"/>
        <v>#REF!</v>
      </c>
      <c r="D571" t="e">
        <f t="shared" si="71"/>
        <v>#REF!</v>
      </c>
      <c r="L571" t="e">
        <f t="shared" si="68"/>
        <v>#REF!</v>
      </c>
      <c r="P571" t="e">
        <f t="shared" si="69"/>
        <v>#REF!</v>
      </c>
      <c r="S571" t="e">
        <f t="shared" si="65"/>
        <v>#REF!</v>
      </c>
    </row>
    <row r="572" spans="1:19" x14ac:dyDescent="0.25">
      <c r="A572">
        <v>70</v>
      </c>
      <c r="C572" t="e">
        <f t="shared" si="70"/>
        <v>#REF!</v>
      </c>
      <c r="D572" t="e">
        <f t="shared" si="71"/>
        <v>#REF!</v>
      </c>
      <c r="L572" t="e">
        <f t="shared" si="68"/>
        <v>#REF!</v>
      </c>
      <c r="P572" t="e">
        <f t="shared" si="69"/>
        <v>#REF!</v>
      </c>
      <c r="S572" t="e">
        <f t="shared" si="65"/>
        <v>#REF!</v>
      </c>
    </row>
    <row r="573" spans="1:19" x14ac:dyDescent="0.25">
      <c r="A573">
        <v>71</v>
      </c>
      <c r="C573" t="e">
        <f t="shared" si="70"/>
        <v>#REF!</v>
      </c>
      <c r="D573" t="e">
        <f t="shared" si="71"/>
        <v>#REF!</v>
      </c>
      <c r="L573" t="e">
        <f t="shared" si="68"/>
        <v>#REF!</v>
      </c>
      <c r="P573" t="e">
        <f t="shared" si="69"/>
        <v>#REF!</v>
      </c>
      <c r="S573" t="e">
        <f t="shared" si="65"/>
        <v>#REF!</v>
      </c>
    </row>
    <row r="574" spans="1:19" x14ac:dyDescent="0.25">
      <c r="A574">
        <v>72</v>
      </c>
      <c r="C574" t="e">
        <f t="shared" si="70"/>
        <v>#REF!</v>
      </c>
      <c r="D574" t="e">
        <f t="shared" si="71"/>
        <v>#REF!</v>
      </c>
      <c r="L574" t="e">
        <f t="shared" si="68"/>
        <v>#REF!</v>
      </c>
      <c r="P574" t="e">
        <f t="shared" si="69"/>
        <v>#REF!</v>
      </c>
      <c r="S574" t="e">
        <f t="shared" si="65"/>
        <v>#REF!</v>
      </c>
    </row>
    <row r="575" spans="1:19" x14ac:dyDescent="0.25">
      <c r="A575">
        <v>73</v>
      </c>
      <c r="C575" t="e">
        <f t="shared" si="70"/>
        <v>#REF!</v>
      </c>
      <c r="D575" t="e">
        <f t="shared" si="71"/>
        <v>#REF!</v>
      </c>
      <c r="L575" t="e">
        <f t="shared" si="68"/>
        <v>#REF!</v>
      </c>
      <c r="P575" t="e">
        <f t="shared" si="69"/>
        <v>#REF!</v>
      </c>
      <c r="S575" t="e">
        <f t="shared" si="65"/>
        <v>#REF!</v>
      </c>
    </row>
    <row r="576" spans="1:19" x14ac:dyDescent="0.25">
      <c r="A576">
        <v>74</v>
      </c>
      <c r="C576" t="e">
        <f t="shared" si="70"/>
        <v>#REF!</v>
      </c>
      <c r="D576" t="e">
        <f t="shared" si="71"/>
        <v>#REF!</v>
      </c>
      <c r="L576" t="e">
        <f t="shared" si="68"/>
        <v>#REF!</v>
      </c>
      <c r="P576" t="e">
        <f t="shared" si="69"/>
        <v>#REF!</v>
      </c>
      <c r="S576" t="e">
        <f t="shared" si="65"/>
        <v>#REF!</v>
      </c>
    </row>
    <row r="577" spans="1:19" x14ac:dyDescent="0.25">
      <c r="A577">
        <v>75</v>
      </c>
      <c r="C577" t="e">
        <f t="shared" si="70"/>
        <v>#REF!</v>
      </c>
      <c r="D577" t="e">
        <f t="shared" si="71"/>
        <v>#REF!</v>
      </c>
      <c r="L577" t="e">
        <f t="shared" si="68"/>
        <v>#REF!</v>
      </c>
      <c r="P577" t="e">
        <f t="shared" si="69"/>
        <v>#REF!</v>
      </c>
      <c r="S577" t="e">
        <f t="shared" si="65"/>
        <v>#REF!</v>
      </c>
    </row>
    <row r="578" spans="1:19" x14ac:dyDescent="0.25">
      <c r="A578">
        <v>76</v>
      </c>
      <c r="C578" t="e">
        <f t="shared" si="70"/>
        <v>#REF!</v>
      </c>
      <c r="D578" t="e">
        <f t="shared" si="71"/>
        <v>#REF!</v>
      </c>
      <c r="L578" t="e">
        <f t="shared" si="68"/>
        <v>#REF!</v>
      </c>
      <c r="P578" t="e">
        <f t="shared" si="69"/>
        <v>#REF!</v>
      </c>
      <c r="S578" t="e">
        <f t="shared" ref="S578:S602" si="72">ABS(L578-Iout)</f>
        <v>#REF!</v>
      </c>
    </row>
    <row r="579" spans="1:19" x14ac:dyDescent="0.25">
      <c r="A579">
        <v>77</v>
      </c>
      <c r="C579" t="e">
        <f t="shared" si="70"/>
        <v>#REF!</v>
      </c>
      <c r="D579" t="e">
        <f t="shared" si="71"/>
        <v>#REF!</v>
      </c>
      <c r="L579" t="e">
        <f t="shared" si="68"/>
        <v>#REF!</v>
      </c>
      <c r="P579" t="e">
        <f t="shared" si="69"/>
        <v>#REF!</v>
      </c>
      <c r="S579" t="e">
        <f t="shared" si="72"/>
        <v>#REF!</v>
      </c>
    </row>
    <row r="580" spans="1:19" x14ac:dyDescent="0.25">
      <c r="A580">
        <v>78</v>
      </c>
      <c r="C580" t="e">
        <f t="shared" si="70"/>
        <v>#REF!</v>
      </c>
      <c r="D580" t="e">
        <f t="shared" si="71"/>
        <v>#REF!</v>
      </c>
      <c r="L580" t="e">
        <f t="shared" si="68"/>
        <v>#REF!</v>
      </c>
      <c r="P580" t="e">
        <f t="shared" si="69"/>
        <v>#REF!</v>
      </c>
      <c r="S580" t="e">
        <f t="shared" si="72"/>
        <v>#REF!</v>
      </c>
    </row>
    <row r="581" spans="1:19" x14ac:dyDescent="0.25">
      <c r="A581">
        <v>79</v>
      </c>
      <c r="C581" t="e">
        <f t="shared" si="70"/>
        <v>#REF!</v>
      </c>
      <c r="D581" t="e">
        <f t="shared" si="71"/>
        <v>#REF!</v>
      </c>
      <c r="L581" t="e">
        <f t="shared" si="68"/>
        <v>#REF!</v>
      </c>
      <c r="P581" t="e">
        <f t="shared" si="69"/>
        <v>#REF!</v>
      </c>
      <c r="S581" t="e">
        <f t="shared" si="72"/>
        <v>#REF!</v>
      </c>
    </row>
    <row r="582" spans="1:19" x14ac:dyDescent="0.25">
      <c r="A582">
        <v>80</v>
      </c>
      <c r="C582" t="e">
        <f t="shared" si="70"/>
        <v>#REF!</v>
      </c>
      <c r="D582" t="e">
        <f t="shared" si="71"/>
        <v>#REF!</v>
      </c>
      <c r="L582" t="e">
        <f t="shared" si="68"/>
        <v>#REF!</v>
      </c>
      <c r="P582" t="e">
        <f t="shared" si="69"/>
        <v>#REF!</v>
      </c>
      <c r="S582" t="e">
        <f t="shared" si="72"/>
        <v>#REF!</v>
      </c>
    </row>
    <row r="583" spans="1:19" x14ac:dyDescent="0.25">
      <c r="A583">
        <v>81</v>
      </c>
      <c r="C583" t="e">
        <f t="shared" si="70"/>
        <v>#REF!</v>
      </c>
      <c r="D583" t="e">
        <f t="shared" si="71"/>
        <v>#REF!</v>
      </c>
      <c r="L583" t="e">
        <f t="shared" si="68"/>
        <v>#REF!</v>
      </c>
      <c r="P583" t="e">
        <f t="shared" si="69"/>
        <v>#REF!</v>
      </c>
      <c r="S583" t="e">
        <f t="shared" si="72"/>
        <v>#REF!</v>
      </c>
    </row>
    <row r="584" spans="1:19" x14ac:dyDescent="0.25">
      <c r="A584">
        <v>82</v>
      </c>
      <c r="C584" t="e">
        <f t="shared" si="70"/>
        <v>#REF!</v>
      </c>
      <c r="D584" t="e">
        <f t="shared" si="71"/>
        <v>#REF!</v>
      </c>
      <c r="L584" t="e">
        <f t="shared" si="68"/>
        <v>#REF!</v>
      </c>
      <c r="P584" t="e">
        <f t="shared" si="69"/>
        <v>#REF!</v>
      </c>
      <c r="S584" t="e">
        <f t="shared" si="72"/>
        <v>#REF!</v>
      </c>
    </row>
    <row r="585" spans="1:19" x14ac:dyDescent="0.25">
      <c r="A585">
        <v>83</v>
      </c>
      <c r="C585" t="e">
        <f t="shared" si="70"/>
        <v>#REF!</v>
      </c>
      <c r="D585" t="e">
        <f t="shared" si="71"/>
        <v>#REF!</v>
      </c>
      <c r="L585" t="e">
        <f t="shared" si="68"/>
        <v>#REF!</v>
      </c>
      <c r="P585" t="e">
        <f t="shared" si="69"/>
        <v>#REF!</v>
      </c>
      <c r="S585" t="e">
        <f t="shared" si="72"/>
        <v>#REF!</v>
      </c>
    </row>
    <row r="586" spans="1:19" x14ac:dyDescent="0.25">
      <c r="A586">
        <v>84</v>
      </c>
      <c r="C586" t="e">
        <f t="shared" si="70"/>
        <v>#REF!</v>
      </c>
      <c r="D586" t="e">
        <f t="shared" si="71"/>
        <v>#REF!</v>
      </c>
      <c r="L586" t="e">
        <f t="shared" si="68"/>
        <v>#REF!</v>
      </c>
      <c r="P586" t="e">
        <f t="shared" si="69"/>
        <v>#REF!</v>
      </c>
      <c r="S586" t="e">
        <f t="shared" si="72"/>
        <v>#REF!</v>
      </c>
    </row>
    <row r="587" spans="1:19" x14ac:dyDescent="0.25">
      <c r="A587">
        <v>85</v>
      </c>
      <c r="C587" t="e">
        <f t="shared" si="70"/>
        <v>#REF!</v>
      </c>
      <c r="D587" t="e">
        <f t="shared" si="71"/>
        <v>#REF!</v>
      </c>
      <c r="L587" t="e">
        <f t="shared" si="68"/>
        <v>#REF!</v>
      </c>
      <c r="P587" t="e">
        <f t="shared" si="69"/>
        <v>#REF!</v>
      </c>
      <c r="S587" t="e">
        <f t="shared" si="72"/>
        <v>#REF!</v>
      </c>
    </row>
    <row r="588" spans="1:19" x14ac:dyDescent="0.25">
      <c r="A588">
        <v>86</v>
      </c>
      <c r="C588" t="e">
        <f t="shared" si="70"/>
        <v>#REF!</v>
      </c>
      <c r="D588" t="e">
        <f t="shared" si="71"/>
        <v>#REF!</v>
      </c>
      <c r="L588" t="e">
        <f t="shared" si="68"/>
        <v>#REF!</v>
      </c>
      <c r="P588" t="e">
        <f t="shared" si="69"/>
        <v>#REF!</v>
      </c>
      <c r="S588" t="e">
        <f t="shared" si="72"/>
        <v>#REF!</v>
      </c>
    </row>
    <row r="589" spans="1:19" x14ac:dyDescent="0.25">
      <c r="A589">
        <v>87</v>
      </c>
      <c r="C589" t="e">
        <f t="shared" si="70"/>
        <v>#REF!</v>
      </c>
      <c r="D589" t="e">
        <f t="shared" si="71"/>
        <v>#REF!</v>
      </c>
      <c r="L589" t="e">
        <f t="shared" si="68"/>
        <v>#REF!</v>
      </c>
      <c r="P589" t="e">
        <f t="shared" si="69"/>
        <v>#REF!</v>
      </c>
      <c r="S589" t="e">
        <f t="shared" si="72"/>
        <v>#REF!</v>
      </c>
    </row>
    <row r="590" spans="1:19" x14ac:dyDescent="0.25">
      <c r="A590">
        <v>88</v>
      </c>
      <c r="C590" t="e">
        <f t="shared" si="70"/>
        <v>#REF!</v>
      </c>
      <c r="D590" t="e">
        <f t="shared" si="71"/>
        <v>#REF!</v>
      </c>
      <c r="L590" t="e">
        <f t="shared" si="68"/>
        <v>#REF!</v>
      </c>
      <c r="P590" t="e">
        <f t="shared" si="69"/>
        <v>#REF!</v>
      </c>
      <c r="S590" t="e">
        <f t="shared" si="72"/>
        <v>#REF!</v>
      </c>
    </row>
    <row r="591" spans="1:19" x14ac:dyDescent="0.25">
      <c r="A591">
        <v>89</v>
      </c>
      <c r="C591" t="e">
        <f t="shared" si="70"/>
        <v>#REF!</v>
      </c>
      <c r="D591" t="e">
        <f t="shared" si="71"/>
        <v>#REF!</v>
      </c>
      <c r="L591" t="e">
        <f t="shared" si="68"/>
        <v>#REF!</v>
      </c>
      <c r="P591" t="e">
        <f t="shared" si="69"/>
        <v>#REF!</v>
      </c>
      <c r="S591" t="e">
        <f t="shared" si="72"/>
        <v>#REF!</v>
      </c>
    </row>
    <row r="592" spans="1:19" x14ac:dyDescent="0.25">
      <c r="A592">
        <v>90</v>
      </c>
      <c r="C592" t="e">
        <f t="shared" si="70"/>
        <v>#REF!</v>
      </c>
      <c r="D592" t="e">
        <f t="shared" si="71"/>
        <v>#REF!</v>
      </c>
      <c r="L592" t="e">
        <f t="shared" si="68"/>
        <v>#REF!</v>
      </c>
      <c r="P592" t="e">
        <f t="shared" si="69"/>
        <v>#REF!</v>
      </c>
      <c r="S592" t="e">
        <f t="shared" si="72"/>
        <v>#REF!</v>
      </c>
    </row>
    <row r="593" spans="1:19" x14ac:dyDescent="0.25">
      <c r="A593">
        <v>91</v>
      </c>
      <c r="C593" t="e">
        <f t="shared" si="70"/>
        <v>#REF!</v>
      </c>
      <c r="D593" t="e">
        <f t="shared" si="71"/>
        <v>#REF!</v>
      </c>
      <c r="L593" t="e">
        <f t="shared" si="68"/>
        <v>#REF!</v>
      </c>
      <c r="P593" t="e">
        <f t="shared" si="69"/>
        <v>#REF!</v>
      </c>
      <c r="S593" t="e">
        <f t="shared" si="72"/>
        <v>#REF!</v>
      </c>
    </row>
    <row r="594" spans="1:19" x14ac:dyDescent="0.25">
      <c r="A594">
        <v>92</v>
      </c>
      <c r="C594" t="e">
        <f t="shared" si="70"/>
        <v>#REF!</v>
      </c>
      <c r="D594" t="e">
        <f t="shared" si="71"/>
        <v>#REF!</v>
      </c>
      <c r="L594" t="e">
        <f t="shared" si="68"/>
        <v>#REF!</v>
      </c>
      <c r="P594" t="e">
        <f t="shared" si="69"/>
        <v>#REF!</v>
      </c>
      <c r="S594" t="e">
        <f t="shared" si="72"/>
        <v>#REF!</v>
      </c>
    </row>
    <row r="595" spans="1:19" x14ac:dyDescent="0.25">
      <c r="A595">
        <v>93</v>
      </c>
      <c r="C595" t="e">
        <f t="shared" si="70"/>
        <v>#REF!</v>
      </c>
      <c r="D595" t="e">
        <f t="shared" si="71"/>
        <v>#REF!</v>
      </c>
      <c r="L595" t="e">
        <f t="shared" si="68"/>
        <v>#REF!</v>
      </c>
      <c r="P595" t="e">
        <f t="shared" si="69"/>
        <v>#REF!</v>
      </c>
      <c r="S595" t="e">
        <f t="shared" si="72"/>
        <v>#REF!</v>
      </c>
    </row>
    <row r="596" spans="1:19" x14ac:dyDescent="0.25">
      <c r="A596">
        <v>94</v>
      </c>
      <c r="C596" t="e">
        <f t="shared" si="70"/>
        <v>#REF!</v>
      </c>
      <c r="D596" t="e">
        <f t="shared" si="71"/>
        <v>#REF!</v>
      </c>
      <c r="L596" t="e">
        <f t="shared" si="68"/>
        <v>#REF!</v>
      </c>
      <c r="P596" t="e">
        <f t="shared" si="69"/>
        <v>#REF!</v>
      </c>
      <c r="S596" t="e">
        <f t="shared" si="72"/>
        <v>#REF!</v>
      </c>
    </row>
    <row r="597" spans="1:19" x14ac:dyDescent="0.25">
      <c r="A597">
        <v>95</v>
      </c>
      <c r="C597" t="e">
        <f t="shared" si="70"/>
        <v>#REF!</v>
      </c>
      <c r="D597" t="e">
        <f t="shared" si="71"/>
        <v>#REF!</v>
      </c>
      <c r="L597" t="e">
        <f t="shared" si="68"/>
        <v>#REF!</v>
      </c>
      <c r="P597" t="e">
        <f t="shared" si="69"/>
        <v>#REF!</v>
      </c>
      <c r="S597" t="e">
        <f t="shared" si="72"/>
        <v>#REF!</v>
      </c>
    </row>
    <row r="598" spans="1:19" x14ac:dyDescent="0.25">
      <c r="A598">
        <v>96</v>
      </c>
      <c r="C598" t="e">
        <f t="shared" si="70"/>
        <v>#REF!</v>
      </c>
      <c r="D598" t="e">
        <f t="shared" si="71"/>
        <v>#REF!</v>
      </c>
      <c r="L598" t="e">
        <f t="shared" si="68"/>
        <v>#REF!</v>
      </c>
      <c r="P598" t="e">
        <f t="shared" si="69"/>
        <v>#REF!</v>
      </c>
      <c r="S598" t="e">
        <f t="shared" si="72"/>
        <v>#REF!</v>
      </c>
    </row>
    <row r="599" spans="1:19" x14ac:dyDescent="0.25">
      <c r="A599">
        <v>97</v>
      </c>
      <c r="C599" t="e">
        <f t="shared" si="70"/>
        <v>#REF!</v>
      </c>
      <c r="D599" t="e">
        <f t="shared" si="71"/>
        <v>#REF!</v>
      </c>
      <c r="L599" t="e">
        <f t="shared" ref="L599:L602" si="73">IF(O98="DC",0.5*D599*(D599*Lm/Vindc_rms_min+D599*Lm/(Vout+D1Vf))/(D599*Lm/Vindc_rms_min+C599),IF(O98="CC",D599-0.5*(Vout+D1Vf)*C599/Lm))</f>
        <v>#REF!</v>
      </c>
      <c r="P599" t="e">
        <f t="shared" ref="P599:P602" si="74">IF(O98="CC",1/(((D599-(Vout+D1Vf)*C599/Lm))*Lm/Vindc_rms_min+C599)*1000,IF(O98="DC",1000/(D599*Lm/Vindc_rms_min+C599)))</f>
        <v>#REF!</v>
      </c>
      <c r="S599" t="e">
        <f t="shared" si="72"/>
        <v>#REF!</v>
      </c>
    </row>
    <row r="600" spans="1:19" x14ac:dyDescent="0.25">
      <c r="A600">
        <v>98</v>
      </c>
      <c r="C600" t="e">
        <f t="shared" si="70"/>
        <v>#REF!</v>
      </c>
      <c r="D600" t="e">
        <f t="shared" si="71"/>
        <v>#REF!</v>
      </c>
      <c r="L600" t="e">
        <f t="shared" si="73"/>
        <v>#REF!</v>
      </c>
      <c r="P600" t="e">
        <f t="shared" si="74"/>
        <v>#REF!</v>
      </c>
      <c r="S600" t="e">
        <f t="shared" si="72"/>
        <v>#REF!</v>
      </c>
    </row>
    <row r="601" spans="1:19" x14ac:dyDescent="0.25">
      <c r="A601">
        <v>99</v>
      </c>
      <c r="C601" t="e">
        <f t="shared" si="70"/>
        <v>#REF!</v>
      </c>
      <c r="D601" t="e">
        <f t="shared" si="71"/>
        <v>#REF!</v>
      </c>
      <c r="L601" t="e">
        <f t="shared" si="73"/>
        <v>#REF!</v>
      </c>
      <c r="P601" t="e">
        <f t="shared" si="74"/>
        <v>#REF!</v>
      </c>
      <c r="S601" t="e">
        <f t="shared" si="72"/>
        <v>#REF!</v>
      </c>
    </row>
    <row r="602" spans="1:19" x14ac:dyDescent="0.25">
      <c r="A602">
        <v>100</v>
      </c>
      <c r="C602" t="e">
        <f t="shared" si="70"/>
        <v>#REF!</v>
      </c>
      <c r="D602" t="e">
        <f t="shared" si="71"/>
        <v>#REF!</v>
      </c>
      <c r="L602" t="e">
        <f t="shared" si="73"/>
        <v>#REF!</v>
      </c>
      <c r="P602" t="e">
        <f t="shared" si="74"/>
        <v>#REF!</v>
      </c>
      <c r="S602" t="e">
        <f t="shared" si="72"/>
        <v>#REF!</v>
      </c>
    </row>
    <row r="603" spans="1:19" x14ac:dyDescent="0.25">
      <c r="D603" t="e">
        <f t="shared" si="71"/>
        <v>#REF!</v>
      </c>
      <c r="L603" s="34">
        <v>0</v>
      </c>
      <c r="P603" s="34" t="e">
        <f>J614*J606</f>
        <v>#REF!</v>
      </c>
    </row>
    <row r="605" spans="1:19" x14ac:dyDescent="0.25">
      <c r="F605" t="e">
        <f>L602</f>
        <v>#REF!</v>
      </c>
      <c r="G605" t="s">
        <v>221</v>
      </c>
      <c r="J605" t="s">
        <v>219</v>
      </c>
    </row>
    <row r="606" spans="1:19" x14ac:dyDescent="0.25">
      <c r="F606" t="e">
        <f>P602</f>
        <v>#REF!</v>
      </c>
      <c r="G606" t="s">
        <v>220</v>
      </c>
      <c r="J606" t="e">
        <f>(P592-F606)/(L592-F605)</f>
        <v>#REF!</v>
      </c>
    </row>
    <row r="607" spans="1:19" x14ac:dyDescent="0.25">
      <c r="J607" t="e">
        <f>(P593-F606)/(L593-F605)</f>
        <v>#REF!</v>
      </c>
    </row>
    <row r="608" spans="1:19" x14ac:dyDescent="0.25">
      <c r="J608" t="e">
        <f>(P590-F606)/(L590-F605)</f>
        <v>#REF!</v>
      </c>
    </row>
    <row r="609" spans="9:11" x14ac:dyDescent="0.25">
      <c r="I609" t="s">
        <v>222</v>
      </c>
      <c r="J609" t="e">
        <f>P602-J606*L602</f>
        <v>#REF!</v>
      </c>
      <c r="K609" t="s">
        <v>220</v>
      </c>
    </row>
    <row r="610" spans="9:11" x14ac:dyDescent="0.25">
      <c r="J610" t="s">
        <v>223</v>
      </c>
    </row>
    <row r="612" spans="9:11" x14ac:dyDescent="0.25">
      <c r="I612" t="s">
        <v>226</v>
      </c>
    </row>
    <row r="613" spans="9:11" x14ac:dyDescent="0.25">
      <c r="I613" t="s">
        <v>224</v>
      </c>
      <c r="J613">
        <f>Vout*Vout/7</f>
        <v>20.571428571428573</v>
      </c>
      <c r="K613" t="s">
        <v>225</v>
      </c>
    </row>
    <row r="614" spans="9:11" x14ac:dyDescent="0.25">
      <c r="I614" t="s">
        <v>227</v>
      </c>
      <c r="J614">
        <f>Vout/J613</f>
        <v>0.58333333333333326</v>
      </c>
      <c r="K614" t="s">
        <v>221</v>
      </c>
    </row>
  </sheetData>
  <sheetProtection algorithmName="SHA-512" hashValue="VLnCLrJ4kYrCU66/z560l73ADmmvW7kctIe4DS4SDwLKU6ZHBoxoZAsO1v7+dT6XjgfWBeZaMR1O+IZtNHX+PA==" saltValue="mQa3Sx+V1STAxgLbSkAjPQ==" spinCount="100000" sheet="1" objects="1" scenarios="1" autoFilter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sqref="A1:E1"/>
    </sheetView>
  </sheetViews>
  <sheetFormatPr defaultRowHeight="14" x14ac:dyDescent="0.25"/>
  <sheetData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D98292-6ED4-43A4-AD80-9E3E8D9D91B0}"/>
</file>

<file path=customXml/itemProps2.xml><?xml version="1.0" encoding="utf-8"?>
<ds:datastoreItem xmlns:ds="http://schemas.openxmlformats.org/officeDocument/2006/customXml" ds:itemID="{8F7C6374-79E9-4562-B815-168E6B6B1CA0}"/>
</file>

<file path=customXml/itemProps3.xml><?xml version="1.0" encoding="utf-8"?>
<ds:datastoreItem xmlns:ds="http://schemas.openxmlformats.org/officeDocument/2006/customXml" ds:itemID="{BBC813FC-5F57-4910-8CFD-1CE25CE8F4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60</vt:i4>
      </vt:variant>
    </vt:vector>
  </HeadingPairs>
  <TitlesOfParts>
    <vt:vector size="63" baseType="lpstr">
      <vt:lpstr>Design Tool</vt:lpstr>
      <vt:lpstr>Sheet1</vt:lpstr>
      <vt:lpstr>Sheet2</vt:lpstr>
      <vt:lpstr>CCMorDCM</vt:lpstr>
      <vt:lpstr>Cfb</vt:lpstr>
      <vt:lpstr>Coa</vt:lpstr>
      <vt:lpstr>Cout</vt:lpstr>
      <vt:lpstr>Cout_esr</vt:lpstr>
      <vt:lpstr>D1Vf</vt:lpstr>
      <vt:lpstr>D2Vf</vt:lpstr>
      <vt:lpstr>Dmax</vt:lpstr>
      <vt:lpstr>eff</vt:lpstr>
      <vt:lpstr>fac</vt:lpstr>
      <vt:lpstr>Fosc</vt:lpstr>
      <vt:lpstr>I_BP2</vt:lpstr>
      <vt:lpstr>Id_rms</vt:lpstr>
      <vt:lpstr>IL_rms</vt:lpstr>
      <vt:lpstr>Io</vt:lpstr>
      <vt:lpstr>Io_CCMDCM</vt:lpstr>
      <vt:lpstr>Io_max</vt:lpstr>
      <vt:lpstr>Iout</vt:lpstr>
      <vt:lpstr>Ipeak_max_inL</vt:lpstr>
      <vt:lpstr>Ipeak_min_inL</vt:lpstr>
      <vt:lpstr>Ipk_limit_min</vt:lpstr>
      <vt:lpstr>Ipk_limit_typ</vt:lpstr>
      <vt:lpstr>Ipkmax_min_B</vt:lpstr>
      <vt:lpstr>Ipkmax_min_C</vt:lpstr>
      <vt:lpstr>Ipkmax_min_D</vt:lpstr>
      <vt:lpstr>Ipkmax_typ_B</vt:lpstr>
      <vt:lpstr>Ipkmax_typ_C</vt:lpstr>
      <vt:lpstr>Ipkmax_typ_D</vt:lpstr>
      <vt:lpstr>Lm</vt:lpstr>
      <vt:lpstr>Lm_min_BCD</vt:lpstr>
      <vt:lpstr>Rfb_down</vt:lpstr>
      <vt:lpstr>Rfb_up</vt:lpstr>
      <vt:lpstr>RFBdown</vt:lpstr>
      <vt:lpstr>RFBup</vt:lpstr>
      <vt:lpstr>tminoff_max_B</vt:lpstr>
      <vt:lpstr>tminoff_max_C</vt:lpstr>
      <vt:lpstr>tminoff_max_D</vt:lpstr>
      <vt:lpstr>tminoff_typ_B</vt:lpstr>
      <vt:lpstr>tminoff_typ_C</vt:lpstr>
      <vt:lpstr>tminoff_typ_D</vt:lpstr>
      <vt:lpstr>toff</vt:lpstr>
      <vt:lpstr>toffmax_B</vt:lpstr>
      <vt:lpstr>toffmax_BCD</vt:lpstr>
      <vt:lpstr>toffmax_C</vt:lpstr>
      <vt:lpstr>toffmax_D</vt:lpstr>
      <vt:lpstr>Toffmin_typ</vt:lpstr>
      <vt:lpstr>Trr</vt:lpstr>
      <vt:lpstr>Vacmax</vt:lpstr>
      <vt:lpstr>Vacmin</vt:lpstr>
      <vt:lpstr>VBP_HVON</vt:lpstr>
      <vt:lpstr>Vf</vt:lpstr>
      <vt:lpstr>Vindc</vt:lpstr>
      <vt:lpstr>Vindc_max</vt:lpstr>
      <vt:lpstr>Vindc_min</vt:lpstr>
      <vt:lpstr>Vindc_rms_max</vt:lpstr>
      <vt:lpstr>Vindc_rms_min</vt:lpstr>
      <vt:lpstr>Vo</vt:lpstr>
      <vt:lpstr>Vout</vt:lpstr>
      <vt:lpstr>Vripple</vt:lpstr>
      <vt:lpstr>Vrrm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2024-11-15T01:45:12Z</dcterms:modified>
</cp:coreProperties>
</file>