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30" windowWidth="12465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<sst xmlns="http://schemas.openxmlformats.org/spreadsheetml/2006/main" count="81" uniqueCount="73">
  <si>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Application Specifications</t>
  </si>
  <si>
    <t>Vin</t>
  </si>
  <si>
    <t>V</t>
  </si>
  <si>
    <t>%</t>
  </si>
  <si>
    <t>mA</t>
  </si>
  <si>
    <t>uH</t>
  </si>
  <si>
    <t>Ω</t>
  </si>
  <si>
    <t>Calculated</t>
  </si>
  <si>
    <t>User Entry</t>
  </si>
  <si>
    <r>
      <t>k</t>
    </r>
    <r>
      <rPr>
        <sz val="11"/>
        <color indexed="8"/>
        <rFont val="Arial"/>
        <family val="2"/>
      </rPr>
      <t>Hz</t>
    </r>
  </si>
  <si>
    <r>
      <rPr>
        <sz val="11"/>
        <color indexed="8"/>
        <rFont val="宋体"/>
        <family val="0"/>
      </rPr>
      <t>△</t>
    </r>
    <r>
      <rPr>
        <sz val="11"/>
        <color indexed="8"/>
        <rFont val="Arial"/>
        <family val="2"/>
      </rPr>
      <t>I</t>
    </r>
    <r>
      <rPr>
        <sz val="9"/>
        <color indexed="8"/>
        <rFont val="Arial"/>
        <family val="2"/>
      </rPr>
      <t>L</t>
    </r>
  </si>
  <si>
    <t>Duty</t>
  </si>
  <si>
    <r>
      <rPr>
        <sz val="14"/>
        <color indexed="8"/>
        <rFont val="Arial"/>
        <family val="2"/>
      </rPr>
      <t>f</t>
    </r>
    <r>
      <rPr>
        <sz val="11"/>
        <color indexed="8"/>
        <rFont val="Arial"/>
        <family val="2"/>
      </rPr>
      <t>sw</t>
    </r>
  </si>
  <si>
    <t>Nominal Output voltage</t>
  </si>
  <si>
    <t>Channels</t>
  </si>
  <si>
    <r>
      <t>S</t>
    </r>
    <r>
      <rPr>
        <sz val="11"/>
        <color indexed="8"/>
        <rFont val="Arial"/>
        <family val="2"/>
      </rPr>
      <t>trings</t>
    </r>
  </si>
  <si>
    <t>Number of LED Strings in parallel</t>
  </si>
  <si>
    <t>Number of LED Strings in parallel</t>
  </si>
  <si>
    <t>LED Output Current per Channel</t>
  </si>
  <si>
    <t>Switching Duty Cycle</t>
  </si>
  <si>
    <r>
      <t>m</t>
    </r>
    <r>
      <rPr>
        <sz val="11"/>
        <color indexed="8"/>
        <rFont val="Arial"/>
        <family val="2"/>
      </rPr>
      <t>A</t>
    </r>
  </si>
  <si>
    <t>Output Current Setting</t>
  </si>
  <si>
    <r>
      <t>R</t>
    </r>
    <r>
      <rPr>
        <sz val="9"/>
        <color indexed="8"/>
        <rFont val="Arial"/>
        <family val="2"/>
      </rPr>
      <t>sense</t>
    </r>
  </si>
  <si>
    <t>fsw_desire</t>
  </si>
  <si>
    <t>Desired Switching Frequency</t>
  </si>
  <si>
    <t>L_desire</t>
  </si>
  <si>
    <t>Desired Inductance</t>
  </si>
  <si>
    <t>uH</t>
  </si>
  <si>
    <t>L_actual</t>
  </si>
  <si>
    <t>Actual Switching Frequency</t>
  </si>
  <si>
    <t>Inductor Ripple Current</t>
  </si>
  <si>
    <r>
      <t xml:space="preserve">Peak </t>
    </r>
    <r>
      <rPr>
        <sz val="11"/>
        <color indexed="8"/>
        <rFont val="Arial"/>
        <family val="2"/>
      </rPr>
      <t xml:space="preserve">Inductor </t>
    </r>
    <r>
      <rPr>
        <sz val="11"/>
        <color indexed="8"/>
        <rFont val="Arial"/>
        <family val="2"/>
      </rPr>
      <t>Current</t>
    </r>
  </si>
  <si>
    <t>Actual Inductance Selected</t>
  </si>
  <si>
    <t>Input Voltage:</t>
  </si>
  <si>
    <t>Vin</t>
  </si>
  <si>
    <t>V</t>
  </si>
  <si>
    <t>Output Voltage:</t>
  </si>
  <si>
    <t>Vo</t>
  </si>
  <si>
    <t>mA</t>
  </si>
  <si>
    <t>Strings</t>
  </si>
  <si>
    <t>Output Current Setting:</t>
  </si>
  <si>
    <t>Ω</t>
  </si>
  <si>
    <t>L</t>
  </si>
  <si>
    <t>uH</t>
  </si>
  <si>
    <r>
      <t>I</t>
    </r>
    <r>
      <rPr>
        <sz val="9"/>
        <color indexed="8"/>
        <rFont val="Arial"/>
        <family val="2"/>
      </rPr>
      <t>LED_Channel</t>
    </r>
  </si>
  <si>
    <r>
      <t>I</t>
    </r>
    <r>
      <rPr>
        <sz val="9"/>
        <color indexed="9"/>
        <rFont val="Arial"/>
        <family val="2"/>
      </rPr>
      <t>LED_Channel</t>
    </r>
  </si>
  <si>
    <r>
      <t>R</t>
    </r>
    <r>
      <rPr>
        <sz val="9"/>
        <color indexed="9"/>
        <rFont val="Arial"/>
        <family val="2"/>
      </rPr>
      <t>sense</t>
    </r>
  </si>
  <si>
    <t>mA</t>
  </si>
  <si>
    <t>Inductance:</t>
  </si>
  <si>
    <t>Peak Inductor Current</t>
  </si>
  <si>
    <t>Switching Frequency</t>
  </si>
  <si>
    <t>fsw</t>
  </si>
  <si>
    <t>kHz</t>
  </si>
  <si>
    <t>Final Spec</t>
  </si>
  <si>
    <t>Vo</t>
  </si>
  <si>
    <t>Nominal Intput Voltage</t>
  </si>
  <si>
    <t>Device Speification</t>
  </si>
  <si>
    <t>Recommended Maximum Switching Frequency: 1MHz</t>
  </si>
  <si>
    <t>Recommended Maximum Output Current: 1000mA</t>
  </si>
  <si>
    <t xml:space="preserve"> Inductor Selection &amp; Switching Frequency Calculation</t>
  </si>
  <si>
    <r>
      <t>I</t>
    </r>
    <r>
      <rPr>
        <sz val="9"/>
        <color indexed="8"/>
        <rFont val="Arial"/>
        <family val="2"/>
      </rPr>
      <t>o_actual</t>
    </r>
  </si>
  <si>
    <t>Desired LED Output Current per Channel</t>
  </si>
  <si>
    <t xml:space="preserve">Desired Total LED Output Current </t>
  </si>
  <si>
    <t>Current Sense Resistor</t>
  </si>
  <si>
    <t>Actual Total LED Output Current</t>
  </si>
  <si>
    <r>
      <t>I</t>
    </r>
    <r>
      <rPr>
        <sz val="9"/>
        <color indexed="8"/>
        <rFont val="Arial"/>
        <family val="2"/>
      </rPr>
      <t>o_total</t>
    </r>
  </si>
  <si>
    <r>
      <t>I</t>
    </r>
    <r>
      <rPr>
        <sz val="9"/>
        <color indexed="8"/>
        <rFont val="Arial"/>
        <family val="2"/>
      </rPr>
      <t>L_peak</t>
    </r>
  </si>
  <si>
    <r>
      <t>I</t>
    </r>
    <r>
      <rPr>
        <sz val="9"/>
        <color indexed="9"/>
        <rFont val="Arial"/>
        <family val="2"/>
      </rPr>
      <t>o_actual</t>
    </r>
  </si>
  <si>
    <r>
      <t>I</t>
    </r>
    <r>
      <rPr>
        <sz val="9"/>
        <color indexed="9"/>
        <rFont val="Arial"/>
        <family val="2"/>
      </rPr>
      <t>L_peak</t>
    </r>
  </si>
  <si>
    <t>Channels</t>
  </si>
  <si>
    <t>AL8862Q Design Calculator</t>
  </si>
  <si>
    <t>AL8862Q Specifications</t>
  </si>
  <si>
    <t>Input Range: 5V~55V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</si>
</sst>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00000_ "/>
    <numFmt numFmtId="179" formatCode="0.0000_ "/>
    <numFmt numFmtId="180" formatCode="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  <numFmt numFmtId="186" formatCode="0.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name val="Arial Unicode MS"/>
      <family val="2"/>
    </font>
    <font>
      <b/>
      <sz val="11"/>
      <color indexed="9"/>
      <name val="Arial Unicode MS"/>
      <family val="2"/>
    </font>
    <font>
      <sz val="11"/>
      <color indexed="9"/>
      <name val="Arial Unicode MS"/>
      <family val="2"/>
    </font>
    <font>
      <b/>
      <sz val="11"/>
      <color indexed="1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538DD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1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0" fontId="11" fillId="0" borderId="0" xfId="0" applyFont="1" applyAlignment="1">
      <alignment/>
    </xf>
    <xf numFmtId="0" fontId="11" fillId="36" borderId="0" xfId="0" applyFont="1" applyFill="1" applyAlignment="1" applyProtection="1">
      <alignment/>
      <protection/>
    </xf>
    <xf numFmtId="0" fontId="11" fillId="37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35" borderId="10" xfId="0" applyFont="1" applyFill="1" applyBorder="1" applyAlignment="1">
      <alignment/>
    </xf>
    <xf numFmtId="0" fontId="6" fillId="37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36" borderId="11" xfId="0" applyFont="1" applyFill="1" applyBorder="1" applyAlignment="1" applyProtection="1">
      <alignment vertical="center"/>
      <protection locked="0"/>
    </xf>
    <xf numFmtId="185" fontId="6" fillId="37" borderId="10" xfId="0" applyNumberFormat="1" applyFont="1" applyFill="1" applyBorder="1" applyAlignment="1">
      <alignment vertical="center"/>
    </xf>
    <xf numFmtId="186" fontId="6" fillId="37" borderId="10" xfId="0" applyNumberFormat="1" applyFont="1" applyFill="1" applyBorder="1" applyAlignment="1">
      <alignment vertical="center"/>
    </xf>
    <xf numFmtId="186" fontId="6" fillId="37" borderId="10" xfId="0" applyNumberFormat="1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0" fontId="6" fillId="37" borderId="11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177" fontId="6" fillId="37" borderId="11" xfId="0" applyNumberFormat="1" applyFont="1" applyFill="1" applyBorder="1" applyAlignment="1" applyProtection="1">
      <alignment vertical="center"/>
      <protection/>
    </xf>
    <xf numFmtId="186" fontId="6" fillId="37" borderId="11" xfId="0" applyNumberFormat="1" applyFont="1" applyFill="1" applyBorder="1" applyAlignment="1" applyProtection="1">
      <alignment vertical="center"/>
      <protection/>
    </xf>
    <xf numFmtId="177" fontId="6" fillId="37" borderId="10" xfId="0" applyNumberFormat="1" applyFont="1" applyFill="1" applyBorder="1" applyAlignment="1">
      <alignment vertical="center"/>
    </xf>
    <xf numFmtId="0" fontId="13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17" fillId="35" borderId="10" xfId="0" applyFont="1" applyFill="1" applyBorder="1" applyAlignment="1">
      <alignment vertical="center"/>
    </xf>
    <xf numFmtId="0" fontId="17" fillId="35" borderId="10" xfId="0" applyFont="1" applyFill="1" applyBorder="1" applyAlignment="1" applyProtection="1">
      <alignment vertical="center"/>
      <protection locked="0"/>
    </xf>
    <xf numFmtId="176" fontId="16" fillId="35" borderId="10" xfId="0" applyNumberFormat="1" applyFont="1" applyFill="1" applyBorder="1" applyAlignment="1">
      <alignment vertical="center"/>
    </xf>
    <xf numFmtId="176" fontId="6" fillId="36" borderId="10" xfId="0" applyNumberFormat="1" applyFont="1" applyFill="1" applyBorder="1" applyAlignment="1" applyProtection="1">
      <alignment vertical="center"/>
      <protection locked="0"/>
    </xf>
    <xf numFmtId="185" fontId="16" fillId="35" borderId="10" xfId="0" applyNumberFormat="1" applyFont="1" applyFill="1" applyBorder="1" applyAlignment="1">
      <alignment vertical="center"/>
    </xf>
    <xf numFmtId="186" fontId="16" fillId="35" borderId="10" xfId="0" applyNumberFormat="1" applyFont="1" applyFill="1" applyBorder="1" applyAlignment="1">
      <alignment vertical="center"/>
    </xf>
    <xf numFmtId="0" fontId="7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1" fillId="39" borderId="0" xfId="0" applyFont="1" applyFill="1" applyAlignment="1" applyProtection="1">
      <alignment/>
      <protection/>
    </xf>
    <xf numFmtId="0" fontId="6" fillId="39" borderId="0" xfId="0" applyFont="1" applyFill="1" applyAlignment="1">
      <alignment vertical="center"/>
    </xf>
    <xf numFmtId="0" fontId="4" fillId="40" borderId="0" xfId="0" applyFont="1" applyFill="1" applyAlignment="1">
      <alignment/>
    </xf>
    <xf numFmtId="0" fontId="8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6" fillId="41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36" borderId="10" xfId="0" applyFont="1" applyFill="1" applyBorder="1" applyAlignment="1" applyProtection="1">
      <alignment vertical="center"/>
      <protection/>
    </xf>
    <xf numFmtId="0" fontId="6" fillId="36" borderId="11" xfId="0" applyFont="1" applyFill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9"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6" tint="-0.24993999302387238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4"/>
  <sheetViews>
    <sheetView tabSelected="1" zoomScalePageLayoutView="0" workbookViewId="0" topLeftCell="A25">
      <selection activeCell="C34" sqref="C34"/>
    </sheetView>
  </sheetViews>
  <sheetFormatPr defaultColWidth="9.140625" defaultRowHeight="15"/>
  <cols>
    <col min="1" max="1" width="28.28125" style="0" customWidth="1"/>
    <col min="2" max="2" width="34.421875" style="0" customWidth="1"/>
    <col min="3" max="3" width="16.140625" style="0" bestFit="1" customWidth="1"/>
    <col min="4" max="4" width="9.57421875" style="0" customWidth="1"/>
    <col min="5" max="5" width="10.421875" style="0" bestFit="1" customWidth="1"/>
    <col min="6" max="6" width="10.57421875" style="0" customWidth="1"/>
    <col min="7" max="7" width="10.140625" style="0" customWidth="1"/>
    <col min="8" max="8" width="10.28125" style="0" customWidth="1"/>
    <col min="9" max="9" width="10.421875" style="0" customWidth="1"/>
    <col min="11" max="11" width="12.421875" style="0" customWidth="1"/>
    <col min="12" max="12" width="9.8515625" style="0" customWidth="1"/>
    <col min="13" max="13" width="9.28125" style="0" customWidth="1"/>
  </cols>
  <sheetData>
    <row r="1" spans="1:21" ht="16.5">
      <c r="A1" s="8" t="s">
        <v>70</v>
      </c>
      <c r="B1" s="8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</row>
    <row r="3" spans="1:21" ht="16.5">
      <c r="A3" s="6" t="s">
        <v>71</v>
      </c>
      <c r="B3" s="6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/>
    </row>
    <row r="4" spans="1:21" ht="16.5">
      <c r="A4" s="1"/>
      <c r="B4" s="1"/>
      <c r="C4" s="1"/>
      <c r="D4" s="1"/>
      <c r="E4" s="1"/>
      <c r="F4" s="1"/>
      <c r="G4" s="1"/>
      <c r="H4" s="1"/>
      <c r="I4" s="1"/>
      <c r="J4" s="1"/>
      <c r="O4" s="1"/>
      <c r="P4" s="1"/>
      <c r="Q4" s="1"/>
      <c r="R4" s="1"/>
      <c r="S4" s="1"/>
      <c r="T4" s="1"/>
      <c r="U4" s="1"/>
    </row>
    <row r="5" spans="1:21" ht="16.5">
      <c r="A5" s="1"/>
      <c r="B5" s="1"/>
      <c r="C5" s="1"/>
      <c r="D5" s="1"/>
      <c r="E5" s="1"/>
      <c r="F5" s="1"/>
      <c r="G5" s="1"/>
      <c r="H5" s="1"/>
      <c r="I5" s="1"/>
      <c r="J5" s="1"/>
      <c r="O5" s="1"/>
      <c r="P5" s="1"/>
      <c r="Q5" s="1"/>
      <c r="R5" s="1"/>
      <c r="S5" s="1"/>
      <c r="T5" s="1"/>
      <c r="U5" s="1"/>
    </row>
    <row r="6" spans="1:21" ht="16.5">
      <c r="A6" s="1"/>
      <c r="B6" s="1"/>
      <c r="C6" s="1"/>
      <c r="D6" s="1"/>
      <c r="E6" s="1"/>
      <c r="F6" s="1"/>
      <c r="G6" s="1"/>
      <c r="H6" s="1"/>
      <c r="I6" s="1"/>
      <c r="J6" s="1"/>
      <c r="O6" s="1"/>
      <c r="P6" s="1"/>
      <c r="Q6" s="1"/>
      <c r="R6" s="1"/>
      <c r="S6" s="1"/>
      <c r="T6" s="1"/>
      <c r="U6" s="1"/>
    </row>
    <row r="7" spans="1:21" ht="16.5">
      <c r="A7" s="5"/>
      <c r="B7" s="5"/>
      <c r="C7" s="1"/>
      <c r="D7" s="1"/>
      <c r="E7" s="1"/>
      <c r="F7" s="1"/>
      <c r="G7" s="1"/>
      <c r="I7" s="1"/>
      <c r="J7" s="1"/>
      <c r="O7" s="1"/>
      <c r="P7" s="1"/>
      <c r="Q7" s="1"/>
      <c r="R7" s="1"/>
      <c r="S7" s="1"/>
      <c r="T7" s="1"/>
      <c r="U7" s="1"/>
    </row>
    <row r="8" spans="1:21" ht="16.5">
      <c r="A8" s="5"/>
      <c r="B8" s="5"/>
      <c r="C8" s="1"/>
      <c r="D8" s="1"/>
      <c r="E8" s="1"/>
      <c r="F8" s="1"/>
      <c r="G8" s="1"/>
      <c r="H8" s="1"/>
      <c r="I8" s="1"/>
      <c r="J8" s="1"/>
      <c r="O8" s="1"/>
      <c r="P8" s="1"/>
      <c r="Q8" s="1"/>
      <c r="R8" s="1"/>
      <c r="S8" s="1"/>
      <c r="T8" s="1"/>
      <c r="U8" s="1"/>
    </row>
    <row r="9" spans="1:21" ht="16.5">
      <c r="A9" s="5"/>
      <c r="B9" s="5"/>
      <c r="C9" s="1"/>
      <c r="D9" s="1"/>
      <c r="E9" s="1"/>
      <c r="F9" s="1"/>
      <c r="G9" s="1"/>
      <c r="H9" s="1"/>
      <c r="I9" s="1"/>
      <c r="O9" s="1"/>
      <c r="P9" s="1"/>
      <c r="Q9" s="1"/>
      <c r="R9" s="1"/>
      <c r="S9" s="1"/>
      <c r="T9" s="1"/>
      <c r="U9" s="1"/>
    </row>
    <row r="10" spans="1:21" ht="16.5">
      <c r="A10" s="5"/>
      <c r="B10" s="5"/>
      <c r="C10" s="1"/>
      <c r="D10" s="1"/>
      <c r="E10" s="1"/>
      <c r="F10" s="1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</row>
    <row r="11" spans="1:21" ht="16.5">
      <c r="A11" s="5"/>
      <c r="B11" s="5"/>
      <c r="C11" s="1"/>
      <c r="D11" s="1"/>
      <c r="E11" s="1"/>
      <c r="F11" s="1"/>
      <c r="G11" s="1"/>
      <c r="H11" s="1"/>
      <c r="I11" s="1"/>
      <c r="J11" s="1"/>
      <c r="O11" s="1"/>
      <c r="P11" s="1"/>
      <c r="Q11" s="1"/>
      <c r="R11" s="1"/>
      <c r="S11" s="1"/>
      <c r="T11" s="1"/>
      <c r="U11" s="1"/>
    </row>
    <row r="12" spans="1:21" ht="16.5">
      <c r="A12" s="5"/>
      <c r="B12" s="5"/>
      <c r="C12" s="1"/>
      <c r="D12" s="1"/>
      <c r="E12" s="1"/>
      <c r="F12" s="1"/>
      <c r="G12" s="1"/>
      <c r="H12" s="1"/>
      <c r="I12" s="1"/>
      <c r="J12" s="1"/>
      <c r="O12" s="1"/>
      <c r="P12" s="1"/>
      <c r="Q12" s="1"/>
      <c r="R12" s="1"/>
      <c r="S12" s="1"/>
      <c r="T12" s="1"/>
      <c r="U12" s="1"/>
    </row>
    <row r="13" spans="1:21" ht="16.5">
      <c r="A13" s="5"/>
      <c r="B13" s="5"/>
      <c r="C13" s="1"/>
      <c r="D13" s="1"/>
      <c r="E13" s="1"/>
      <c r="F13" s="1"/>
      <c r="G13" s="1"/>
      <c r="H13" s="1"/>
      <c r="I13" s="1"/>
      <c r="J13" s="1"/>
      <c r="O13" s="1"/>
      <c r="P13" s="1"/>
      <c r="Q13" s="1"/>
      <c r="R13" s="1"/>
      <c r="S13" s="1"/>
      <c r="T13" s="1"/>
      <c r="U13" s="1"/>
    </row>
    <row r="14" spans="1:21" ht="16.5">
      <c r="A14" s="5"/>
      <c r="B14" s="5"/>
      <c r="C14" s="1"/>
      <c r="D14" s="1"/>
      <c r="E14" s="1"/>
      <c r="F14" s="1"/>
      <c r="G14" s="1"/>
      <c r="H14" s="1"/>
      <c r="I14" s="1"/>
      <c r="J14" s="1"/>
      <c r="O14" s="1"/>
      <c r="P14" s="1"/>
      <c r="R14" s="1"/>
      <c r="S14" s="1"/>
      <c r="T14" s="1"/>
      <c r="U14" s="1"/>
    </row>
    <row r="15" spans="1:21" ht="16.5">
      <c r="A15" s="5"/>
      <c r="B15" s="5"/>
      <c r="C15" s="1"/>
      <c r="D15" s="1"/>
      <c r="E15" s="1"/>
      <c r="F15" s="1"/>
      <c r="G15" s="1"/>
      <c r="H15" s="17"/>
      <c r="I15" s="14"/>
      <c r="J15" s="14"/>
      <c r="L15" s="1"/>
      <c r="M15" s="1"/>
      <c r="N15" s="1"/>
      <c r="O15" s="1"/>
      <c r="P15" s="1"/>
      <c r="R15" s="1"/>
      <c r="S15" s="1"/>
      <c r="T15" s="1"/>
      <c r="U15" s="1"/>
    </row>
    <row r="16" spans="1:21" ht="16.5">
      <c r="A16" s="1"/>
      <c r="B16" s="1"/>
      <c r="C16" s="1"/>
      <c r="D16" s="1"/>
      <c r="E16" s="1"/>
      <c r="F16" s="1"/>
      <c r="G16" s="1"/>
      <c r="H16" s="17"/>
      <c r="I16" s="14"/>
      <c r="J16" s="14"/>
      <c r="K16" s="1"/>
      <c r="L16" s="1"/>
      <c r="M16" s="1"/>
      <c r="N16" s="1"/>
      <c r="O16" s="1"/>
      <c r="P16" s="1"/>
      <c r="R16" s="1"/>
      <c r="S16" s="1"/>
      <c r="T16" s="1"/>
      <c r="U16" s="1"/>
    </row>
    <row r="17" spans="1:21" ht="16.5">
      <c r="A17" s="1"/>
      <c r="B17" s="1"/>
      <c r="C17" s="1"/>
      <c r="D17" s="1"/>
      <c r="E17" s="1"/>
      <c r="F17" s="1"/>
      <c r="G17" s="1"/>
      <c r="H17" s="15"/>
      <c r="I17" s="14" t="s">
        <v>8</v>
      </c>
      <c r="J17" s="14"/>
      <c r="K17" s="1"/>
      <c r="L17" s="1"/>
      <c r="M17" s="1"/>
      <c r="N17" s="1"/>
      <c r="O17" s="1"/>
      <c r="P17" s="1"/>
      <c r="R17" s="1"/>
      <c r="S17" s="1"/>
      <c r="T17" s="1"/>
      <c r="U17" s="1"/>
    </row>
    <row r="18" spans="1:21" ht="16.5">
      <c r="A18" s="1"/>
      <c r="B18" s="1"/>
      <c r="C18" s="1"/>
      <c r="D18" s="1"/>
      <c r="E18" s="1"/>
      <c r="F18" s="1"/>
      <c r="G18" s="1"/>
      <c r="H18" s="51"/>
      <c r="I18" s="14" t="s">
        <v>56</v>
      </c>
      <c r="J18" s="14"/>
      <c r="K18" s="1"/>
      <c r="L18" s="1"/>
      <c r="M18" s="1"/>
      <c r="N18" s="1"/>
      <c r="O18" s="1"/>
      <c r="P18" s="1"/>
      <c r="R18" s="1"/>
      <c r="S18" s="1"/>
      <c r="T18" s="1"/>
      <c r="U18" s="1"/>
    </row>
    <row r="19" spans="1:21" ht="16.5">
      <c r="A19" s="1"/>
      <c r="B19" s="1"/>
      <c r="C19" s="1"/>
      <c r="D19" s="1"/>
      <c r="E19" s="1"/>
      <c r="F19" s="1"/>
      <c r="G19" s="1"/>
      <c r="H19" s="16"/>
      <c r="I19" s="14" t="s">
        <v>7</v>
      </c>
      <c r="J19" s="14"/>
      <c r="L19" s="1"/>
      <c r="M19" s="1"/>
      <c r="N19" s="1"/>
      <c r="O19" s="1"/>
      <c r="P19" s="1"/>
      <c r="R19" s="1"/>
      <c r="S19" s="1"/>
      <c r="T19" s="1"/>
      <c r="U19" s="1"/>
    </row>
    <row r="20" spans="1:21" ht="16.5">
      <c r="A20" s="1"/>
      <c r="B20" s="1"/>
      <c r="C20" s="1"/>
      <c r="D20" s="1"/>
      <c r="E20" s="1"/>
      <c r="F20" s="1"/>
      <c r="G20" s="1"/>
      <c r="J20" s="14"/>
      <c r="L20" s="1"/>
      <c r="M20" s="1"/>
      <c r="N20" s="1"/>
      <c r="O20" s="1"/>
      <c r="P20" s="1"/>
      <c r="R20" s="1"/>
      <c r="S20" s="1"/>
      <c r="T20" s="1"/>
      <c r="U20" s="1"/>
    </row>
    <row r="21" spans="1:21" ht="16.5">
      <c r="A21" s="1"/>
      <c r="B21" s="1"/>
      <c r="C21" s="1"/>
      <c r="D21" s="1"/>
      <c r="E21" s="1"/>
      <c r="F21" s="1"/>
      <c r="G21" s="1"/>
      <c r="J21" s="1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6.5">
      <c r="A22" s="6" t="s">
        <v>0</v>
      </c>
      <c r="B22" s="53"/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</row>
    <row r="23" spans="1:21" ht="16.5">
      <c r="A23" s="19" t="s">
        <v>1</v>
      </c>
      <c r="B23" s="34" t="s">
        <v>55</v>
      </c>
      <c r="C23" s="28">
        <v>50</v>
      </c>
      <c r="D23" s="20" t="s">
        <v>2</v>
      </c>
      <c r="E23" s="49" t="s">
        <v>72</v>
      </c>
      <c r="F23" s="50"/>
      <c r="G23" s="10"/>
      <c r="H23" s="12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"/>
    </row>
    <row r="24" spans="1:21" ht="16.5">
      <c r="A24" s="23" t="s">
        <v>54</v>
      </c>
      <c r="B24" s="32" t="s">
        <v>13</v>
      </c>
      <c r="C24" s="28">
        <v>40</v>
      </c>
      <c r="D24" s="20" t="s">
        <v>2</v>
      </c>
      <c r="E24" s="26"/>
      <c r="F24" s="27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"/>
    </row>
    <row r="25" spans="1:21" ht="16.5">
      <c r="A25" s="58" t="s">
        <v>44</v>
      </c>
      <c r="B25" s="59" t="s">
        <v>61</v>
      </c>
      <c r="C25" s="28">
        <v>600</v>
      </c>
      <c r="D25" s="20" t="s">
        <v>4</v>
      </c>
      <c r="E25" s="26"/>
      <c r="F25" s="26"/>
      <c r="G25" s="11"/>
      <c r="H25" s="12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"/>
    </row>
    <row r="26" spans="1:21" ht="16.5">
      <c r="A26" s="58" t="s">
        <v>14</v>
      </c>
      <c r="B26" s="59" t="s">
        <v>17</v>
      </c>
      <c r="C26" s="28">
        <v>1</v>
      </c>
      <c r="D26" s="24" t="s">
        <v>15</v>
      </c>
      <c r="E26" s="26"/>
      <c r="F26" s="26"/>
      <c r="G26" s="11"/>
      <c r="H26" s="12"/>
      <c r="I26" s="57"/>
      <c r="J26" s="57"/>
      <c r="K26" s="57"/>
      <c r="L26" s="10"/>
      <c r="M26" s="10"/>
      <c r="N26" s="10"/>
      <c r="O26" s="10"/>
      <c r="P26" s="10"/>
      <c r="Q26" s="10"/>
      <c r="R26" s="10"/>
      <c r="S26" s="10"/>
      <c r="T26" s="10"/>
      <c r="U26" s="1"/>
    </row>
    <row r="27" spans="1:21" ht="16.5">
      <c r="A27" s="22" t="s">
        <v>65</v>
      </c>
      <c r="B27" s="33" t="s">
        <v>62</v>
      </c>
      <c r="C27" s="36">
        <f>C25*C26</f>
        <v>600</v>
      </c>
      <c r="D27" s="24" t="s">
        <v>20</v>
      </c>
      <c r="E27" s="55" t="s">
        <v>58</v>
      </c>
      <c r="F27" s="54"/>
      <c r="G27" s="56"/>
      <c r="H27" s="56"/>
      <c r="I27" s="57"/>
      <c r="J27" s="57"/>
      <c r="K27" s="57"/>
      <c r="L27" s="57"/>
      <c r="M27" s="10"/>
      <c r="N27" s="10"/>
      <c r="O27" s="10"/>
      <c r="P27" s="10"/>
      <c r="Q27" s="10"/>
      <c r="R27" s="10"/>
      <c r="S27" s="10"/>
      <c r="T27" s="10"/>
      <c r="U27" s="1"/>
    </row>
    <row r="28" spans="1:21" ht="16.5">
      <c r="A28" s="22" t="s">
        <v>11</v>
      </c>
      <c r="B28" s="33" t="s">
        <v>19</v>
      </c>
      <c r="C28" s="35">
        <f>C24/C23*100</f>
        <v>80</v>
      </c>
      <c r="D28" s="20" t="s">
        <v>3</v>
      </c>
      <c r="E28" s="26"/>
      <c r="F28" s="2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"/>
    </row>
    <row r="29" spans="1:21" ht="16.5">
      <c r="A29" s="21" t="s">
        <v>21</v>
      </c>
      <c r="B29" s="21"/>
      <c r="C29" s="18"/>
      <c r="D29" s="1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"/>
    </row>
    <row r="30" spans="1:21" ht="16.5">
      <c r="A30" s="22" t="s">
        <v>22</v>
      </c>
      <c r="B30" s="22" t="s">
        <v>63</v>
      </c>
      <c r="C30" s="29">
        <f>100/C27</f>
        <v>0.16666666666666666</v>
      </c>
      <c r="D30" s="20" t="s">
        <v>6</v>
      </c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"/>
    </row>
    <row r="31" spans="1:21" ht="15.75" customHeight="1">
      <c r="A31" s="6" t="s">
        <v>59</v>
      </c>
      <c r="B31" s="6"/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"/>
    </row>
    <row r="32" spans="1:21" ht="16.5">
      <c r="A32" s="23" t="s">
        <v>23</v>
      </c>
      <c r="B32" s="23" t="s">
        <v>24</v>
      </c>
      <c r="C32" s="46">
        <v>650</v>
      </c>
      <c r="D32" s="24" t="s">
        <v>9</v>
      </c>
      <c r="E32" s="49" t="s">
        <v>57</v>
      </c>
      <c r="F32" s="50"/>
      <c r="G32" s="52"/>
      <c r="H32" s="5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"/>
    </row>
    <row r="33" spans="1:21" ht="16.5">
      <c r="A33" s="22" t="s">
        <v>25</v>
      </c>
      <c r="B33" s="22" t="s">
        <v>26</v>
      </c>
      <c r="C33" s="37">
        <f>((C23-C24)*C24-C32*C23*C23/10000)*C30/(C32*C23*26)*1000000</f>
        <v>46.84418145956607</v>
      </c>
      <c r="D33" s="24" t="s">
        <v>27</v>
      </c>
      <c r="E33" s="11"/>
      <c r="F33" s="11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"/>
    </row>
    <row r="34" spans="1:21" ht="16.5">
      <c r="A34" s="23" t="s">
        <v>28</v>
      </c>
      <c r="B34" s="23" t="s">
        <v>32</v>
      </c>
      <c r="C34" s="46">
        <v>47</v>
      </c>
      <c r="D34" s="20" t="s">
        <v>5</v>
      </c>
      <c r="E34" s="11"/>
      <c r="F34" s="11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"/>
    </row>
    <row r="35" spans="1:21" ht="18">
      <c r="A35" s="22" t="s">
        <v>12</v>
      </c>
      <c r="B35" s="22" t="s">
        <v>29</v>
      </c>
      <c r="C35" s="30">
        <f>(C23-C24)*C24/C34/C36/C23*1000000</f>
        <v>648.718780408693</v>
      </c>
      <c r="D35" s="24" t="s">
        <v>9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"/>
    </row>
    <row r="36" spans="1:21" ht="16.5">
      <c r="A36" s="22" t="s">
        <v>10</v>
      </c>
      <c r="B36" s="22" t="s">
        <v>30</v>
      </c>
      <c r="C36" s="30">
        <f>C23*100/C34+C27*26%</f>
        <v>262.3829787234042</v>
      </c>
      <c r="D36" s="24" t="s">
        <v>4</v>
      </c>
      <c r="E36" s="11"/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"/>
    </row>
    <row r="37" spans="1:21" ht="16.5">
      <c r="A37" s="22" t="s">
        <v>66</v>
      </c>
      <c r="B37" s="22" t="s">
        <v>31</v>
      </c>
      <c r="C37" s="31">
        <f>113/C30+(C23-C24)*100/C34</f>
        <v>699.2765957446809</v>
      </c>
      <c r="D37" s="24" t="s">
        <v>4</v>
      </c>
      <c r="E37" s="11"/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"/>
    </row>
    <row r="38" spans="1:21" ht="16.5">
      <c r="A38" s="22" t="s">
        <v>60</v>
      </c>
      <c r="B38" s="22" t="s">
        <v>64</v>
      </c>
      <c r="C38" s="30">
        <f>C27+(C23-2*C24)*100/2/C34</f>
        <v>568.0851063829787</v>
      </c>
      <c r="D38" s="24" t="s">
        <v>4</v>
      </c>
      <c r="E38" s="11"/>
      <c r="F38" s="1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"/>
    </row>
    <row r="39" spans="1:21" ht="16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"/>
    </row>
    <row r="40" spans="1:21" ht="17.25">
      <c r="A40" s="38" t="s">
        <v>53</v>
      </c>
      <c r="B40" s="38"/>
      <c r="C40" s="39"/>
      <c r="D40" s="3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"/>
    </row>
    <row r="41" spans="1:21" ht="16.5">
      <c r="A41" s="40" t="s">
        <v>33</v>
      </c>
      <c r="B41" s="40" t="s">
        <v>34</v>
      </c>
      <c r="C41" s="41">
        <f>C23</f>
        <v>50</v>
      </c>
      <c r="D41" s="42" t="s">
        <v>35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"/>
    </row>
    <row r="42" spans="1:21" ht="16.5">
      <c r="A42" s="43" t="s">
        <v>36</v>
      </c>
      <c r="B42" s="43" t="s">
        <v>37</v>
      </c>
      <c r="C42" s="41">
        <f>C24</f>
        <v>40</v>
      </c>
      <c r="D42" s="42" t="s">
        <v>35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"/>
    </row>
    <row r="43" spans="1:21" ht="16.5">
      <c r="A43" s="43" t="s">
        <v>18</v>
      </c>
      <c r="B43" s="43" t="s">
        <v>45</v>
      </c>
      <c r="C43" s="41">
        <f>C25</f>
        <v>600</v>
      </c>
      <c r="D43" s="42" t="s">
        <v>38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"/>
    </row>
    <row r="44" spans="1:21" ht="16.5">
      <c r="A44" s="43" t="s">
        <v>16</v>
      </c>
      <c r="B44" s="44" t="s">
        <v>69</v>
      </c>
      <c r="C44" s="41">
        <f>C26</f>
        <v>1</v>
      </c>
      <c r="D44" s="42" t="s">
        <v>39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"/>
    </row>
    <row r="45" spans="1:21" ht="16.5">
      <c r="A45" s="43" t="s">
        <v>64</v>
      </c>
      <c r="B45" s="43" t="s">
        <v>67</v>
      </c>
      <c r="C45" s="48">
        <f>C38</f>
        <v>568.0851063829787</v>
      </c>
      <c r="D45" s="42" t="s">
        <v>4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"/>
    </row>
    <row r="46" spans="1:21" ht="16.5">
      <c r="A46" s="43" t="s">
        <v>40</v>
      </c>
      <c r="B46" s="44" t="s">
        <v>46</v>
      </c>
      <c r="C46" s="47">
        <f>C30</f>
        <v>0.16666666666666666</v>
      </c>
      <c r="D46" s="42" t="s">
        <v>41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"/>
    </row>
    <row r="47" spans="1:21" ht="16.5">
      <c r="A47" s="43" t="s">
        <v>48</v>
      </c>
      <c r="B47" s="43" t="s">
        <v>42</v>
      </c>
      <c r="C47" s="45">
        <f>C34</f>
        <v>47</v>
      </c>
      <c r="D47" s="42" t="s">
        <v>43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"/>
    </row>
    <row r="48" spans="1:21" ht="16.5">
      <c r="A48" s="43" t="s">
        <v>49</v>
      </c>
      <c r="B48" s="43" t="s">
        <v>68</v>
      </c>
      <c r="C48" s="48">
        <f>C37</f>
        <v>699.2765957446809</v>
      </c>
      <c r="D48" s="42" t="s">
        <v>47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"/>
    </row>
    <row r="49" spans="1:21" ht="16.5">
      <c r="A49" s="43" t="s">
        <v>50</v>
      </c>
      <c r="B49" s="43" t="s">
        <v>51</v>
      </c>
      <c r="C49" s="48">
        <f>C35</f>
        <v>648.718780408693</v>
      </c>
      <c r="D49" s="42" t="s">
        <v>52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"/>
    </row>
    <row r="50" spans="1:21" ht="16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"/>
    </row>
    <row r="51" spans="1:21" ht="16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"/>
    </row>
    <row r="52" spans="1:21" ht="16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"/>
    </row>
    <row r="53" spans="1:21" ht="16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"/>
    </row>
    <row r="54" spans="1:21" ht="16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"/>
    </row>
    <row r="55" spans="1:21" ht="16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"/>
    </row>
    <row r="56" spans="1:21" ht="16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"/>
    </row>
    <row r="57" spans="1:21" ht="16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"/>
    </row>
    <row r="58" spans="1:21" ht="16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"/>
    </row>
    <row r="59" spans="1:21" ht="16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"/>
    </row>
    <row r="60" spans="1:21" ht="16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"/>
    </row>
    <row r="61" spans="1:21" ht="16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"/>
    </row>
    <row r="62" spans="1:21" ht="16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"/>
    </row>
    <row r="63" spans="1:21" ht="16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"/>
    </row>
    <row r="64" spans="1:21" ht="16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"/>
    </row>
    <row r="65" spans="1:21" ht="16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"/>
    </row>
    <row r="66" spans="1:21" ht="16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"/>
    </row>
    <row r="67" spans="1:21" ht="16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"/>
    </row>
    <row r="68" spans="1:21" ht="16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"/>
    </row>
    <row r="69" spans="1:21" ht="16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"/>
    </row>
    <row r="70" spans="1:21" ht="16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"/>
    </row>
    <row r="71" spans="1:21" ht="16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"/>
    </row>
    <row r="72" spans="1:21" ht="16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"/>
    </row>
    <row r="73" spans="1:21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"/>
    </row>
    <row r="74" spans="1:21" ht="16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"/>
    </row>
    <row r="75" spans="1:21" ht="16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"/>
    </row>
    <row r="76" spans="1:21" ht="16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"/>
    </row>
    <row r="77" spans="1:21" ht="16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"/>
    </row>
    <row r="78" spans="1:21" ht="16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"/>
    </row>
    <row r="79" spans="1:21" ht="16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"/>
    </row>
    <row r="80" spans="1:21" ht="16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"/>
    </row>
    <row r="81" spans="1:21" ht="16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"/>
    </row>
    <row r="82" spans="1:21" ht="16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"/>
    </row>
    <row r="83" spans="1:21" ht="16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"/>
    </row>
    <row r="84" spans="1:21" ht="16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"/>
    </row>
    <row r="85" spans="1:21" ht="16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"/>
    </row>
    <row r="86" spans="1:21" ht="16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"/>
    </row>
    <row r="87" spans="1:21" ht="16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"/>
    </row>
    <row r="88" spans="1:21" ht="16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"/>
    </row>
    <row r="89" spans="1:21" ht="16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"/>
    </row>
    <row r="90" spans="1:21" ht="16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"/>
    </row>
    <row r="91" spans="1:21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"/>
    </row>
    <row r="92" spans="1:21" ht="16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"/>
    </row>
    <row r="93" spans="1:21" ht="16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"/>
    </row>
    <row r="94" spans="1:21" ht="16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"/>
    </row>
    <row r="95" spans="1:21" ht="16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"/>
    </row>
    <row r="96" spans="1:21" ht="16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"/>
    </row>
    <row r="97" spans="1:21" ht="16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"/>
    </row>
    <row r="98" spans="1:21" ht="16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"/>
    </row>
    <row r="99" spans="1:21" ht="16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"/>
    </row>
    <row r="100" spans="1:21" ht="16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"/>
    </row>
    <row r="101" spans="1:21" ht="16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"/>
    </row>
    <row r="102" spans="1:21" ht="16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"/>
    </row>
    <row r="103" spans="1:21" ht="16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"/>
    </row>
    <row r="104" spans="1:21" ht="16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"/>
    </row>
    <row r="105" spans="1:21" ht="16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"/>
    </row>
    <row r="106" spans="1:21" ht="16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"/>
    </row>
    <row r="107" spans="1:21" ht="16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"/>
    </row>
    <row r="108" spans="1:21" ht="16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"/>
    </row>
    <row r="109" spans="1:21" ht="16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"/>
    </row>
    <row r="110" spans="1:21" ht="16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"/>
    </row>
    <row r="111" spans="1:21" ht="16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"/>
    </row>
    <row r="112" spans="1:21" ht="16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"/>
    </row>
    <row r="113" spans="1:21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</sheetData>
  <sheetProtection password="D5B9" sheet="1" objects="1" scenarios="1" selectLockedCells="1"/>
  <conditionalFormatting sqref="I24:I26">
    <cfRule type="containsText" priority="9" dxfId="2" operator="containsText" text="Out">
      <formula>NOT(ISERROR(SEARCH("Out",I24)))</formula>
    </cfRule>
    <cfRule type="containsText" priority="10" dxfId="3" operator="containsText" text="In">
      <formula>NOT(ISERROR(SEARCH("In",I24)))</formula>
    </cfRule>
  </conditionalFormatting>
  <conditionalFormatting sqref="I23">
    <cfRule type="containsText" priority="11" dxfId="2" operator="containsText" text="Out">
      <formula>NOT(ISERROR(SEARCH("Out",I23)))</formula>
    </cfRule>
    <cfRule type="containsText" priority="12" dxfId="1" operator="containsText" text="In">
      <formula>NOT(ISERROR(SEARCH("In",I23)))</formula>
    </cfRule>
    <cfRule type="containsText" priority="13" dxfId="0" operator="containsText" text="In">
      <formula>NOT(ISERROR(SEARCH("In",I23)))</formula>
    </cfRule>
    <cfRule type="containsText" priority="14" dxfId="5" operator="containsText" text="Out Range">
      <formula>NOT(ISERROR(SEARCH("Out Range",I23)))</formula>
    </cfRule>
    <cfRule type="containsText" priority="15" dxfId="6" operator="containsText" text="In Range">
      <formula>NOT(ISERROR(SEARCH("In Range",I23)))</formula>
    </cfRule>
    <cfRule type="cellIs" priority="16" dxfId="7" operator="equal">
      <formula>"""In Range"""</formula>
    </cfRule>
    <cfRule type="colorScale" priority="17" dxfId="8">
      <colorScale>
        <cfvo type="formula" val="&quot;In Range&quot;"/>
        <cfvo type="formula" val="&quot;Out Range&quot;"/>
        <color theme="6"/>
        <color rgb="FFFF0000"/>
      </colorScale>
    </cfRule>
  </conditionalFormatting>
  <printOptions/>
  <pageMargins left="0.7" right="0.7" top="0.75" bottom="0.75" header="0.3" footer="0.3"/>
  <pageSetup horizontalDpi="200" verticalDpi="200" orientation="portrait" paperSize="9" r:id="rId3"/>
  <legacyDrawing r:id="rId2"/>
  <oleObjects>
    <oleObject progId="Visio.Drawing.11" shapeId="61558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2019-10-08T08:51:12Z</dcterms:modified>
  <cp:category/>
  <cp:version/>
  <cp:contentType/>
  <cp:contentStatus/>
</cp:coreProperties>
</file>