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8055" tabRatio="538" activeTab="0"/>
  </bookViews>
  <sheets>
    <sheet name="work sheet" sheetId="1" r:id="rId1"/>
    <sheet name="background" sheetId="2" state="hidden" r:id="rId2"/>
    <sheet name="core" sheetId="3" r:id="rId3"/>
    <sheet name="Sheet1" sheetId="4" state="hidden" r:id="rId4"/>
  </sheets>
  <definedNames>
    <definedName name="Kp">'work sheet'!#REF!</definedName>
    <definedName name="name">'core'!$A:$A</definedName>
    <definedName name="Vdc_min_s1" localSheetId="3">'Sheet1'!$B$2</definedName>
    <definedName name="Vo_s1" localSheetId="3">'Sheet1'!$B$1</definedName>
  </definedNames>
  <calcPr fullCalcOnLoad="1"/>
</workbook>
</file>

<file path=xl/sharedStrings.xml><?xml version="1.0" encoding="utf-8"?>
<sst xmlns="http://schemas.openxmlformats.org/spreadsheetml/2006/main" count="764" uniqueCount="494">
  <si>
    <t>Design Spec.</t>
  </si>
  <si>
    <t xml:space="preserve">LED Load Spec. </t>
  </si>
  <si>
    <t>Vac</t>
  </si>
  <si>
    <t>Vdc</t>
  </si>
  <si>
    <t>mA</t>
  </si>
  <si>
    <t>Hz</t>
  </si>
  <si>
    <t>Khz</t>
  </si>
  <si>
    <t/>
  </si>
  <si>
    <t>mH</t>
  </si>
  <si>
    <t>Ts</t>
  </si>
  <si>
    <t>Ω</t>
  </si>
  <si>
    <t>采样电阻功耗_Prcs=</t>
  </si>
  <si>
    <t>T</t>
  </si>
  <si>
    <t>mWalt</t>
  </si>
  <si>
    <t>A</t>
  </si>
  <si>
    <t>A</t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</si>
  <si>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</si>
  <si>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</si>
  <si>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</si>
  <si>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</si>
  <si>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</si>
  <si>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</si>
  <si>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0"/>
      </rPr>
      <t>L</t>
    </r>
    <r>
      <rPr>
        <b/>
        <sz val="10"/>
        <color indexed="8"/>
        <rFont val="宋体"/>
        <family val="0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</si>
  <si>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</si>
  <si>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</si>
  <si>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</si>
  <si>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0"/>
      </rPr>
      <t>CL</t>
    </r>
    <r>
      <rPr>
        <b/>
        <sz val="10"/>
        <color indexed="8"/>
        <rFont val="宋体"/>
        <family val="0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</si>
  <si>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</si>
  <si>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</si>
  <si>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0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</si>
  <si>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</si>
  <si>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</si>
  <si>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</si>
  <si>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0"/>
      </rPr>
      <t xml:space="preserve">4 </t>
    </r>
    <r>
      <rPr>
        <b/>
        <sz val="10"/>
        <color indexed="8"/>
        <rFont val="宋体"/>
        <family val="0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</si>
  <si>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</si>
  <si>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</si>
  <si>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</si>
  <si>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</si>
  <si>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</si>
  <si>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</si>
  <si>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</si>
  <si>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</si>
  <si>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</si>
  <si>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</si>
  <si>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</si>
  <si>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</si>
  <si>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</si>
  <si>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</si>
  <si>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</si>
  <si>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</si>
  <si>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</si>
  <si>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</si>
  <si>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</si>
  <si>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</si>
  <si>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</si>
  <si>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</si>
  <si>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</si>
  <si>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</si>
  <si>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</si>
  <si>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</si>
  <si>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</si>
  <si>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</si>
  <si>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</si>
  <si>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</si>
  <si>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</si>
  <si>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</si>
  <si>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</si>
  <si>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</si>
  <si>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</si>
  <si>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</si>
  <si>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</si>
  <si>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</si>
  <si>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</si>
  <si>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</si>
  <si>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</si>
  <si>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</si>
  <si>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</si>
  <si>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</si>
  <si>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</si>
  <si>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</si>
  <si>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</si>
  <si>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</si>
  <si>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</si>
  <si>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</si>
  <si>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</si>
  <si>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</si>
  <si>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</si>
  <si>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</si>
  <si>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</si>
  <si>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</si>
  <si>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</si>
  <si>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</si>
  <si>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</si>
  <si>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</si>
  <si>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</si>
  <si>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</si>
  <si>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</si>
  <si>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</si>
  <si>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</si>
  <si>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</si>
  <si>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</si>
  <si>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</si>
  <si>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</si>
  <si>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</si>
  <si>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</si>
  <si>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</si>
  <si>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</si>
  <si>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</si>
  <si>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</si>
  <si>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</si>
  <si>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</si>
  <si>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</si>
  <si>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</si>
  <si>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</si>
  <si>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</si>
  <si>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</si>
  <si>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</si>
  <si>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</si>
  <si>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</si>
  <si>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</si>
  <si>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</si>
  <si>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</si>
  <si>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</si>
  <si>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</si>
  <si>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</si>
  <si>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</si>
  <si>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</si>
  <si>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</si>
  <si>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</si>
  <si>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</si>
  <si>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</si>
  <si>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</si>
  <si>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</si>
  <si>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</si>
  <si>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</si>
  <si>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</si>
  <si>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</si>
  <si>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</si>
  <si>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</si>
  <si>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</si>
  <si>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</si>
  <si>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</si>
  <si>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</si>
  <si>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</si>
  <si>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</si>
  <si>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</si>
  <si>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</si>
  <si>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</si>
  <si>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</si>
  <si>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</si>
  <si>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</si>
  <si>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</si>
  <si>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</si>
  <si>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</si>
  <si>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</si>
  <si>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</si>
  <si>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</si>
  <si>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</si>
  <si>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</si>
  <si>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</si>
  <si>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</si>
  <si>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</si>
  <si>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</si>
  <si>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</si>
  <si>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</si>
  <si>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</si>
  <si>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</si>
  <si>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</si>
  <si>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</si>
  <si>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</si>
  <si>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</si>
  <si>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</si>
  <si>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</si>
  <si>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</si>
  <si>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</si>
  <si>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</si>
  <si>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</si>
  <si>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</si>
  <si>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</si>
  <si>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</si>
  <si>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</si>
  <si>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</si>
  <si>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</si>
  <si>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</si>
  <si>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</si>
  <si>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</si>
  <si>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</si>
  <si>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</si>
  <si>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</si>
  <si>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</si>
  <si>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</si>
  <si>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</si>
  <si>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</si>
  <si>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</si>
  <si>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</si>
  <si>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</si>
  <si>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</si>
  <si>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</si>
  <si>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</si>
  <si>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</si>
  <si>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</si>
  <si>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</si>
  <si>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</si>
  <si>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</si>
  <si>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</si>
  <si>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</si>
  <si>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</si>
  <si>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</si>
  <si>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</si>
  <si>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</si>
  <si>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</si>
  <si>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</si>
  <si>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</si>
  <si>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</si>
  <si>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</si>
  <si>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</si>
  <si>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</si>
  <si>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</si>
  <si>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</si>
  <si>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</si>
  <si>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</si>
  <si>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</si>
  <si>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</si>
  <si>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</si>
  <si>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</si>
  <si>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</si>
  <si>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</si>
  <si>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</si>
  <si>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</si>
  <si>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</si>
  <si>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</si>
  <si>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</si>
  <si>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</si>
  <si>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</si>
  <si>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</si>
  <si>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</si>
  <si>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</si>
  <si>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</si>
  <si>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</si>
  <si>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</si>
  <si>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</si>
  <si>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</si>
  <si>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</si>
  <si>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</si>
  <si>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</si>
  <si>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</si>
  <si>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</si>
  <si>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</si>
  <si>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</si>
  <si>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</si>
  <si>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</si>
  <si>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</si>
  <si>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</si>
  <si>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</si>
  <si>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</si>
  <si>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</si>
  <si>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</si>
  <si>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</si>
  <si>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</si>
  <si>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</si>
  <si>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</si>
  <si>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</si>
  <si>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</si>
  <si>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</si>
  <si>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</si>
  <si>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</si>
  <si>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</si>
  <si>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</si>
  <si>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</si>
  <si>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</si>
  <si>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</si>
  <si>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</si>
  <si>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</si>
  <si>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</si>
  <si>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</si>
  <si>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</si>
  <si>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</si>
  <si>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</si>
  <si>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</si>
  <si>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</si>
  <si>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</si>
  <si>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</si>
  <si>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</si>
  <si>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</si>
  <si>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</si>
  <si>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</si>
  <si>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</si>
  <si>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</si>
  <si>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</si>
  <si>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</si>
  <si>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</si>
  <si>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</si>
  <si>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</si>
  <si>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</si>
  <si>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</si>
  <si>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</si>
  <si>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</si>
  <si>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</si>
  <si>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</si>
  <si>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</si>
  <si>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</si>
  <si>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</si>
  <si>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</si>
  <si>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</si>
  <si>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</si>
  <si>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</si>
  <si>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</si>
  <si>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</si>
  <si>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</si>
  <si>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</si>
  <si>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</si>
  <si>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</si>
  <si>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</si>
  <si>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</si>
  <si>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</si>
  <si>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</si>
  <si>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</si>
  <si>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</si>
  <si>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</si>
  <si>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</si>
  <si>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</si>
  <si>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</si>
  <si>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</si>
  <si>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</si>
  <si>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</si>
  <si>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</si>
  <si>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</si>
  <si>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</si>
  <si>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</si>
  <si>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</si>
  <si>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</si>
  <si>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</si>
  <si>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</si>
  <si>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</si>
  <si>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</si>
  <si>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</si>
  <si>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</si>
  <si>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</si>
  <si>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</si>
  <si>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</si>
  <si>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</si>
  <si>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</si>
  <si>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</si>
  <si>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</si>
  <si>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</si>
  <si>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</si>
  <si>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</si>
  <si>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</si>
  <si>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</si>
  <si>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</si>
  <si>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</si>
  <si>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</si>
  <si>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</si>
  <si>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</si>
  <si>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</si>
  <si>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</si>
  <si>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</si>
  <si>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</si>
  <si>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</si>
  <si>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</si>
  <si>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</si>
  <si>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m㎡</t>
  </si>
  <si>
    <t>A/m㎡</t>
  </si>
  <si>
    <t>mm</t>
  </si>
  <si>
    <t>mH</t>
  </si>
  <si>
    <t>J1:</t>
  </si>
  <si>
    <t>J2:</t>
  </si>
  <si>
    <t>Vac</t>
  </si>
  <si>
    <r>
      <t>I</t>
    </r>
    <r>
      <rPr>
        <sz val="11"/>
        <color indexed="8"/>
        <rFont val="宋体"/>
        <family val="0"/>
      </rPr>
      <t>o2</t>
    </r>
  </si>
  <si>
    <t>V</t>
  </si>
  <si>
    <r>
      <t>J</t>
    </r>
    <r>
      <rPr>
        <sz val="11"/>
        <color indexed="8"/>
        <rFont val="宋体"/>
        <family val="0"/>
      </rPr>
      <t>3</t>
    </r>
  </si>
  <si>
    <r>
      <t>J</t>
    </r>
    <r>
      <rPr>
        <sz val="11"/>
        <color indexed="8"/>
        <rFont val="宋体"/>
        <family val="0"/>
      </rPr>
      <t>4</t>
    </r>
  </si>
  <si>
    <r>
      <t>J</t>
    </r>
    <r>
      <rPr>
        <sz val="11"/>
        <color indexed="8"/>
        <rFont val="宋体"/>
        <family val="0"/>
      </rPr>
      <t>230</t>
    </r>
  </si>
  <si>
    <r>
      <t>J</t>
    </r>
    <r>
      <rPr>
        <sz val="11"/>
        <color indexed="8"/>
        <rFont val="宋体"/>
        <family val="0"/>
      </rPr>
      <t>265</t>
    </r>
  </si>
  <si>
    <r>
      <t>V</t>
    </r>
    <r>
      <rPr>
        <sz val="11"/>
        <color indexed="8"/>
        <rFont val="宋体"/>
        <family val="0"/>
      </rPr>
      <t>cs230</t>
    </r>
  </si>
  <si>
    <r>
      <t>V</t>
    </r>
    <r>
      <rPr>
        <sz val="11"/>
        <color indexed="8"/>
        <rFont val="宋体"/>
        <family val="0"/>
      </rPr>
      <t>cs265</t>
    </r>
  </si>
  <si>
    <t>Jvinac</t>
  </si>
  <si>
    <r>
      <t>V</t>
    </r>
    <r>
      <rPr>
        <sz val="11"/>
        <color indexed="8"/>
        <rFont val="宋体"/>
        <family val="0"/>
      </rPr>
      <t>cs inac</t>
    </r>
  </si>
  <si>
    <t>230Vac输入下波峰处开关频率</t>
  </si>
  <si>
    <t>265Vac输入下波峰处开关频率</t>
  </si>
  <si>
    <t>us</t>
  </si>
  <si>
    <t>Vdc_min</t>
  </si>
  <si>
    <r>
      <t>V</t>
    </r>
    <r>
      <rPr>
        <sz val="11"/>
        <color indexed="8"/>
        <rFont val="宋体"/>
        <family val="0"/>
      </rPr>
      <t>o</t>
    </r>
  </si>
  <si>
    <r>
      <t>T</t>
    </r>
    <r>
      <rPr>
        <sz val="11"/>
        <color indexed="8"/>
        <rFont val="宋体"/>
        <family val="0"/>
      </rPr>
      <t>heta</t>
    </r>
  </si>
  <si>
    <t>pi-Theta</t>
  </si>
  <si>
    <t>Theta+delta(Theta)</t>
  </si>
  <si>
    <r>
      <t>s</t>
    </r>
    <r>
      <rPr>
        <sz val="11"/>
        <color indexed="8"/>
        <rFont val="宋体"/>
        <family val="0"/>
      </rPr>
      <t>in(theta+delta)</t>
    </r>
  </si>
  <si>
    <t>sum</t>
  </si>
  <si>
    <r>
      <t>s</t>
    </r>
    <r>
      <rPr>
        <sz val="11"/>
        <color indexed="8"/>
        <rFont val="宋体"/>
        <family val="0"/>
      </rPr>
      <t>qrt</t>
    </r>
  </si>
  <si>
    <r>
      <t>R</t>
    </r>
    <r>
      <rPr>
        <sz val="11"/>
        <color indexed="8"/>
        <rFont val="宋体"/>
        <family val="0"/>
      </rPr>
      <t>MS current</t>
    </r>
  </si>
  <si>
    <t>A</t>
  </si>
  <si>
    <t>FB 电阻设计</t>
  </si>
  <si>
    <r>
      <t>上拉电阻R</t>
    </r>
    <r>
      <rPr>
        <sz val="11"/>
        <color indexed="8"/>
        <rFont val="宋体"/>
        <family val="0"/>
      </rPr>
      <t>5</t>
    </r>
  </si>
  <si>
    <t>Kohm</t>
  </si>
  <si>
    <t>Kohm</t>
  </si>
  <si>
    <r>
      <t>下拉电阻R</t>
    </r>
    <r>
      <rPr>
        <sz val="11"/>
        <color indexed="8"/>
        <rFont val="宋体"/>
        <family val="0"/>
      </rPr>
      <t>6</t>
    </r>
  </si>
  <si>
    <t>note:</t>
  </si>
  <si>
    <t>A</t>
  </si>
  <si>
    <r>
      <t>OVP开路</t>
    </r>
    <r>
      <rPr>
        <sz val="11"/>
        <color indexed="8"/>
        <rFont val="宋体"/>
        <family val="0"/>
      </rPr>
      <t>电压</t>
    </r>
  </si>
  <si>
    <t xml:space="preserve">                         (开路电压设定为LED电压的1.35倍）</t>
  </si>
  <si>
    <t>辅助绕组电压</t>
  </si>
  <si>
    <t>V</t>
  </si>
  <si>
    <t>Turns</t>
  </si>
  <si>
    <t>us</t>
  </si>
  <si>
    <t>辅助绕组匝数Na</t>
  </si>
  <si>
    <r>
      <t>u</t>
    </r>
    <r>
      <rPr>
        <sz val="11"/>
        <color indexed="8"/>
        <rFont val="宋体"/>
        <family val="0"/>
      </rPr>
      <t>s</t>
    </r>
  </si>
  <si>
    <t xml:space="preserve">A </t>
  </si>
  <si>
    <t>输入上拉电阻，计算对地分压电阻R6.</t>
  </si>
  <si>
    <t>第五步</t>
  </si>
  <si>
    <r>
      <t xml:space="preserve">Direction：The design sheet is used for LED system parameter design base on AL16937 produced by Diodes semi.The </t>
    </r>
    <r>
      <rPr>
        <sz val="11"/>
        <color indexed="10"/>
        <rFont val="宋体"/>
        <family val="0"/>
      </rPr>
      <t>red letters</t>
    </r>
    <r>
      <rPr>
        <sz val="11"/>
        <color indexed="8"/>
        <rFont val="宋体"/>
        <family val="0"/>
      </rPr>
      <t xml:space="preserve"> are the input parameter, and this tool will calculate the parameter of the external </t>
    </r>
    <r>
      <rPr>
        <sz val="11"/>
        <color indexed="12"/>
        <rFont val="宋体"/>
        <family val="0"/>
      </rPr>
      <t>elements(blue font)</t>
    </r>
    <r>
      <rPr>
        <sz val="11"/>
        <color indexed="8"/>
        <rFont val="宋体"/>
        <family val="0"/>
      </rPr>
      <t xml:space="preserve"> and the parameter of the system</t>
    </r>
    <r>
      <rPr>
        <sz val="11"/>
        <color indexed="14"/>
        <rFont val="宋体"/>
        <family val="0"/>
      </rPr>
      <t>(pink font)</t>
    </r>
  </si>
  <si>
    <t>Input frequency</t>
  </si>
  <si>
    <t>Rated operating frequency</t>
  </si>
  <si>
    <t>LED output voltage Vo</t>
  </si>
  <si>
    <r>
      <t>LED</t>
    </r>
    <r>
      <rPr>
        <sz val="11"/>
        <color theme="1"/>
        <rFont val="Calibri"/>
        <family val="0"/>
      </rPr>
      <t xml:space="preserve"> output current Io</t>
    </r>
  </si>
  <si>
    <t xml:space="preserve">Maxmum rms current of Inductance </t>
  </si>
  <si>
    <t xml:space="preserve">Maxmum rms current of Inductance </t>
  </si>
  <si>
    <t>Maxmum rms current Iprms of Internal MOS</t>
  </si>
  <si>
    <t>Maxmum rms current Iprms of Internal MOS</t>
  </si>
  <si>
    <t>Maxmum peak current Ippk of Internal MOS</t>
  </si>
  <si>
    <t>Maxmum peak current Ippk of Internal MOS</t>
  </si>
  <si>
    <t>Maxmum voltage stress Vdrain of Internal MOS</t>
  </si>
  <si>
    <t>Maxmum voltage stress Vdrain of Internal MOS</t>
  </si>
  <si>
    <r>
      <t>Minimal bus peak voltage</t>
    </r>
    <r>
      <rPr>
        <sz val="11"/>
        <color indexed="8"/>
        <rFont val="宋体"/>
        <family val="0"/>
      </rPr>
      <t xml:space="preserve"> Vdc_min</t>
    </r>
  </si>
  <si>
    <t>Maxmum bus peak voltage Vdc_max</t>
  </si>
  <si>
    <r>
      <t>Maxmum voltage stress of Output diode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Vsd_max</t>
    </r>
  </si>
  <si>
    <r>
      <t>Maxmum peak current of Output diode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Ispk</t>
    </r>
  </si>
  <si>
    <t>Maxmum rms current of Output diode Isrms</t>
  </si>
  <si>
    <t>Current Sense Resistor</t>
  </si>
  <si>
    <t>Current sense resistor_Rcs=</t>
  </si>
  <si>
    <r>
      <t>Power dissipation of R</t>
    </r>
    <r>
      <rPr>
        <sz val="11"/>
        <color indexed="8"/>
        <rFont val="宋体"/>
        <family val="0"/>
      </rPr>
      <t>cs</t>
    </r>
    <r>
      <rPr>
        <sz val="11"/>
        <color indexed="8"/>
        <rFont val="宋体"/>
        <family val="0"/>
      </rPr>
      <t>_Prcs=</t>
    </r>
  </si>
  <si>
    <t>Rcs need to do some adjust according to system parameter</t>
  </si>
  <si>
    <t>Inductance Calculation</t>
  </si>
  <si>
    <t>Bmax</t>
  </si>
  <si>
    <r>
      <t>I</t>
    </r>
    <r>
      <rPr>
        <sz val="11"/>
        <color theme="1"/>
        <rFont val="Calibri"/>
        <family val="0"/>
      </rPr>
      <t>nductance value</t>
    </r>
    <r>
      <rPr>
        <sz val="11"/>
        <color indexed="8"/>
        <rFont val="宋体"/>
        <family val="0"/>
      </rPr>
      <t>_Lp</t>
    </r>
  </si>
  <si>
    <r>
      <t>T</t>
    </r>
    <r>
      <rPr>
        <sz val="11"/>
        <color theme="1"/>
        <rFont val="Calibri"/>
        <family val="0"/>
      </rPr>
      <t>ype of the core</t>
    </r>
    <r>
      <rPr>
        <sz val="11"/>
        <color indexed="8"/>
        <rFont val="宋体"/>
        <family val="0"/>
      </rPr>
      <t>_Ttype</t>
    </r>
  </si>
  <si>
    <t>Turns of the inductance_NL</t>
  </si>
  <si>
    <t>Inductance actually used_Lp=</t>
  </si>
  <si>
    <r>
      <t>T</t>
    </r>
    <r>
      <rPr>
        <sz val="11"/>
        <color theme="1"/>
        <rFont val="Calibri"/>
        <family val="0"/>
      </rPr>
      <t>he effective area of the core</t>
    </r>
    <r>
      <rPr>
        <sz val="11"/>
        <color indexed="8"/>
        <rFont val="宋体"/>
        <family val="0"/>
      </rPr>
      <t>_Ae=</t>
    </r>
  </si>
  <si>
    <r>
      <t>m</t>
    </r>
    <r>
      <rPr>
        <sz val="11"/>
        <color indexed="8"/>
        <rFont val="宋体"/>
        <family val="0"/>
      </rPr>
      <t>inmum diameter of the inductance</t>
    </r>
  </si>
  <si>
    <r>
      <t>R</t>
    </r>
    <r>
      <rPr>
        <b/>
        <sz val="11"/>
        <color indexed="8"/>
        <rFont val="宋体"/>
        <family val="0"/>
      </rPr>
      <t>comp</t>
    </r>
    <r>
      <rPr>
        <b/>
        <sz val="11"/>
        <color indexed="8"/>
        <rFont val="宋体"/>
        <family val="0"/>
      </rPr>
      <t xml:space="preserve"> selection</t>
    </r>
  </si>
  <si>
    <r>
      <t>S</t>
    </r>
    <r>
      <rPr>
        <sz val="11"/>
        <color indexed="8"/>
        <rFont val="宋体"/>
        <family val="0"/>
      </rPr>
      <t xml:space="preserve">ugested </t>
    </r>
    <r>
      <rPr>
        <sz val="11"/>
        <color indexed="8"/>
        <rFont val="宋体"/>
        <family val="0"/>
      </rPr>
      <t>Rcomp</t>
    </r>
  </si>
  <si>
    <t>Current density of the inductance</t>
  </si>
  <si>
    <r>
      <t>M</t>
    </r>
    <r>
      <rPr>
        <sz val="11"/>
        <color indexed="8"/>
        <rFont val="宋体"/>
        <family val="0"/>
      </rPr>
      <t>axmum voltage dead zone</t>
    </r>
  </si>
  <si>
    <t>Maxmum voltage dead zone</t>
  </si>
  <si>
    <r>
      <t>S</t>
    </r>
    <r>
      <rPr>
        <sz val="11"/>
        <color indexed="8"/>
        <rFont val="宋体"/>
        <family val="0"/>
      </rPr>
      <t>tep 6:</t>
    </r>
  </si>
  <si>
    <r>
      <t>R</t>
    </r>
    <r>
      <rPr>
        <sz val="11"/>
        <color indexed="8"/>
        <rFont val="宋体"/>
        <family val="0"/>
      </rPr>
      <t>MS current of MOS</t>
    </r>
  </si>
  <si>
    <r>
      <t>Ipk（</t>
    </r>
    <r>
      <rPr>
        <b/>
        <sz val="11"/>
        <color indexed="8"/>
        <rFont val="宋体"/>
        <family val="0"/>
      </rPr>
      <t>@</t>
    </r>
    <r>
      <rPr>
        <sz val="11"/>
        <color indexed="8"/>
        <rFont val="宋体"/>
        <family val="0"/>
      </rPr>
      <t>peak of maxmum Vin</t>
    </r>
    <r>
      <rPr>
        <sz val="11"/>
        <color theme="1"/>
        <rFont val="Calibri"/>
        <family val="0"/>
      </rPr>
      <t>）</t>
    </r>
  </si>
  <si>
    <r>
      <t>I</t>
    </r>
    <r>
      <rPr>
        <sz val="11"/>
        <color indexed="8"/>
        <rFont val="宋体"/>
        <family val="0"/>
      </rPr>
      <t>nductance:</t>
    </r>
  </si>
  <si>
    <t>Rated operating frequency</t>
  </si>
  <si>
    <r>
      <rPr>
        <sz val="11"/>
        <color indexed="8"/>
        <rFont val="宋体"/>
        <family val="0"/>
      </rPr>
      <t>O</t>
    </r>
    <r>
      <rPr>
        <sz val="11"/>
        <color indexed="8"/>
        <rFont val="宋体"/>
        <family val="0"/>
      </rPr>
      <t>perating frequency</t>
    </r>
    <r>
      <rPr>
        <sz val="11"/>
        <color indexed="8"/>
        <rFont val="宋体"/>
        <family val="0"/>
      </rPr>
      <t xml:space="preserve"> @Vin=230Vac</t>
    </r>
  </si>
  <si>
    <r>
      <t>O</t>
    </r>
    <r>
      <rPr>
        <sz val="11"/>
        <color indexed="8"/>
        <rFont val="宋体"/>
        <family val="0"/>
      </rPr>
      <t>perating frequency</t>
    </r>
    <r>
      <rPr>
        <sz val="11"/>
        <color indexed="8"/>
        <rFont val="宋体"/>
        <family val="0"/>
      </rPr>
      <t xml:space="preserve"> @Vin=265Vac</t>
    </r>
  </si>
  <si>
    <t xml:space="preserve"> AL16937  Dimmable buck LED driver design sheet      V1.0</t>
  </si>
  <si>
    <t>Minimal input Vac_min</t>
  </si>
  <si>
    <t>Minimal input Vac_min</t>
  </si>
  <si>
    <r>
      <t>M</t>
    </r>
    <r>
      <rPr>
        <sz val="11"/>
        <color theme="1"/>
        <rFont val="Calibri"/>
        <family val="0"/>
      </rPr>
      <t>axmum input</t>
    </r>
    <r>
      <rPr>
        <sz val="11"/>
        <color indexed="8"/>
        <rFont val="宋体"/>
        <family val="0"/>
      </rPr>
      <t xml:space="preserve"> Vac_max</t>
    </r>
  </si>
  <si>
    <r>
      <t>Design Data （</t>
    </r>
    <r>
      <rPr>
        <b/>
        <sz val="11"/>
        <color indexed="8"/>
        <rFont val="宋体"/>
        <family val="0"/>
      </rPr>
      <t>system parameter calculations</t>
    </r>
    <r>
      <rPr>
        <b/>
        <sz val="11"/>
        <color indexed="8"/>
        <rFont val="宋体"/>
        <family val="0"/>
      </rPr>
      <t>）</t>
    </r>
  </si>
  <si>
    <r>
      <t>Tonmax(Ton @peak of minimal Vin</t>
    </r>
    <r>
      <rPr>
        <sz val="11"/>
        <color theme="1"/>
        <rFont val="Calibri"/>
        <family val="0"/>
      </rPr>
      <t>）</t>
    </r>
  </si>
  <si>
    <r>
      <t>Ton_min(@peak of maxmum Vin</t>
    </r>
    <r>
      <rPr>
        <sz val="11"/>
        <color theme="1"/>
        <rFont val="Calibri"/>
        <family val="0"/>
      </rPr>
      <t>)</t>
    </r>
  </si>
  <si>
    <t>Maxmum input Vac_max</t>
  </si>
  <si>
    <t>输入频率</t>
  </si>
  <si>
    <r>
      <t>Design Data（</t>
    </r>
    <r>
      <rPr>
        <b/>
        <sz val="11"/>
        <color indexed="8"/>
        <rFont val="宋体"/>
        <family val="0"/>
      </rPr>
      <t>system parameter calculations</t>
    </r>
    <r>
      <rPr>
        <b/>
        <sz val="11"/>
        <color indexed="8"/>
        <rFont val="宋体"/>
        <family val="0"/>
      </rPr>
      <t>）</t>
    </r>
  </si>
  <si>
    <t>Minimal bus peak voltage Vdc_min</t>
  </si>
  <si>
    <t>Minimal peak current Ippk_min of Internal MOS</t>
  </si>
  <si>
    <t>Maxmum bus peak voltage Vdc_max</t>
  </si>
  <si>
    <r>
      <t>Maxmum voltage stress of Output diode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Vsd_max</t>
    </r>
  </si>
  <si>
    <r>
      <t>Maxmum peak current of Output diode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Ispk</t>
    </r>
  </si>
  <si>
    <t>Maxmum rms current of Output diode Isrms</t>
  </si>
  <si>
    <r>
      <t>Tonmax(Ton @peak of minimal Vin</t>
    </r>
    <r>
      <rPr>
        <sz val="11"/>
        <color theme="1"/>
        <rFont val="Calibri"/>
        <family val="0"/>
      </rPr>
      <t>）</t>
    </r>
  </si>
  <si>
    <r>
      <t>Ton_min(@peak of maxmum Vin</t>
    </r>
    <r>
      <rPr>
        <sz val="11"/>
        <color theme="1"/>
        <rFont val="Calibri"/>
        <family val="0"/>
      </rPr>
      <t>)</t>
    </r>
  </si>
  <si>
    <t>Current sense resistor_RCS=</t>
  </si>
  <si>
    <t>Current Sense Resistor</t>
  </si>
  <si>
    <t>Bmax</t>
  </si>
  <si>
    <t>Inductance value_Lp</t>
  </si>
  <si>
    <t>Turns of the inductance_NL</t>
  </si>
  <si>
    <t>Current density of the inductance</t>
  </si>
  <si>
    <t>Inductance actually used_Lp=</t>
  </si>
  <si>
    <r>
      <t>T</t>
    </r>
    <r>
      <rPr>
        <sz val="11"/>
        <color theme="1"/>
        <rFont val="Calibri"/>
        <family val="0"/>
      </rPr>
      <t>he effective area of the core</t>
    </r>
    <r>
      <rPr>
        <sz val="11"/>
        <color indexed="8"/>
        <rFont val="宋体"/>
        <family val="0"/>
      </rPr>
      <t>_Ae=</t>
    </r>
  </si>
  <si>
    <t xml:space="preserve">RMS current of Inductance </t>
  </si>
  <si>
    <r>
      <t>m</t>
    </r>
    <r>
      <rPr>
        <sz val="11"/>
        <color indexed="8"/>
        <rFont val="宋体"/>
        <family val="0"/>
      </rPr>
      <t>inmum diameter of the inductance</t>
    </r>
  </si>
  <si>
    <t>RT resistor selection</t>
  </si>
  <si>
    <t>Sugested RT resistor</t>
  </si>
  <si>
    <t>Step 1:</t>
  </si>
  <si>
    <t>Input spec parameter</t>
  </si>
  <si>
    <t>Step 2:</t>
  </si>
  <si>
    <t xml:space="preserve">Calculate peak&amp;rms current of MOS, conductance current, diode current and Ton. </t>
  </si>
  <si>
    <t>Step 3:</t>
  </si>
  <si>
    <t>Calculate current sense resistor</t>
  </si>
  <si>
    <t>Step 4:</t>
  </si>
  <si>
    <t>Set inductance actually used.</t>
  </si>
  <si>
    <t xml:space="preserve">Calculate turns and minmum diameter of inductance according to Lp, Bmax, RMS current of inductance and Ae. </t>
  </si>
  <si>
    <t>Step 5:</t>
  </si>
  <si>
    <t>Calculate RT resistor</t>
  </si>
  <si>
    <r>
      <rPr>
        <b/>
        <sz val="18"/>
        <rFont val="宋体"/>
        <family val="0"/>
      </rPr>
      <t xml:space="preserve"> </t>
    </r>
    <r>
      <rPr>
        <b/>
        <sz val="18"/>
        <color indexed="10"/>
        <rFont val="宋体"/>
        <family val="0"/>
      </rPr>
      <t xml:space="preserve">AL16937 </t>
    </r>
    <r>
      <rPr>
        <b/>
        <sz val="18"/>
        <rFont val="宋体"/>
        <family val="0"/>
      </rPr>
      <t xml:space="preserve"> Dimmable buck LED driver design sheet</t>
    </r>
    <r>
      <rPr>
        <b/>
        <sz val="20"/>
        <rFont val="宋体"/>
        <family val="0"/>
      </rPr>
      <t xml:space="preserve">  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V1.0</t>
    </r>
  </si>
  <si>
    <r>
      <t>EE1</t>
    </r>
    <r>
      <rPr>
        <b/>
        <sz val="11"/>
        <color indexed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</si>
</sst>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;[Red]\-0.0\ "/>
    <numFmt numFmtId="180" formatCode="0.0_);[Red]\(0.0\)"/>
    <numFmt numFmtId="181" formatCode="0.0_ "/>
    <numFmt numFmtId="182" formatCode="0.00_ ;[Red]\-0.00\ "/>
    <numFmt numFmtId="183" formatCode="0.000_);[Red]\(0.000\)"/>
    <numFmt numFmtId="184" formatCode="0.00_);[Red]\(0.00\)"/>
    <numFmt numFmtId="185" formatCode="0.0000_ "/>
    <numFmt numFmtId="186" formatCode="0.0"/>
    <numFmt numFmtId="187" formatCode="0.0000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8"/>
      <name val="Arial Unicode MS"/>
      <family val="2"/>
    </font>
    <font>
      <b/>
      <sz val="11"/>
      <color indexed="10"/>
      <name val="宋体"/>
      <family val="0"/>
    </font>
    <font>
      <b/>
      <sz val="11"/>
      <color indexed="12"/>
      <name val="宋体"/>
      <family val="0"/>
    </font>
    <font>
      <i/>
      <sz val="11"/>
      <color indexed="8"/>
      <name val="宋体"/>
      <family val="0"/>
    </font>
    <font>
      <b/>
      <sz val="11"/>
      <color indexed="14"/>
      <name val="宋体"/>
      <family val="0"/>
    </font>
    <font>
      <b/>
      <sz val="11"/>
      <color indexed="4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name val="新細明體"/>
      <family val="1"/>
    </font>
    <font>
      <sz val="12"/>
      <name val="宋体"/>
      <family val="0"/>
    </font>
    <font>
      <b/>
      <vertAlign val="subscript"/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Arial"/>
      <family val="2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color indexed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30"/>
      <name val="宋体"/>
      <family val="0"/>
    </font>
    <font>
      <sz val="11"/>
      <color indexed="12"/>
      <name val="宋体"/>
      <family val="0"/>
    </font>
    <font>
      <sz val="11"/>
      <color indexed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b/>
      <sz val="11"/>
      <color rgb="FF0070C0"/>
      <name val="宋体"/>
      <family val="0"/>
    </font>
    <font>
      <b/>
      <sz val="11"/>
      <color rgb="FF0000FF"/>
      <name val="宋体"/>
      <family val="0"/>
    </font>
    <font>
      <sz val="11"/>
      <color theme="1"/>
      <name val="宋体"/>
      <family val="0"/>
    </font>
    <font>
      <sz val="11"/>
      <color rgb="FF00B050"/>
      <name val="宋体"/>
      <family val="0"/>
    </font>
    <font>
      <sz val="11"/>
      <color rgb="FF00B05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AEEF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5" fillId="0" borderId="0">
      <alignment/>
      <protection/>
    </xf>
    <xf numFmtId="0" fontId="1" fillId="32" borderId="9" applyNumberFormat="0" applyFont="0" applyAlignment="0" applyProtection="0"/>
  </cellStyleXfs>
  <cellXfs count="345">
    <xf numFmtId="0" fontId="0" fillId="0" borderId="0" xfId="0" applyFont="1" applyAlignment="1">
      <alignment vertical="center"/>
    </xf>
    <xf numFmtId="0" fontId="16" fillId="0" borderId="0" xfId="41">
      <alignment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 wrapText="1"/>
      <protection/>
    </xf>
    <xf numFmtId="186" fontId="14" fillId="0" borderId="10" xfId="63" applyNumberFormat="1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/>
      <protection/>
    </xf>
    <xf numFmtId="0" fontId="14" fillId="0" borderId="11" xfId="63" applyFont="1" applyFill="1" applyBorder="1" applyAlignment="1">
      <alignment horizontal="center"/>
      <protection/>
    </xf>
    <xf numFmtId="0" fontId="14" fillId="0" borderId="11" xfId="63" applyFont="1" applyFill="1" applyBorder="1" applyAlignment="1">
      <alignment horizontal="center" vertical="center"/>
      <protection/>
    </xf>
    <xf numFmtId="186" fontId="14" fillId="0" borderId="11" xfId="63" applyNumberFormat="1" applyFont="1" applyFill="1" applyBorder="1" applyAlignment="1">
      <alignment horizontal="center"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4" fillId="0" borderId="14" xfId="63" applyFont="1" applyFill="1" applyBorder="1" applyAlignment="1">
      <alignment horizontal="left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/>
      <protection/>
    </xf>
    <xf numFmtId="0" fontId="14" fillId="0" borderId="14" xfId="63" applyFont="1" applyFill="1" applyBorder="1" applyAlignment="1">
      <alignment/>
      <protection/>
    </xf>
    <xf numFmtId="0" fontId="14" fillId="0" borderId="14" xfId="63" applyFont="1" applyFill="1" applyBorder="1" applyAlignment="1">
      <alignment horizontal="center"/>
      <protection/>
    </xf>
    <xf numFmtId="186" fontId="14" fillId="0" borderId="14" xfId="63" applyNumberFormat="1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center" vertical="center"/>
      <protection/>
    </xf>
    <xf numFmtId="0" fontId="19" fillId="0" borderId="18" xfId="63" applyFont="1" applyFill="1" applyBorder="1" applyAlignment="1">
      <alignment/>
      <protection/>
    </xf>
    <xf numFmtId="187" fontId="19" fillId="0" borderId="18" xfId="63" applyNumberFormat="1" applyFont="1" applyFill="1" applyBorder="1" applyAlignment="1">
      <alignment horizontal="left"/>
      <protection/>
    </xf>
    <xf numFmtId="2" fontId="19" fillId="0" borderId="18" xfId="63" applyNumberFormat="1" applyFont="1" applyFill="1" applyBorder="1" applyAlignment="1">
      <alignment horizontal="left"/>
      <protection/>
    </xf>
    <xf numFmtId="186" fontId="19" fillId="0" borderId="18" xfId="63" applyNumberFormat="1" applyFont="1" applyFill="1" applyBorder="1" applyAlignment="1">
      <alignment horizontal="left"/>
      <protection/>
    </xf>
    <xf numFmtId="0" fontId="19" fillId="0" borderId="18" xfId="63" applyFont="1" applyFill="1" applyBorder="1" applyAlignment="1">
      <alignment horizontal="center"/>
      <protection/>
    </xf>
    <xf numFmtId="0" fontId="19" fillId="0" borderId="19" xfId="63" applyFont="1" applyFill="1" applyBorder="1" applyAlignment="1">
      <alignment/>
      <protection/>
    </xf>
    <xf numFmtId="187" fontId="19" fillId="0" borderId="19" xfId="63" applyNumberFormat="1" applyFont="1" applyFill="1" applyBorder="1" applyAlignment="1">
      <alignment horizontal="left"/>
      <protection/>
    </xf>
    <xf numFmtId="2" fontId="19" fillId="0" borderId="19" xfId="63" applyNumberFormat="1" applyFont="1" applyFill="1" applyBorder="1" applyAlignment="1">
      <alignment horizontal="left"/>
      <protection/>
    </xf>
    <xf numFmtId="186" fontId="19" fillId="0" borderId="19" xfId="63" applyNumberFormat="1" applyFont="1" applyFill="1" applyBorder="1" applyAlignment="1">
      <alignment horizontal="left"/>
      <protection/>
    </xf>
    <xf numFmtId="0" fontId="19" fillId="0" borderId="19" xfId="63" applyFont="1" applyFill="1" applyBorder="1" applyAlignment="1">
      <alignment horizontal="center"/>
      <protection/>
    </xf>
    <xf numFmtId="0" fontId="19" fillId="0" borderId="10" xfId="63" applyFont="1" applyFill="1" applyBorder="1" applyAlignment="1">
      <alignment/>
      <protection/>
    </xf>
    <xf numFmtId="187" fontId="19" fillId="0" borderId="10" xfId="63" applyNumberFormat="1" applyFont="1" applyFill="1" applyBorder="1" applyAlignment="1">
      <alignment horizontal="left"/>
      <protection/>
    </xf>
    <xf numFmtId="2" fontId="19" fillId="0" borderId="10" xfId="63" applyNumberFormat="1" applyFont="1" applyFill="1" applyBorder="1" applyAlignment="1">
      <alignment horizontal="left"/>
      <protection/>
    </xf>
    <xf numFmtId="186" fontId="19" fillId="0" borderId="10" xfId="63" applyNumberFormat="1" applyFont="1" applyFill="1" applyBorder="1" applyAlignment="1">
      <alignment horizontal="left"/>
      <protection/>
    </xf>
    <xf numFmtId="0" fontId="19" fillId="0" borderId="10" xfId="63" applyFont="1" applyFill="1" applyBorder="1" applyAlignment="1">
      <alignment horizontal="center"/>
      <protection/>
    </xf>
    <xf numFmtId="0" fontId="19" fillId="0" borderId="14" xfId="63" applyFont="1" applyFill="1" applyBorder="1" applyAlignment="1">
      <alignment/>
      <protection/>
    </xf>
    <xf numFmtId="187" fontId="19" fillId="0" borderId="14" xfId="63" applyNumberFormat="1" applyFont="1" applyFill="1" applyBorder="1" applyAlignment="1">
      <alignment horizontal="left"/>
      <protection/>
    </xf>
    <xf numFmtId="2" fontId="19" fillId="0" borderId="14" xfId="63" applyNumberFormat="1" applyFont="1" applyFill="1" applyBorder="1" applyAlignment="1">
      <alignment horizontal="left"/>
      <protection/>
    </xf>
    <xf numFmtId="186" fontId="19" fillId="0" borderId="14" xfId="63" applyNumberFormat="1" applyFont="1" applyFill="1" applyBorder="1" applyAlignment="1">
      <alignment horizontal="left"/>
      <protection/>
    </xf>
    <xf numFmtId="0" fontId="19" fillId="0" borderId="14" xfId="63" applyFont="1" applyFill="1" applyBorder="1" applyAlignment="1">
      <alignment horizontal="center"/>
      <protection/>
    </xf>
    <xf numFmtId="0" fontId="19" fillId="0" borderId="15" xfId="63" applyFont="1" applyFill="1" applyBorder="1" applyAlignment="1">
      <alignment/>
      <protection/>
    </xf>
    <xf numFmtId="0" fontId="19" fillId="0" borderId="18" xfId="63" applyFont="1" applyFill="1" applyBorder="1" applyAlignment="1" quotePrefix="1">
      <alignment horizontal="center"/>
      <protection/>
    </xf>
    <xf numFmtId="0" fontId="19" fillId="0" borderId="19" xfId="63" applyFont="1" applyFill="1" applyBorder="1" applyAlignment="1" quotePrefix="1">
      <alignment horizontal="center"/>
      <protection/>
    </xf>
    <xf numFmtId="14" fontId="19" fillId="0" borderId="19" xfId="63" applyNumberFormat="1" applyFont="1" applyFill="1" applyBorder="1" applyAlignment="1" quotePrefix="1">
      <alignment horizontal="center"/>
      <protection/>
    </xf>
    <xf numFmtId="0" fontId="19" fillId="0" borderId="11" xfId="63" applyFont="1" applyFill="1" applyBorder="1" applyAlignment="1">
      <alignment/>
      <protection/>
    </xf>
    <xf numFmtId="187" fontId="19" fillId="0" borderId="11" xfId="63" applyNumberFormat="1" applyFont="1" applyFill="1" applyBorder="1" applyAlignment="1">
      <alignment horizontal="left"/>
      <protection/>
    </xf>
    <xf numFmtId="2" fontId="19" fillId="0" borderId="11" xfId="63" applyNumberFormat="1" applyFont="1" applyFill="1" applyBorder="1" applyAlignment="1">
      <alignment horizontal="left"/>
      <protection/>
    </xf>
    <xf numFmtId="186" fontId="19" fillId="0" borderId="11" xfId="63" applyNumberFormat="1" applyFont="1" applyFill="1" applyBorder="1" applyAlignment="1">
      <alignment horizontal="left"/>
      <protection/>
    </xf>
    <xf numFmtId="0" fontId="19" fillId="0" borderId="11" xfId="63" applyFont="1" applyFill="1" applyBorder="1" applyAlignment="1">
      <alignment horizontal="center"/>
      <protection/>
    </xf>
    <xf numFmtId="186" fontId="19" fillId="0" borderId="18" xfId="63" applyNumberFormat="1" applyFont="1" applyFill="1" applyBorder="1" applyAlignment="1">
      <alignment horizontal="center"/>
      <protection/>
    </xf>
    <xf numFmtId="186" fontId="16" fillId="0" borderId="0" xfId="41" applyNumberFormat="1">
      <alignment/>
      <protection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hidden="1" locked="0"/>
    </xf>
    <xf numFmtId="176" fontId="10" fillId="33" borderId="19" xfId="40" applyNumberFormat="1" applyFont="1" applyFill="1" applyBorder="1" applyAlignment="1" applyProtection="1">
      <alignment horizontal="center" vertical="center"/>
      <protection hidden="1"/>
    </xf>
    <xf numFmtId="176" fontId="10" fillId="33" borderId="20" xfId="40" applyNumberFormat="1" applyFont="1" applyFill="1" applyBorder="1" applyAlignment="1" applyProtection="1">
      <alignment horizontal="center" vertical="center"/>
      <protection hidden="1"/>
    </xf>
    <xf numFmtId="178" fontId="10" fillId="33" borderId="20" xfId="40" applyNumberFormat="1" applyFont="1" applyFill="1" applyBorder="1" applyAlignment="1" applyProtection="1">
      <alignment horizontal="center" vertical="center"/>
      <protection hidden="1"/>
    </xf>
    <xf numFmtId="178" fontId="10" fillId="33" borderId="19" xfId="40" applyNumberFormat="1" applyFont="1" applyFill="1" applyBorder="1" applyAlignment="1" applyProtection="1">
      <alignment horizontal="center" vertical="center"/>
      <protection hidden="1"/>
    </xf>
    <xf numFmtId="176" fontId="8" fillId="33" borderId="10" xfId="40" applyNumberFormat="1" applyFont="1" applyFill="1" applyBorder="1" applyAlignment="1" applyProtection="1">
      <alignment horizontal="center" vertical="center"/>
      <protection hidden="1"/>
    </xf>
    <xf numFmtId="177" fontId="11" fillId="33" borderId="10" xfId="40" applyNumberFormat="1" applyFont="1" applyFill="1" applyBorder="1" applyAlignment="1" applyProtection="1">
      <alignment horizontal="center" vertical="center"/>
      <protection hidden="1"/>
    </xf>
    <xf numFmtId="176" fontId="8" fillId="33" borderId="19" xfId="40" applyNumberFormat="1" applyFont="1" applyFill="1" applyBorder="1" applyAlignment="1" applyProtection="1">
      <alignment horizontal="center" vertical="center"/>
      <protection hidden="1"/>
    </xf>
    <xf numFmtId="177" fontId="8" fillId="33" borderId="19" xfId="40" applyNumberFormat="1" applyFont="1" applyFill="1" applyBorder="1" applyAlignment="1" applyProtection="1">
      <alignment horizontal="center" vertical="center"/>
      <protection hidden="1"/>
    </xf>
    <xf numFmtId="177" fontId="8" fillId="33" borderId="10" xfId="40" applyNumberFormat="1" applyFont="1" applyFill="1" applyBorder="1" applyAlignment="1" applyProtection="1">
      <alignment horizontal="center" vertical="center"/>
      <protection hidden="1"/>
    </xf>
    <xf numFmtId="176" fontId="59" fillId="33" borderId="19" xfId="40" applyNumberFormat="1" applyFont="1" applyFill="1" applyBorder="1" applyAlignment="1" applyProtection="1">
      <alignment horizontal="center" vertical="center"/>
      <protection hidden="1"/>
    </xf>
    <xf numFmtId="0" fontId="0" fillId="33" borderId="10" xfId="40" applyFill="1" applyBorder="1">
      <alignment vertical="center"/>
      <protection/>
    </xf>
    <xf numFmtId="180" fontId="7" fillId="33" borderId="19" xfId="40" applyNumberFormat="1" applyFont="1" applyFill="1" applyBorder="1" applyAlignment="1" applyProtection="1">
      <alignment horizontal="center" vertical="center"/>
      <protection hidden="1" locked="0"/>
    </xf>
    <xf numFmtId="0" fontId="6" fillId="33" borderId="13" xfId="40" applyFont="1" applyFill="1" applyBorder="1" applyAlignment="1">
      <alignment horizontal="left"/>
      <protection/>
    </xf>
    <xf numFmtId="0" fontId="0" fillId="33" borderId="11" xfId="40" applyFill="1" applyBorder="1">
      <alignment vertical="center"/>
      <protection/>
    </xf>
    <xf numFmtId="0" fontId="0" fillId="33" borderId="15" xfId="40" applyFill="1" applyBorder="1">
      <alignment vertical="center"/>
      <protection/>
    </xf>
    <xf numFmtId="176" fontId="7" fillId="33" borderId="19" xfId="40" applyNumberFormat="1" applyFont="1" applyFill="1" applyBorder="1" applyAlignment="1" applyProtection="1">
      <alignment horizontal="center" vertical="center"/>
      <protection hidden="1" locked="0"/>
    </xf>
    <xf numFmtId="0" fontId="6" fillId="33" borderId="21" xfId="40" applyFont="1" applyFill="1" applyBorder="1" applyAlignment="1">
      <alignment horizontal="left" vertical="center"/>
      <protection/>
    </xf>
    <xf numFmtId="0" fontId="0" fillId="33" borderId="15" xfId="40" applyFont="1" applyFill="1" applyBorder="1">
      <alignment vertical="center"/>
      <protection/>
    </xf>
    <xf numFmtId="0" fontId="0" fillId="33" borderId="19" xfId="0" applyFill="1" applyBorder="1" applyAlignment="1">
      <alignment vertical="center"/>
    </xf>
    <xf numFmtId="184" fontId="10" fillId="33" borderId="19" xfId="40" applyNumberFormat="1" applyFont="1" applyFill="1" applyBorder="1" applyAlignment="1" applyProtection="1">
      <alignment horizontal="center" vertical="center"/>
      <protection hidden="1" locked="0"/>
    </xf>
    <xf numFmtId="0" fontId="6" fillId="33" borderId="19" xfId="40" applyFont="1" applyFill="1" applyBorder="1" applyAlignment="1">
      <alignment horizontal="left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1" xfId="40" applyFont="1" applyFill="1" applyBorder="1" applyAlignment="1">
      <alignment horizontal="center" vertical="center"/>
      <protection/>
    </xf>
    <xf numFmtId="0" fontId="6" fillId="33" borderId="20" xfId="40" applyFont="1" applyFill="1" applyBorder="1" applyAlignment="1">
      <alignment horizontal="left"/>
      <protection/>
    </xf>
    <xf numFmtId="0" fontId="4" fillId="33" borderId="18" xfId="40" applyFont="1" applyFill="1" applyBorder="1" applyAlignment="1">
      <alignment horizontal="center" vertical="center"/>
      <protection/>
    </xf>
    <xf numFmtId="0" fontId="1" fillId="33" borderId="22" xfId="40" applyFont="1" applyFill="1" applyBorder="1">
      <alignment vertical="center"/>
      <protection/>
    </xf>
    <xf numFmtId="0" fontId="4" fillId="33" borderId="23" xfId="40" applyFont="1" applyFill="1" applyBorder="1" applyAlignment="1">
      <alignment horizontal="left" vertical="center"/>
      <protection/>
    </xf>
    <xf numFmtId="0" fontId="4" fillId="33" borderId="24" xfId="40" applyFont="1" applyFill="1" applyBorder="1" applyAlignment="1">
      <alignment horizontal="left" vertical="center"/>
      <protection/>
    </xf>
    <xf numFmtId="0" fontId="0" fillId="33" borderId="25" xfId="40" applyFill="1" applyBorder="1">
      <alignment vertical="center"/>
      <protection/>
    </xf>
    <xf numFmtId="0" fontId="9" fillId="33" borderId="10" xfId="40" applyFont="1" applyFill="1" applyBorder="1" applyAlignment="1">
      <alignment horizontal="left"/>
      <protection/>
    </xf>
    <xf numFmtId="0" fontId="0" fillId="33" borderId="26" xfId="40" applyFill="1" applyBorder="1" applyAlignment="1">
      <alignment horizontal="left" vertical="center"/>
      <protection/>
    </xf>
    <xf numFmtId="0" fontId="0" fillId="33" borderId="27" xfId="40" applyFill="1" applyBorder="1" applyAlignment="1">
      <alignment horizontal="left" vertical="center"/>
      <protection/>
    </xf>
    <xf numFmtId="0" fontId="6" fillId="33" borderId="10" xfId="40" applyFont="1" applyFill="1" applyBorder="1" applyAlignment="1">
      <alignment horizontal="left"/>
      <protection/>
    </xf>
    <xf numFmtId="0" fontId="0" fillId="33" borderId="10" xfId="40" applyFill="1" applyBorder="1" applyAlignment="1">
      <alignment horizontal="center" vertical="center"/>
      <protection/>
    </xf>
    <xf numFmtId="0" fontId="0" fillId="33" borderId="28" xfId="40" applyFill="1" applyBorder="1" applyAlignment="1">
      <alignment horizontal="center" vertical="center"/>
      <protection/>
    </xf>
    <xf numFmtId="0" fontId="4" fillId="33" borderId="14" xfId="40" applyFont="1" applyFill="1" applyBorder="1" applyAlignment="1">
      <alignment horizontal="left" vertical="center"/>
      <protection/>
    </xf>
    <xf numFmtId="0" fontId="4" fillId="33" borderId="26" xfId="40" applyFont="1" applyFill="1" applyBorder="1" applyAlignment="1">
      <alignment horizontal="left" vertical="center"/>
      <protection/>
    </xf>
    <xf numFmtId="0" fontId="4" fillId="33" borderId="15" xfId="40" applyFont="1" applyFill="1" applyBorder="1" applyAlignment="1">
      <alignment horizontal="left" vertical="center"/>
      <protection/>
    </xf>
    <xf numFmtId="176" fontId="7" fillId="33" borderId="18" xfId="40" applyNumberFormat="1" applyFont="1" applyFill="1" applyBorder="1" applyAlignment="1" applyProtection="1">
      <alignment horizontal="center" vertical="center"/>
      <protection hidden="1" locked="0"/>
    </xf>
    <xf numFmtId="0" fontId="1" fillId="33" borderId="29" xfId="40" applyFont="1" applyFill="1" applyBorder="1" applyAlignment="1">
      <alignment horizontal="left" vertical="center"/>
      <protection/>
    </xf>
    <xf numFmtId="0" fontId="4" fillId="33" borderId="10" xfId="40" applyFont="1" applyFill="1" applyBorder="1" applyAlignment="1">
      <alignment horizontal="left" vertical="center"/>
      <protection/>
    </xf>
    <xf numFmtId="0" fontId="1" fillId="33" borderId="17" xfId="40" applyFont="1" applyFill="1" applyBorder="1" applyAlignment="1">
      <alignment horizontal="left" vertical="center"/>
      <protection/>
    </xf>
    <xf numFmtId="178" fontId="7" fillId="33" borderId="19" xfId="40" applyNumberFormat="1" applyFont="1" applyFill="1" applyBorder="1" applyAlignment="1" applyProtection="1">
      <alignment horizontal="center" vertical="center"/>
      <protection hidden="1" locked="0"/>
    </xf>
    <xf numFmtId="0" fontId="6" fillId="33" borderId="30" xfId="40" applyFont="1" applyFill="1" applyBorder="1" applyAlignment="1">
      <alignment horizontal="left"/>
      <protection/>
    </xf>
    <xf numFmtId="0" fontId="1" fillId="33" borderId="15" xfId="40" applyFont="1" applyFill="1" applyBorder="1">
      <alignment vertical="center"/>
      <protection/>
    </xf>
    <xf numFmtId="176" fontId="7" fillId="33" borderId="19" xfId="40" applyNumberFormat="1" applyFont="1" applyFill="1" applyBorder="1" applyAlignment="1" applyProtection="1">
      <alignment horizontal="center" vertical="center"/>
      <protection hidden="1"/>
    </xf>
    <xf numFmtId="0" fontId="0" fillId="33" borderId="19" xfId="40" applyFill="1" applyBorder="1" applyAlignment="1">
      <alignment horizontal="center" vertical="center"/>
      <protection/>
    </xf>
    <xf numFmtId="0" fontId="6" fillId="33" borderId="19" xfId="40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0" xfId="40" applyFill="1" applyBorder="1">
      <alignment vertical="center"/>
      <protection/>
    </xf>
    <xf numFmtId="176" fontId="7" fillId="33" borderId="0" xfId="40" applyNumberFormat="1" applyFont="1" applyFill="1" applyBorder="1" applyAlignment="1" applyProtection="1">
      <alignment horizontal="center" vertical="center"/>
      <protection hidden="1" locked="0"/>
    </xf>
    <xf numFmtId="0" fontId="6" fillId="33" borderId="31" xfId="40" applyFont="1" applyFill="1" applyBorder="1" applyAlignment="1">
      <alignment horizontal="left" vertical="center"/>
      <protection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6" borderId="10" xfId="40" applyFill="1" applyBorder="1" applyProtection="1">
      <alignment vertical="center"/>
      <protection hidden="1" locked="0"/>
    </xf>
    <xf numFmtId="180" fontId="7" fillId="6" borderId="19" xfId="40" applyNumberFormat="1" applyFont="1" applyFill="1" applyBorder="1" applyAlignment="1" applyProtection="1">
      <alignment horizontal="center" vertical="center"/>
      <protection locked="0"/>
    </xf>
    <xf numFmtId="0" fontId="6" fillId="6" borderId="13" xfId="40" applyFont="1" applyFill="1" applyBorder="1" applyAlignment="1" applyProtection="1">
      <alignment horizontal="left"/>
      <protection hidden="1" locked="0"/>
    </xf>
    <xf numFmtId="0" fontId="0" fillId="6" borderId="11" xfId="40" applyFill="1" applyBorder="1" applyProtection="1">
      <alignment vertical="center"/>
      <protection hidden="1" locked="0"/>
    </xf>
    <xf numFmtId="0" fontId="0" fillId="6" borderId="15" xfId="40" applyFont="1" applyFill="1" applyBorder="1" applyProtection="1">
      <alignment vertical="center"/>
      <protection hidden="1"/>
    </xf>
    <xf numFmtId="176" fontId="7" fillId="6" borderId="19" xfId="40" applyNumberFormat="1" applyFont="1" applyFill="1" applyBorder="1" applyAlignment="1" applyProtection="1">
      <alignment horizontal="center" vertical="center"/>
      <protection locked="0"/>
    </xf>
    <xf numFmtId="0" fontId="6" fillId="6" borderId="21" xfId="40" applyFont="1" applyFill="1" applyBorder="1" applyAlignment="1" applyProtection="1">
      <alignment horizontal="left" vertical="center"/>
      <protection hidden="1" locked="0"/>
    </xf>
    <xf numFmtId="180" fontId="7" fillId="6" borderId="10" xfId="40" applyNumberFormat="1" applyFont="1" applyFill="1" applyBorder="1" applyAlignment="1" applyProtection="1">
      <alignment horizontal="center" vertical="center"/>
      <protection locked="0"/>
    </xf>
    <xf numFmtId="0" fontId="6" fillId="6" borderId="30" xfId="40" applyFont="1" applyFill="1" applyBorder="1" applyAlignment="1" applyProtection="1">
      <alignment horizontal="left"/>
      <protection hidden="1" locked="0"/>
    </xf>
    <xf numFmtId="0" fontId="0" fillId="6" borderId="32" xfId="40" applyFill="1" applyBorder="1" applyProtection="1">
      <alignment vertical="center"/>
      <protection hidden="1"/>
    </xf>
    <xf numFmtId="176" fontId="7" fillId="6" borderId="10" xfId="40" applyNumberFormat="1" applyFont="1" applyFill="1" applyBorder="1" applyAlignment="1" applyProtection="1">
      <alignment horizontal="center" vertical="center"/>
      <protection locked="0"/>
    </xf>
    <xf numFmtId="0" fontId="6" fillId="6" borderId="28" xfId="40" applyFont="1" applyFill="1" applyBorder="1" applyAlignment="1" applyProtection="1">
      <alignment horizontal="left" vertical="center"/>
      <protection hidden="1" locked="0"/>
    </xf>
    <xf numFmtId="180" fontId="60" fillId="6" borderId="10" xfId="40" applyNumberFormat="1" applyFont="1" applyFill="1" applyBorder="1" applyAlignment="1" applyProtection="1">
      <alignment horizontal="center" vertical="center"/>
      <protection hidden="1"/>
    </xf>
    <xf numFmtId="0" fontId="6" fillId="6" borderId="30" xfId="40" applyFont="1" applyFill="1" applyBorder="1" applyAlignment="1" applyProtection="1">
      <alignment horizontal="left" vertical="center"/>
      <protection hidden="1" locked="0"/>
    </xf>
    <xf numFmtId="176" fontId="10" fillId="6" borderId="19" xfId="40" applyNumberFormat="1" applyFont="1" applyFill="1" applyBorder="1" applyAlignment="1" applyProtection="1">
      <alignment horizontal="center" vertical="center"/>
      <protection hidden="1"/>
    </xf>
    <xf numFmtId="0" fontId="6" fillId="6" borderId="19" xfId="40" applyFont="1" applyFill="1" applyBorder="1" applyAlignment="1" applyProtection="1">
      <alignment horizontal="left"/>
      <protection hidden="1"/>
    </xf>
    <xf numFmtId="0" fontId="4" fillId="6" borderId="10" xfId="40" applyFont="1" applyFill="1" applyBorder="1" applyAlignment="1" applyProtection="1">
      <alignment horizontal="center" vertical="center"/>
      <protection hidden="1"/>
    </xf>
    <xf numFmtId="0" fontId="6" fillId="6" borderId="21" xfId="40" applyFont="1" applyFill="1" applyBorder="1" applyAlignment="1" applyProtection="1">
      <alignment horizontal="left" vertical="center"/>
      <protection hidden="1"/>
    </xf>
    <xf numFmtId="0" fontId="4" fillId="6" borderId="11" xfId="40" applyFont="1" applyFill="1" applyBorder="1" applyAlignment="1" applyProtection="1">
      <alignment horizontal="center" vertical="center"/>
      <protection hidden="1"/>
    </xf>
    <xf numFmtId="178" fontId="10" fillId="6" borderId="19" xfId="40" applyNumberFormat="1" applyFont="1" applyFill="1" applyBorder="1" applyAlignment="1" applyProtection="1">
      <alignment horizontal="center" vertical="center"/>
      <protection hidden="1"/>
    </xf>
    <xf numFmtId="0" fontId="4" fillId="6" borderId="23" xfId="40" applyFont="1" applyFill="1" applyBorder="1" applyAlignment="1" applyProtection="1">
      <alignment horizontal="left" vertical="center"/>
      <protection hidden="1"/>
    </xf>
    <xf numFmtId="0" fontId="4" fillId="6" borderId="24" xfId="40" applyFont="1" applyFill="1" applyBorder="1" applyAlignment="1" applyProtection="1">
      <alignment horizontal="left" vertical="center"/>
      <protection hidden="1"/>
    </xf>
    <xf numFmtId="176" fontId="8" fillId="6" borderId="10" xfId="40" applyNumberFormat="1" applyFont="1" applyFill="1" applyBorder="1" applyAlignment="1" applyProtection="1">
      <alignment horizontal="center" vertical="center"/>
      <protection hidden="1"/>
    </xf>
    <xf numFmtId="0" fontId="9" fillId="6" borderId="10" xfId="40" applyFont="1" applyFill="1" applyBorder="1" applyAlignment="1" applyProtection="1">
      <alignment horizontal="left"/>
      <protection hidden="1"/>
    </xf>
    <xf numFmtId="0" fontId="0" fillId="6" borderId="27" xfId="40" applyFill="1" applyBorder="1" applyAlignment="1" applyProtection="1">
      <alignment horizontal="left" vertical="center"/>
      <protection hidden="1"/>
    </xf>
    <xf numFmtId="177" fontId="11" fillId="6" borderId="10" xfId="40" applyNumberFormat="1" applyFont="1" applyFill="1" applyBorder="1" applyAlignment="1" applyProtection="1">
      <alignment horizontal="center" vertical="center"/>
      <protection hidden="1"/>
    </xf>
    <xf numFmtId="0" fontId="6" fillId="6" borderId="10" xfId="40" applyFont="1" applyFill="1" applyBorder="1" applyAlignment="1" applyProtection="1">
      <alignment horizontal="left"/>
      <protection hidden="1"/>
    </xf>
    <xf numFmtId="0" fontId="0" fillId="6" borderId="10" xfId="40" applyFill="1" applyBorder="1" applyAlignment="1" applyProtection="1">
      <alignment horizontal="center" vertical="center"/>
      <protection hidden="1"/>
    </xf>
    <xf numFmtId="0" fontId="0" fillId="6" borderId="28" xfId="40" applyFill="1" applyBorder="1" applyAlignment="1" applyProtection="1">
      <alignment horizontal="center" vertical="center"/>
      <protection hidden="1"/>
    </xf>
    <xf numFmtId="0" fontId="4" fillId="6" borderId="14" xfId="40" applyFont="1" applyFill="1" applyBorder="1" applyAlignment="1" applyProtection="1">
      <alignment horizontal="left" vertical="center"/>
      <protection hidden="1"/>
    </xf>
    <xf numFmtId="0" fontId="4" fillId="6" borderId="14" xfId="40" applyFont="1" applyFill="1" applyBorder="1" applyAlignment="1" applyProtection="1">
      <alignment horizontal="left" vertical="center"/>
      <protection hidden="1" locked="0"/>
    </xf>
    <xf numFmtId="0" fontId="4" fillId="6" borderId="26" xfId="40" applyFont="1" applyFill="1" applyBorder="1" applyAlignment="1" applyProtection="1">
      <alignment horizontal="left" vertical="center"/>
      <protection hidden="1" locked="0"/>
    </xf>
    <xf numFmtId="0" fontId="4" fillId="6" borderId="15" xfId="40" applyFont="1" applyFill="1" applyBorder="1" applyAlignment="1" applyProtection="1">
      <alignment horizontal="left" vertical="center"/>
      <protection hidden="1" locked="0"/>
    </xf>
    <xf numFmtId="176" fontId="8" fillId="6" borderId="19" xfId="40" applyNumberFormat="1" applyFont="1" applyFill="1" applyBorder="1" applyAlignment="1" applyProtection="1">
      <alignment horizontal="center" vertical="center"/>
      <protection hidden="1"/>
    </xf>
    <xf numFmtId="178" fontId="7" fillId="6" borderId="19" xfId="40" applyNumberFormat="1" applyFont="1" applyFill="1" applyBorder="1" applyAlignment="1" applyProtection="1">
      <alignment horizontal="center" vertical="center"/>
      <protection locked="0"/>
    </xf>
    <xf numFmtId="177" fontId="8" fillId="6" borderId="19" xfId="40" applyNumberFormat="1" applyFont="1" applyFill="1" applyBorder="1" applyAlignment="1" applyProtection="1">
      <alignment horizontal="center" vertical="center"/>
      <protection hidden="1"/>
    </xf>
    <xf numFmtId="176" fontId="7" fillId="6" borderId="19" xfId="40" applyNumberFormat="1" applyFont="1" applyFill="1" applyBorder="1" applyAlignment="1" applyProtection="1">
      <alignment horizontal="center" vertical="center"/>
      <protection locked="0"/>
    </xf>
    <xf numFmtId="176" fontId="61" fillId="6" borderId="19" xfId="40" applyNumberFormat="1" applyFont="1" applyFill="1" applyBorder="1" applyAlignment="1" applyProtection="1">
      <alignment horizontal="center" vertical="center"/>
      <protection hidden="1"/>
    </xf>
    <xf numFmtId="0" fontId="6" fillId="6" borderId="19" xfId="40" applyFont="1" applyFill="1" applyBorder="1" applyAlignment="1" applyProtection="1">
      <alignment horizontal="left" vertical="center"/>
      <protection hidden="1" locked="0"/>
    </xf>
    <xf numFmtId="177" fontId="60" fillId="6" borderId="19" xfId="40" applyNumberFormat="1" applyFont="1" applyFill="1" applyBorder="1" applyAlignment="1" applyProtection="1">
      <alignment horizontal="center" vertical="center"/>
      <protection hidden="1"/>
    </xf>
    <xf numFmtId="0" fontId="6" fillId="6" borderId="13" xfId="40" applyFont="1" applyFill="1" applyBorder="1" applyAlignment="1" applyProtection="1">
      <alignment horizontal="left" vertical="center"/>
      <protection hidden="1"/>
    </xf>
    <xf numFmtId="0" fontId="1" fillId="6" borderId="14" xfId="40" applyFont="1" applyFill="1" applyBorder="1" applyAlignment="1" applyProtection="1">
      <alignment horizontal="center" vertical="center"/>
      <protection hidden="1"/>
    </xf>
    <xf numFmtId="177" fontId="60" fillId="6" borderId="14" xfId="40" applyNumberFormat="1" applyFont="1" applyFill="1" applyBorder="1" applyAlignment="1" applyProtection="1">
      <alignment horizontal="center" vertical="center"/>
      <protection hidden="1"/>
    </xf>
    <xf numFmtId="0" fontId="6" fillId="6" borderId="15" xfId="40" applyFont="1" applyFill="1" applyBorder="1" applyAlignment="1">
      <alignment horizontal="left" vertical="center"/>
      <protection/>
    </xf>
    <xf numFmtId="0" fontId="6" fillId="6" borderId="10" xfId="40" applyFont="1" applyFill="1" applyBorder="1" applyAlignment="1" applyProtection="1">
      <alignment horizontal="left" vertical="center"/>
      <protection hidden="1"/>
    </xf>
    <xf numFmtId="0" fontId="0" fillId="6" borderId="12" xfId="40" applyFill="1" applyBorder="1" applyAlignment="1" applyProtection="1">
      <alignment horizontal="center" vertical="center"/>
      <protection hidden="1"/>
    </xf>
    <xf numFmtId="0" fontId="1" fillId="6" borderId="0" xfId="40" applyFont="1" applyFill="1" applyBorder="1" applyAlignment="1" applyProtection="1">
      <alignment horizontal="center" vertical="center"/>
      <protection hidden="1"/>
    </xf>
    <xf numFmtId="177" fontId="60" fillId="6" borderId="11" xfId="40" applyNumberFormat="1" applyFont="1" applyFill="1" applyBorder="1" applyAlignment="1" applyProtection="1">
      <alignment horizontal="center" vertical="center"/>
      <protection hidden="1"/>
    </xf>
    <xf numFmtId="0" fontId="0" fillId="6" borderId="14" xfId="40" applyFont="1" applyFill="1" applyBorder="1" applyAlignment="1" applyProtection="1">
      <alignment vertical="center"/>
      <protection hidden="1"/>
    </xf>
    <xf numFmtId="0" fontId="6" fillId="6" borderId="14" xfId="40" applyFont="1" applyFill="1" applyBorder="1" applyAlignment="1" applyProtection="1">
      <alignment horizontal="left" vertical="center"/>
      <protection hidden="1"/>
    </xf>
    <xf numFmtId="0" fontId="62" fillId="6" borderId="15" xfId="40" applyFont="1" applyFill="1" applyBorder="1" applyAlignment="1" applyProtection="1">
      <alignment vertical="center"/>
      <protection hidden="1"/>
    </xf>
    <xf numFmtId="0" fontId="0" fillId="6" borderId="0" xfId="0" applyFill="1" applyAlignment="1" applyProtection="1">
      <alignment vertical="center"/>
      <protection hidden="1" locked="0"/>
    </xf>
    <xf numFmtId="176" fontId="8" fillId="6" borderId="33" xfId="40" applyNumberFormat="1" applyFont="1" applyFill="1" applyBorder="1" applyAlignment="1" applyProtection="1">
      <alignment horizontal="center" vertical="center"/>
      <protection hidden="1"/>
    </xf>
    <xf numFmtId="0" fontId="0" fillId="6" borderId="18" xfId="40" applyFont="1" applyFill="1" applyBorder="1" applyAlignment="1" applyProtection="1">
      <alignment vertical="center"/>
      <protection hidden="1"/>
    </xf>
    <xf numFmtId="0" fontId="0" fillId="6" borderId="15" xfId="40" applyFont="1" applyFill="1" applyBorder="1" applyAlignment="1" applyProtection="1">
      <alignment vertical="center"/>
      <protection hidden="1"/>
    </xf>
    <xf numFmtId="0" fontId="0" fillId="6" borderId="13" xfId="40" applyFont="1" applyFill="1" applyBorder="1" applyAlignment="1" applyProtection="1">
      <alignment horizontal="center" vertical="center"/>
      <protection hidden="1"/>
    </xf>
    <xf numFmtId="176" fontId="59" fillId="6" borderId="10" xfId="4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vertical="center"/>
      <protection hidden="1" locked="0"/>
    </xf>
    <xf numFmtId="177" fontId="0" fillId="0" borderId="0" xfId="0" applyNumberFormat="1" applyAlignment="1" applyProtection="1">
      <alignment vertical="center"/>
      <protection hidden="1" locked="0"/>
    </xf>
    <xf numFmtId="0" fontId="6" fillId="6" borderId="14" xfId="40" applyFont="1" applyFill="1" applyBorder="1" applyAlignment="1" applyProtection="1">
      <alignment horizontal="left"/>
      <protection hidden="1" locked="0"/>
    </xf>
    <xf numFmtId="0" fontId="0" fillId="6" borderId="0" xfId="40" applyFill="1" applyBorder="1" applyAlignment="1" applyProtection="1">
      <alignment horizontal="center" vertical="center"/>
      <protection hidden="1" locked="0"/>
    </xf>
    <xf numFmtId="0" fontId="1" fillId="6" borderId="13" xfId="40" applyFont="1" applyFill="1" applyBorder="1" applyAlignment="1" applyProtection="1">
      <alignment vertical="center"/>
      <protection hidden="1" locked="0"/>
    </xf>
    <xf numFmtId="0" fontId="1" fillId="6" borderId="15" xfId="40" applyFont="1" applyFill="1" applyBorder="1" applyAlignment="1" applyProtection="1">
      <alignment vertical="center"/>
      <protection hidden="1" locked="0"/>
    </xf>
    <xf numFmtId="0" fontId="6" fillId="6" borderId="19" xfId="40" applyFont="1" applyFill="1" applyBorder="1" applyAlignment="1" applyProtection="1">
      <alignment horizontal="left"/>
      <protection hidden="1" locked="0"/>
    </xf>
    <xf numFmtId="0" fontId="1" fillId="6" borderId="19" xfId="40" applyFont="1" applyFill="1" applyBorder="1" applyProtection="1">
      <alignment vertical="center"/>
      <protection hidden="1" locked="0"/>
    </xf>
    <xf numFmtId="0" fontId="4" fillId="6" borderId="16" xfId="40" applyFont="1" applyFill="1" applyBorder="1" applyAlignment="1" applyProtection="1">
      <alignment horizontal="center" vertical="center"/>
      <protection hidden="1"/>
    </xf>
    <xf numFmtId="0" fontId="6" fillId="6" borderId="16" xfId="40" applyFont="1" applyFill="1" applyBorder="1" applyAlignment="1" applyProtection="1">
      <alignment horizontal="left"/>
      <protection hidden="1"/>
    </xf>
    <xf numFmtId="0" fontId="6" fillId="6" borderId="11" xfId="40" applyFont="1" applyFill="1" applyBorder="1" applyAlignment="1" applyProtection="1">
      <alignment horizontal="left"/>
      <protection hidden="1"/>
    </xf>
    <xf numFmtId="176" fontId="23" fillId="6" borderId="19" xfId="40" applyNumberFormat="1" applyFont="1" applyFill="1" applyBorder="1" applyAlignment="1" applyProtection="1">
      <alignment horizontal="center" vertical="center"/>
      <protection hidden="1"/>
    </xf>
    <xf numFmtId="178" fontId="23" fillId="6" borderId="19" xfId="40" applyNumberFormat="1" applyFont="1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 vertical="center"/>
      <protection hidden="1" locked="0"/>
    </xf>
    <xf numFmtId="176" fontId="8" fillId="6" borderId="19" xfId="40" applyNumberFormat="1" applyFont="1" applyFill="1" applyBorder="1" applyAlignment="1" applyProtection="1">
      <alignment horizontal="center" vertical="center"/>
      <protection hidden="1"/>
    </xf>
    <xf numFmtId="0" fontId="0" fillId="6" borderId="19" xfId="40" applyFont="1" applyFill="1" applyBorder="1" applyAlignment="1" applyProtection="1">
      <alignment vertical="center"/>
      <protection hidden="1"/>
    </xf>
    <xf numFmtId="0" fontId="4" fillId="6" borderId="15" xfId="40" applyFont="1" applyFill="1" applyBorder="1" applyAlignment="1" applyProtection="1">
      <alignment horizontal="left" vertical="center"/>
      <protection hidden="1"/>
    </xf>
    <xf numFmtId="177" fontId="60" fillId="0" borderId="0" xfId="4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 locked="0"/>
    </xf>
    <xf numFmtId="0" fontId="4" fillId="6" borderId="34" xfId="40" applyFont="1" applyFill="1" applyBorder="1" applyAlignment="1" applyProtection="1">
      <alignment horizontal="left" vertical="center"/>
      <protection hidden="1" locked="0"/>
    </xf>
    <xf numFmtId="0" fontId="4" fillId="6" borderId="35" xfId="40" applyFont="1" applyFill="1" applyBorder="1" applyAlignment="1" applyProtection="1">
      <alignment horizontal="left" vertical="center"/>
      <protection hidden="1" locked="0"/>
    </xf>
    <xf numFmtId="0" fontId="4" fillId="6" borderId="36" xfId="40" applyFont="1" applyFill="1" applyBorder="1" applyAlignment="1" applyProtection="1">
      <alignment horizontal="left" vertical="center"/>
      <protection hidden="1" locked="0"/>
    </xf>
    <xf numFmtId="0" fontId="4" fillId="6" borderId="37" xfId="40" applyFont="1" applyFill="1" applyBorder="1" applyAlignment="1" applyProtection="1">
      <alignment horizontal="left" vertical="center"/>
      <protection hidden="1" locked="0"/>
    </xf>
    <xf numFmtId="0" fontId="4" fillId="6" borderId="23" xfId="40" applyFont="1" applyFill="1" applyBorder="1" applyAlignment="1" applyProtection="1">
      <alignment horizontal="left" vertical="center"/>
      <protection hidden="1" locked="0"/>
    </xf>
    <xf numFmtId="0" fontId="4" fillId="6" borderId="24" xfId="40" applyFont="1" applyFill="1" applyBorder="1" applyAlignment="1" applyProtection="1">
      <alignment horizontal="left" vertical="center"/>
      <protection hidden="1" locked="0"/>
    </xf>
    <xf numFmtId="0" fontId="12" fillId="6" borderId="26" xfId="40" applyFont="1" applyFill="1" applyBorder="1" applyAlignment="1" applyProtection="1">
      <alignment horizontal="center" vertical="top"/>
      <protection locked="0"/>
    </xf>
    <xf numFmtId="0" fontId="0" fillId="6" borderId="26" xfId="0" applyFill="1" applyBorder="1" applyAlignment="1" applyProtection="1">
      <alignment horizontal="center" vertical="top"/>
      <protection locked="0"/>
    </xf>
    <xf numFmtId="0" fontId="0" fillId="6" borderId="32" xfId="0" applyFill="1" applyBorder="1" applyAlignment="1" applyProtection="1">
      <alignment horizontal="center" vertical="top"/>
      <protection locked="0"/>
    </xf>
    <xf numFmtId="0" fontId="0" fillId="6" borderId="38" xfId="0" applyFill="1" applyBorder="1" applyAlignment="1" applyProtection="1">
      <alignment horizontal="center" vertical="top"/>
      <protection locked="0"/>
    </xf>
    <xf numFmtId="0" fontId="0" fillId="6" borderId="16" xfId="0" applyFill="1" applyBorder="1" applyAlignment="1" applyProtection="1">
      <alignment horizontal="center" vertical="top"/>
      <protection locked="0"/>
    </xf>
    <xf numFmtId="0" fontId="0" fillId="6" borderId="17" xfId="0" applyFill="1" applyBorder="1" applyAlignment="1" applyProtection="1">
      <alignment horizontal="center" vertical="top"/>
      <protection locked="0"/>
    </xf>
    <xf numFmtId="176" fontId="7" fillId="6" borderId="39" xfId="40" applyNumberFormat="1" applyFont="1" applyFill="1" applyBorder="1" applyAlignment="1" applyProtection="1">
      <alignment horizontal="center" vertical="center"/>
      <protection hidden="1" locked="0"/>
    </xf>
    <xf numFmtId="176" fontId="7" fillId="6" borderId="16" xfId="40" applyNumberFormat="1" applyFont="1" applyFill="1" applyBorder="1" applyAlignment="1" applyProtection="1">
      <alignment horizontal="center" vertical="center"/>
      <protection hidden="1" locked="0"/>
    </xf>
    <xf numFmtId="176" fontId="7" fillId="6" borderId="40" xfId="40" applyNumberFormat="1" applyFont="1" applyFill="1" applyBorder="1" applyAlignment="1" applyProtection="1">
      <alignment horizontal="center" vertical="center"/>
      <protection hidden="1" locked="0"/>
    </xf>
    <xf numFmtId="0" fontId="50" fillId="6" borderId="13" xfId="40" applyFont="1" applyFill="1" applyBorder="1" applyProtection="1">
      <alignment vertical="center"/>
      <protection hidden="1" locked="0"/>
    </xf>
    <xf numFmtId="0" fontId="50" fillId="6" borderId="14" xfId="40" applyFont="1" applyFill="1" applyBorder="1" applyProtection="1">
      <alignment vertical="center"/>
      <protection hidden="1" locked="0"/>
    </xf>
    <xf numFmtId="0" fontId="50" fillId="6" borderId="15" xfId="40" applyFont="1" applyFill="1" applyBorder="1" applyProtection="1">
      <alignment vertical="center"/>
      <protection hidden="1" locked="0"/>
    </xf>
    <xf numFmtId="0" fontId="63" fillId="6" borderId="13" xfId="0" applyFont="1" applyFill="1" applyBorder="1" applyAlignment="1" applyProtection="1">
      <alignment horizontal="center" vertical="center"/>
      <protection hidden="1" locked="0"/>
    </xf>
    <xf numFmtId="0" fontId="63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5" xfId="0" applyFont="1" applyFill="1" applyBorder="1" applyAlignment="1" applyProtection="1">
      <alignment horizontal="center" vertical="center"/>
      <protection hidden="1" locked="0"/>
    </xf>
    <xf numFmtId="0" fontId="4" fillId="6" borderId="17" xfId="40" applyFont="1" applyFill="1" applyBorder="1" applyAlignment="1" applyProtection="1">
      <alignment horizontal="left" vertical="center"/>
      <protection hidden="1"/>
    </xf>
    <xf numFmtId="0" fontId="4" fillId="6" borderId="18" xfId="40" applyFont="1" applyFill="1" applyBorder="1" applyAlignment="1" applyProtection="1">
      <alignment horizontal="left" vertical="center"/>
      <protection hidden="1"/>
    </xf>
    <xf numFmtId="0" fontId="4" fillId="6" borderId="29" xfId="40" applyFont="1" applyFill="1" applyBorder="1" applyAlignment="1" applyProtection="1">
      <alignment horizontal="left" vertical="center"/>
      <protection hidden="1"/>
    </xf>
    <xf numFmtId="0" fontId="64" fillId="6" borderId="41" xfId="40" applyFont="1" applyFill="1" applyBorder="1" applyAlignment="1" applyProtection="1">
      <alignment horizontal="center"/>
      <protection hidden="1" locked="0"/>
    </xf>
    <xf numFmtId="0" fontId="64" fillId="6" borderId="42" xfId="40" applyFont="1" applyFill="1" applyBorder="1" applyAlignment="1" applyProtection="1">
      <alignment horizontal="center"/>
      <protection hidden="1" locked="0"/>
    </xf>
    <xf numFmtId="0" fontId="0" fillId="6" borderId="42" xfId="40" applyFill="1" applyBorder="1" applyAlignment="1" applyProtection="1">
      <alignment horizontal="center"/>
      <protection hidden="1" locked="0"/>
    </xf>
    <xf numFmtId="0" fontId="0" fillId="6" borderId="0" xfId="40" applyFill="1" applyBorder="1" applyAlignment="1" applyProtection="1">
      <alignment horizontal="center"/>
      <protection hidden="1" locked="0"/>
    </xf>
    <xf numFmtId="0" fontId="0" fillId="6" borderId="43" xfId="40" applyFill="1" applyBorder="1" applyAlignment="1" applyProtection="1">
      <alignment horizontal="center"/>
      <protection hidden="1" locked="0"/>
    </xf>
    <xf numFmtId="0" fontId="1" fillId="6" borderId="0" xfId="40" applyFont="1" applyFill="1" applyBorder="1" applyAlignment="1" applyProtection="1">
      <alignment wrapText="1"/>
      <protection locked="0"/>
    </xf>
    <xf numFmtId="0" fontId="0" fillId="6" borderId="0" xfId="40" applyFill="1" applyBorder="1" applyAlignment="1" applyProtection="1">
      <alignment wrapText="1"/>
      <protection locked="0"/>
    </xf>
    <xf numFmtId="0" fontId="0" fillId="6" borderId="31" xfId="40" applyFill="1" applyBorder="1" applyAlignment="1" applyProtection="1">
      <alignment wrapText="1"/>
      <protection locked="0"/>
    </xf>
    <xf numFmtId="0" fontId="0" fillId="6" borderId="41" xfId="0" applyFill="1" applyBorder="1" applyAlignment="1" applyProtection="1">
      <alignment wrapText="1"/>
      <protection locked="0"/>
    </xf>
    <xf numFmtId="0" fontId="0" fillId="6" borderId="42" xfId="0" applyFill="1" applyBorder="1" applyAlignment="1" applyProtection="1">
      <alignment wrapText="1"/>
      <protection locked="0"/>
    </xf>
    <xf numFmtId="0" fontId="0" fillId="6" borderId="43" xfId="0" applyFill="1" applyBorder="1" applyAlignment="1" applyProtection="1">
      <alignment wrapText="1"/>
      <protection locked="0"/>
    </xf>
    <xf numFmtId="0" fontId="0" fillId="6" borderId="11" xfId="40" applyFill="1" applyBorder="1" applyAlignment="1" applyProtection="1">
      <alignment horizontal="center" vertical="center"/>
      <protection hidden="1" locked="0"/>
    </xf>
    <xf numFmtId="0" fontId="65" fillId="6" borderId="19" xfId="40" applyFont="1" applyFill="1" applyBorder="1" applyAlignment="1" applyProtection="1">
      <alignment horizontal="left" vertical="center"/>
      <protection hidden="1"/>
    </xf>
    <xf numFmtId="0" fontId="64" fillId="6" borderId="44" xfId="40" applyFont="1" applyFill="1" applyBorder="1" applyAlignment="1" applyProtection="1">
      <alignment horizontal="center" vertical="center"/>
      <protection hidden="1" locked="0"/>
    </xf>
    <xf numFmtId="0" fontId="64" fillId="6" borderId="45" xfId="40" applyFont="1" applyFill="1" applyBorder="1" applyAlignment="1" applyProtection="1">
      <alignment horizontal="center" vertical="center"/>
      <protection hidden="1" locked="0"/>
    </xf>
    <xf numFmtId="0" fontId="0" fillId="6" borderId="45" xfId="40" applyFill="1" applyBorder="1" applyAlignment="1" applyProtection="1">
      <alignment horizontal="center" vertical="center"/>
      <protection hidden="1" locked="0"/>
    </xf>
    <xf numFmtId="0" fontId="0" fillId="6" borderId="46" xfId="40" applyFill="1" applyBorder="1" applyAlignment="1" applyProtection="1">
      <alignment horizontal="center" vertical="center"/>
      <protection hidden="1" locked="0"/>
    </xf>
    <xf numFmtId="0" fontId="0" fillId="6" borderId="16" xfId="40" applyFont="1" applyFill="1" applyBorder="1" applyAlignment="1" applyProtection="1">
      <alignment vertical="center"/>
      <protection hidden="1"/>
    </xf>
    <xf numFmtId="0" fontId="0" fillId="6" borderId="15" xfId="40" applyFont="1" applyFill="1" applyBorder="1" applyAlignment="1" applyProtection="1">
      <alignment vertical="center"/>
      <protection hidden="1"/>
    </xf>
    <xf numFmtId="0" fontId="0" fillId="6" borderId="14" xfId="40" applyFont="1" applyFill="1" applyBorder="1" applyAlignment="1" applyProtection="1">
      <alignment vertical="center"/>
      <protection hidden="1"/>
    </xf>
    <xf numFmtId="0" fontId="1" fillId="6" borderId="47" xfId="40" applyFont="1" applyFill="1" applyBorder="1" applyAlignment="1" applyProtection="1">
      <alignment vertical="center"/>
      <protection hidden="1"/>
    </xf>
    <xf numFmtId="0" fontId="1" fillId="6" borderId="15" xfId="40" applyFont="1" applyFill="1" applyBorder="1" applyAlignment="1" applyProtection="1">
      <alignment vertical="center"/>
      <protection hidden="1"/>
    </xf>
    <xf numFmtId="0" fontId="1" fillId="6" borderId="30" xfId="40" applyFont="1" applyFill="1" applyBorder="1" applyAlignment="1" applyProtection="1">
      <alignment vertical="center"/>
      <protection hidden="1"/>
    </xf>
    <xf numFmtId="0" fontId="0" fillId="6" borderId="32" xfId="0" applyFill="1" applyBorder="1" applyAlignment="1">
      <alignment vertical="center"/>
    </xf>
    <xf numFmtId="0" fontId="0" fillId="6" borderId="48" xfId="40" applyFill="1" applyBorder="1" applyAlignment="1" applyProtection="1">
      <alignment vertical="center"/>
      <protection hidden="1"/>
    </xf>
    <xf numFmtId="0" fontId="0" fillId="6" borderId="49" xfId="0" applyFill="1" applyBorder="1" applyAlignment="1">
      <alignment vertical="center"/>
    </xf>
    <xf numFmtId="0" fontId="5" fillId="33" borderId="37" xfId="40" applyFont="1" applyFill="1" applyBorder="1" applyAlignment="1">
      <alignment vertical="center"/>
      <protection/>
    </xf>
    <xf numFmtId="0" fontId="5" fillId="33" borderId="23" xfId="40" applyFont="1" applyFill="1" applyBorder="1" applyAlignment="1">
      <alignment vertical="center"/>
      <protection/>
    </xf>
    <xf numFmtId="0" fontId="5" fillId="33" borderId="35" xfId="40" applyFont="1" applyFill="1" applyBorder="1" applyAlignment="1">
      <alignment vertical="center"/>
      <protection/>
    </xf>
    <xf numFmtId="176" fontId="7" fillId="33" borderId="41" xfId="40" applyNumberFormat="1" applyFont="1" applyFill="1" applyBorder="1" applyAlignment="1" applyProtection="1">
      <alignment horizontal="center" vertical="center"/>
      <protection hidden="1"/>
    </xf>
    <xf numFmtId="176" fontId="7" fillId="33" borderId="42" xfId="40" applyNumberFormat="1" applyFont="1" applyFill="1" applyBorder="1" applyAlignment="1" applyProtection="1">
      <alignment horizontal="center" vertical="center"/>
      <protection hidden="1"/>
    </xf>
    <xf numFmtId="176" fontId="7" fillId="33" borderId="43" xfId="40" applyNumberFormat="1" applyFont="1" applyFill="1" applyBorder="1" applyAlignment="1" applyProtection="1">
      <alignment horizontal="center" vertical="center"/>
      <protection hidden="1"/>
    </xf>
    <xf numFmtId="0" fontId="12" fillId="33" borderId="45" xfId="40" applyFont="1" applyFill="1" applyBorder="1" applyAlignment="1">
      <alignment horizontal="center"/>
      <protection/>
    </xf>
    <xf numFmtId="0" fontId="12" fillId="33" borderId="46" xfId="40" applyFont="1" applyFill="1" applyBorder="1" applyAlignment="1">
      <alignment horizontal="center"/>
      <protection/>
    </xf>
    <xf numFmtId="0" fontId="13" fillId="33" borderId="50" xfId="40" applyFont="1" applyFill="1" applyBorder="1" applyAlignment="1">
      <alignment horizontal="right" vertical="center"/>
      <protection/>
    </xf>
    <xf numFmtId="0" fontId="13" fillId="33" borderId="0" xfId="40" applyFont="1" applyFill="1" applyBorder="1" applyAlignment="1">
      <alignment horizontal="right" vertical="center"/>
      <protection/>
    </xf>
    <xf numFmtId="0" fontId="13" fillId="33" borderId="31" xfId="40" applyFont="1" applyFill="1" applyBorder="1" applyAlignment="1">
      <alignment horizontal="right" vertical="center"/>
      <protection/>
    </xf>
    <xf numFmtId="0" fontId="0" fillId="33" borderId="41" xfId="40" applyFill="1" applyBorder="1" applyAlignment="1">
      <alignment horizontal="center"/>
      <protection/>
    </xf>
    <xf numFmtId="0" fontId="0" fillId="33" borderId="42" xfId="40" applyFill="1" applyBorder="1" applyAlignment="1">
      <alignment horizontal="center"/>
      <protection/>
    </xf>
    <xf numFmtId="0" fontId="0" fillId="33" borderId="0" xfId="40" applyFill="1" applyBorder="1" applyAlignment="1">
      <alignment horizontal="center"/>
      <protection/>
    </xf>
    <xf numFmtId="0" fontId="0" fillId="33" borderId="43" xfId="40" applyFill="1" applyBorder="1" applyAlignment="1">
      <alignment horizontal="center"/>
      <protection/>
    </xf>
    <xf numFmtId="0" fontId="4" fillId="33" borderId="34" xfId="40" applyFont="1" applyFill="1" applyBorder="1" applyAlignment="1">
      <alignment horizontal="left" vertical="center"/>
      <protection/>
    </xf>
    <xf numFmtId="0" fontId="4" fillId="33" borderId="36" xfId="40" applyFont="1" applyFill="1" applyBorder="1" applyAlignment="1">
      <alignment horizontal="left" vertical="center"/>
      <protection/>
    </xf>
    <xf numFmtId="0" fontId="4" fillId="33" borderId="37" xfId="40" applyFont="1" applyFill="1" applyBorder="1" applyAlignment="1">
      <alignment horizontal="left" vertical="center"/>
      <protection/>
    </xf>
    <xf numFmtId="0" fontId="4" fillId="33" borderId="35" xfId="40" applyFont="1" applyFill="1" applyBorder="1" applyAlignment="1">
      <alignment horizontal="left" vertical="center"/>
      <protection/>
    </xf>
    <xf numFmtId="0" fontId="4" fillId="33" borderId="51" xfId="40" applyFont="1" applyFill="1" applyBorder="1" applyAlignment="1">
      <alignment horizontal="left" vertical="center"/>
      <protection/>
    </xf>
    <xf numFmtId="0" fontId="0" fillId="33" borderId="44" xfId="40" applyFill="1" applyBorder="1" applyAlignment="1">
      <alignment horizontal="center" vertical="center"/>
      <protection/>
    </xf>
    <xf numFmtId="0" fontId="0" fillId="33" borderId="45" xfId="40" applyFill="1" applyBorder="1" applyAlignment="1">
      <alignment horizontal="center" vertical="center"/>
      <protection/>
    </xf>
    <xf numFmtId="0" fontId="0" fillId="33" borderId="46" xfId="40" applyFill="1" applyBorder="1" applyAlignment="1">
      <alignment horizontal="center" vertical="center"/>
      <protection/>
    </xf>
    <xf numFmtId="0" fontId="0" fillId="33" borderId="11" xfId="40" applyFill="1" applyBorder="1" applyAlignment="1">
      <alignment horizontal="center" vertical="center"/>
      <protection/>
    </xf>
    <xf numFmtId="0" fontId="0" fillId="33" borderId="41" xfId="40" applyFill="1" applyBorder="1" applyAlignment="1">
      <alignment horizontal="center" vertical="center"/>
      <protection/>
    </xf>
    <xf numFmtId="0" fontId="0" fillId="33" borderId="42" xfId="40" applyFill="1" applyBorder="1" applyAlignment="1">
      <alignment horizontal="center" vertical="center"/>
      <protection/>
    </xf>
    <xf numFmtId="0" fontId="0" fillId="33" borderId="43" xfId="40" applyFill="1" applyBorder="1" applyAlignment="1">
      <alignment horizontal="center" vertical="center"/>
      <protection/>
    </xf>
    <xf numFmtId="0" fontId="4" fillId="33" borderId="44" xfId="40" applyFont="1" applyFill="1" applyBorder="1" applyAlignment="1">
      <alignment horizontal="center" vertical="center"/>
      <protection/>
    </xf>
    <xf numFmtId="0" fontId="4" fillId="33" borderId="45" xfId="40" applyFont="1" applyFill="1" applyBorder="1" applyAlignment="1">
      <alignment horizontal="center" vertical="center"/>
      <protection/>
    </xf>
    <xf numFmtId="176" fontId="7" fillId="33" borderId="39" xfId="40" applyNumberFormat="1" applyFont="1" applyFill="1" applyBorder="1" applyAlignment="1" applyProtection="1">
      <alignment horizontal="center" vertical="center"/>
      <protection hidden="1"/>
    </xf>
    <xf numFmtId="176" fontId="7" fillId="33" borderId="16" xfId="40" applyNumberFormat="1" applyFont="1" applyFill="1" applyBorder="1" applyAlignment="1" applyProtection="1">
      <alignment horizontal="center" vertical="center"/>
      <protection hidden="1"/>
    </xf>
    <xf numFmtId="176" fontId="7" fillId="33" borderId="40" xfId="40" applyNumberFormat="1" applyFont="1" applyFill="1" applyBorder="1" applyAlignment="1" applyProtection="1">
      <alignment horizontal="center" vertical="center"/>
      <protection hidden="1"/>
    </xf>
    <xf numFmtId="0" fontId="1" fillId="6" borderId="50" xfId="40" applyFont="1" applyFill="1" applyBorder="1" applyAlignment="1" applyProtection="1">
      <alignment wrapText="1"/>
      <protection locked="0"/>
    </xf>
    <xf numFmtId="0" fontId="1" fillId="33" borderId="52" xfId="40" applyFont="1" applyFill="1" applyBorder="1" applyAlignment="1">
      <alignment wrapText="1"/>
      <protection/>
    </xf>
    <xf numFmtId="0" fontId="1" fillId="33" borderId="53" xfId="40" applyFont="1" applyFill="1" applyBorder="1" applyAlignment="1">
      <alignment wrapText="1"/>
      <protection/>
    </xf>
    <xf numFmtId="0" fontId="1" fillId="33" borderId="41" xfId="40" applyFont="1" applyFill="1" applyBorder="1" applyAlignment="1">
      <alignment wrapText="1"/>
      <protection/>
    </xf>
    <xf numFmtId="0" fontId="1" fillId="33" borderId="42" xfId="40" applyFont="1" applyFill="1" applyBorder="1" applyAlignment="1">
      <alignment wrapText="1"/>
      <protection/>
    </xf>
    <xf numFmtId="0" fontId="1" fillId="33" borderId="43" xfId="40" applyFont="1" applyFill="1" applyBorder="1" applyAlignment="1">
      <alignment wrapText="1"/>
      <protection/>
    </xf>
    <xf numFmtId="0" fontId="1" fillId="33" borderId="54" xfId="40" applyFont="1" applyFill="1" applyBorder="1" applyAlignment="1">
      <alignment wrapText="1"/>
      <protection/>
    </xf>
    <xf numFmtId="0" fontId="0" fillId="34" borderId="22" xfId="40" applyFont="1" applyFill="1" applyBorder="1">
      <alignment vertical="center"/>
      <protection/>
    </xf>
    <xf numFmtId="0" fontId="0" fillId="34" borderId="22" xfId="40" applyFont="1" applyFill="1" applyBorder="1">
      <alignment vertical="center"/>
      <protection/>
    </xf>
    <xf numFmtId="0" fontId="12" fillId="33" borderId="44" xfId="40" applyFont="1" applyFill="1" applyBorder="1" applyAlignment="1">
      <alignment horizontal="center"/>
      <protection/>
    </xf>
    <xf numFmtId="0" fontId="0" fillId="34" borderId="15" xfId="40" applyFont="1" applyFill="1" applyBorder="1">
      <alignment vertical="center"/>
      <protection/>
    </xf>
    <xf numFmtId="0" fontId="4" fillId="33" borderId="34" xfId="40" applyFont="1" applyFill="1" applyBorder="1" applyAlignment="1">
      <alignment horizontal="left" vertical="center"/>
      <protection/>
    </xf>
    <xf numFmtId="0" fontId="1" fillId="34" borderId="22" xfId="40" applyFont="1" applyFill="1" applyBorder="1">
      <alignment vertical="center"/>
      <protection/>
    </xf>
    <xf numFmtId="0" fontId="1" fillId="34" borderId="25" xfId="40" applyFont="1" applyFill="1" applyBorder="1">
      <alignment vertical="center"/>
      <protection/>
    </xf>
    <xf numFmtId="0" fontId="1" fillId="33" borderId="55" xfId="40" applyFont="1" applyFill="1" applyBorder="1">
      <alignment vertical="center"/>
      <protection/>
    </xf>
    <xf numFmtId="0" fontId="0" fillId="33" borderId="19" xfId="40" applyFont="1" applyFill="1" applyBorder="1">
      <alignment vertical="center"/>
      <protection/>
    </xf>
    <xf numFmtId="0" fontId="1" fillId="33" borderId="19" xfId="40" applyFont="1" applyFill="1" applyBorder="1">
      <alignment vertical="center"/>
      <protection/>
    </xf>
    <xf numFmtId="0" fontId="1" fillId="33" borderId="22" xfId="40" applyFont="1" applyFill="1" applyBorder="1">
      <alignment vertical="center"/>
      <protection/>
    </xf>
    <xf numFmtId="0" fontId="4" fillId="33" borderId="56" xfId="40" applyFont="1" applyFill="1" applyBorder="1" applyAlignment="1">
      <alignment horizontal="left" vertical="center"/>
      <protection/>
    </xf>
    <xf numFmtId="0" fontId="0" fillId="33" borderId="25" xfId="40" applyFont="1" applyFill="1" applyBorder="1">
      <alignment vertical="center"/>
      <protection/>
    </xf>
    <xf numFmtId="0" fontId="0" fillId="34" borderId="13" xfId="40" applyFont="1" applyFill="1" applyBorder="1" applyAlignment="1">
      <alignment horizontal="center" vertical="center"/>
      <protection/>
    </xf>
    <xf numFmtId="0" fontId="0" fillId="34" borderId="15" xfId="40" applyFont="1" applyFill="1" applyBorder="1" applyAlignment="1">
      <alignment horizontal="center" vertical="center"/>
      <protection/>
    </xf>
    <xf numFmtId="0" fontId="4" fillId="34" borderId="56" xfId="40" applyFont="1" applyFill="1" applyBorder="1" applyAlignment="1">
      <alignment horizontal="left" vertical="center"/>
      <protection/>
    </xf>
    <xf numFmtId="0" fontId="1" fillId="33" borderId="17" xfId="40" applyFont="1" applyFill="1" applyBorder="1" applyAlignment="1">
      <alignment horizontal="left" vertical="center"/>
      <protection/>
    </xf>
    <xf numFmtId="0" fontId="0" fillId="34" borderId="17" xfId="40" applyFont="1" applyFill="1" applyBorder="1">
      <alignment vertical="center"/>
      <protection/>
    </xf>
    <xf numFmtId="0" fontId="0" fillId="34" borderId="15" xfId="40" applyFont="1" applyFill="1" applyBorder="1">
      <alignment vertical="center"/>
      <protection/>
    </xf>
    <xf numFmtId="0" fontId="0" fillId="34" borderId="15" xfId="40" applyFill="1" applyBorder="1">
      <alignment vertical="center"/>
      <protection/>
    </xf>
    <xf numFmtId="0" fontId="1" fillId="6" borderId="57" xfId="40" applyFont="1" applyFill="1" applyBorder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33" borderId="43" xfId="40" applyFont="1" applyFill="1" applyBorder="1" applyAlignment="1">
      <alignment horizontal="center" vertical="center"/>
      <protection/>
    </xf>
    <xf numFmtId="0" fontId="4" fillId="33" borderId="42" xfId="40" applyFont="1" applyFill="1" applyBorder="1" applyAlignment="1">
      <alignment horizontal="center" vertical="center"/>
      <protection/>
    </xf>
    <xf numFmtId="0" fontId="0" fillId="6" borderId="13" xfId="40" applyFont="1" applyFill="1" applyBorder="1" applyAlignment="1" applyProtection="1">
      <alignment horizontal="center" vertical="center"/>
      <protection hidden="1"/>
    </xf>
    <xf numFmtId="0" fontId="0" fillId="6" borderId="14" xfId="40" applyFont="1" applyFill="1" applyBorder="1" applyAlignment="1" applyProtection="1">
      <alignment horizontal="center" vertical="center"/>
      <protection hidden="1"/>
    </xf>
    <xf numFmtId="0" fontId="0" fillId="6" borderId="15" xfId="40" applyFont="1" applyFill="1" applyBorder="1" applyAlignment="1" applyProtection="1">
      <alignment horizontal="center" vertical="center"/>
      <protection hidden="1"/>
    </xf>
    <xf numFmtId="0" fontId="50" fillId="6" borderId="13" xfId="40" applyFont="1" applyFill="1" applyBorder="1" applyAlignment="1" applyProtection="1">
      <alignment vertical="center"/>
      <protection hidden="1"/>
    </xf>
    <xf numFmtId="0" fontId="50" fillId="6" borderId="14" xfId="40" applyFont="1" applyFill="1" applyBorder="1" applyAlignment="1" applyProtection="1">
      <alignment vertical="center"/>
      <protection hidden="1"/>
    </xf>
    <xf numFmtId="0" fontId="50" fillId="6" borderId="15" xfId="40" applyFont="1" applyFill="1" applyBorder="1" applyAlignment="1" applyProtection="1">
      <alignment vertical="center"/>
      <protection hidden="1"/>
    </xf>
    <xf numFmtId="0" fontId="62" fillId="0" borderId="12" xfId="40" applyFont="1" applyFill="1" applyBorder="1" applyAlignment="1" applyProtection="1">
      <alignment vertical="center"/>
      <protection hidden="1"/>
    </xf>
    <xf numFmtId="0" fontId="4" fillId="0" borderId="12" xfId="40" applyFont="1" applyFill="1" applyBorder="1" applyAlignment="1" applyProtection="1">
      <alignment horizontal="left" vertical="center"/>
      <protection hidden="1"/>
    </xf>
    <xf numFmtId="0" fontId="0" fillId="31" borderId="32" xfId="40" applyFont="1" applyFill="1" applyBorder="1" applyProtection="1">
      <alignment vertical="center"/>
      <protection hidden="1"/>
    </xf>
    <xf numFmtId="0" fontId="12" fillId="6" borderId="30" xfId="40" applyFont="1" applyFill="1" applyBorder="1" applyAlignment="1" applyProtection="1">
      <alignment horizontal="center" vertical="top"/>
      <protection locked="0"/>
    </xf>
    <xf numFmtId="0" fontId="66" fillId="35" borderId="47" xfId="40" applyFont="1" applyFill="1" applyBorder="1" applyAlignment="1" applyProtection="1">
      <alignment vertical="center"/>
      <protection hidden="1"/>
    </xf>
    <xf numFmtId="0" fontId="66" fillId="35" borderId="15" xfId="40" applyFont="1" applyFill="1" applyBorder="1" applyAlignment="1" applyProtection="1">
      <alignment vertical="center"/>
      <protection hidden="1"/>
    </xf>
    <xf numFmtId="0" fontId="66" fillId="35" borderId="58" xfId="40" applyFont="1" applyFill="1" applyBorder="1" applyAlignment="1" applyProtection="1">
      <alignment vertical="center"/>
      <protection hidden="1"/>
    </xf>
    <xf numFmtId="0" fontId="62" fillId="35" borderId="15" xfId="0" applyFont="1" applyFill="1" applyBorder="1" applyAlignment="1">
      <alignment vertical="center"/>
    </xf>
    <xf numFmtId="0" fontId="66" fillId="35" borderId="15" xfId="40" applyFont="1" applyFill="1" applyBorder="1" applyAlignment="1" applyProtection="1">
      <alignment vertical="center"/>
      <protection hidden="1"/>
    </xf>
    <xf numFmtId="0" fontId="4" fillId="6" borderId="59" xfId="40" applyFont="1" applyFill="1" applyBorder="1" applyAlignment="1" applyProtection="1">
      <alignment horizontal="left" vertical="center"/>
      <protection hidden="1"/>
    </xf>
    <xf numFmtId="0" fontId="4" fillId="6" borderId="56" xfId="40" applyFont="1" applyFill="1" applyBorder="1" applyAlignment="1" applyProtection="1">
      <alignment horizontal="left" vertical="center"/>
      <protection hidden="1"/>
    </xf>
    <xf numFmtId="0" fontId="66" fillId="35" borderId="14" xfId="40" applyFont="1" applyFill="1" applyBorder="1" applyAlignment="1" applyProtection="1">
      <alignment horizontal="left" vertical="center"/>
      <protection hidden="1"/>
    </xf>
    <xf numFmtId="0" fontId="66" fillId="35" borderId="15" xfId="40" applyFont="1" applyFill="1" applyBorder="1" applyAlignment="1" applyProtection="1">
      <alignment horizontal="left" vertical="center"/>
      <protection hidden="1"/>
    </xf>
    <xf numFmtId="0" fontId="66" fillId="35" borderId="13" xfId="40" applyFont="1" applyFill="1" applyBorder="1" applyAlignment="1" applyProtection="1">
      <alignment vertical="center"/>
      <protection hidden="1" locked="0"/>
    </xf>
    <xf numFmtId="0" fontId="66" fillId="35" borderId="15" xfId="40" applyFont="1" applyFill="1" applyBorder="1" applyAlignment="1" applyProtection="1">
      <alignment vertical="center"/>
      <protection hidden="1" locked="0"/>
    </xf>
    <xf numFmtId="0" fontId="67" fillId="35" borderId="13" xfId="40" applyFont="1" applyFill="1" applyBorder="1" applyAlignment="1" applyProtection="1">
      <alignment vertical="center"/>
      <protection hidden="1"/>
    </xf>
    <xf numFmtId="0" fontId="66" fillId="35" borderId="19" xfId="40" applyFont="1" applyFill="1" applyBorder="1" applyProtection="1">
      <alignment vertical="center"/>
      <protection hidden="1"/>
    </xf>
    <xf numFmtId="0" fontId="6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6" borderId="15" xfId="40" applyFont="1" applyFill="1" applyBorder="1">
      <alignment vertical="center"/>
      <protection/>
    </xf>
    <xf numFmtId="0" fontId="0" fillId="6" borderId="19" xfId="40" applyFont="1" applyFill="1" applyBorder="1">
      <alignment vertical="center"/>
      <protection/>
    </xf>
    <xf numFmtId="0" fontId="1" fillId="6" borderId="19" xfId="40" applyFont="1" applyFill="1" applyBorder="1">
      <alignment vertical="center"/>
      <protection/>
    </xf>
    <xf numFmtId="0" fontId="0" fillId="6" borderId="13" xfId="40" applyFont="1" applyFill="1" applyBorder="1" applyAlignment="1">
      <alignment horizontal="left" vertical="center"/>
      <protection/>
    </xf>
    <xf numFmtId="0" fontId="0" fillId="6" borderId="14" xfId="40" applyFont="1" applyFill="1" applyBorder="1" applyAlignment="1">
      <alignment horizontal="left" vertical="center"/>
      <protection/>
    </xf>
    <xf numFmtId="0" fontId="0" fillId="6" borderId="17" xfId="40" applyFont="1" applyFill="1" applyBorder="1">
      <alignment vertical="center"/>
      <protection/>
    </xf>
    <xf numFmtId="0" fontId="4" fillId="6" borderId="38" xfId="40" applyFont="1" applyFill="1" applyBorder="1" applyAlignment="1" applyProtection="1">
      <alignment horizontal="center" vertical="center"/>
      <protection hidden="1"/>
    </xf>
    <xf numFmtId="0" fontId="0" fillId="6" borderId="19" xfId="0" applyFont="1" applyFill="1" applyBorder="1" applyAlignment="1">
      <alignment vertical="center"/>
    </xf>
    <xf numFmtId="0" fontId="4" fillId="6" borderId="12" xfId="40" applyFont="1" applyFill="1" applyBorder="1" applyAlignment="1" applyProtection="1">
      <alignment horizontal="center" vertical="center"/>
      <protection hidden="1"/>
    </xf>
    <xf numFmtId="0" fontId="0" fillId="6" borderId="22" xfId="40" applyFont="1" applyFill="1" applyBorder="1">
      <alignment vertical="center"/>
      <protection/>
    </xf>
    <xf numFmtId="0" fontId="4" fillId="6" borderId="56" xfId="40" applyFont="1" applyFill="1" applyBorder="1" applyAlignment="1">
      <alignment horizontal="left" vertical="center"/>
      <protection/>
    </xf>
    <xf numFmtId="0" fontId="0" fillId="6" borderId="12" xfId="40" applyFill="1" applyBorder="1" applyAlignment="1" applyProtection="1">
      <alignment horizontal="center" vertical="center"/>
      <protection hidden="1" locked="0"/>
    </xf>
    <xf numFmtId="176" fontId="10" fillId="6" borderId="15" xfId="40" applyNumberFormat="1" applyFont="1" applyFill="1" applyBorder="1" applyAlignment="1" applyProtection="1">
      <alignment horizontal="center" vertical="center"/>
      <protection hidden="1"/>
    </xf>
    <xf numFmtId="0" fontId="0" fillId="6" borderId="32" xfId="40" applyFont="1" applyFill="1" applyBorder="1">
      <alignment vertical="center"/>
      <protection/>
    </xf>
    <xf numFmtId="0" fontId="0" fillId="6" borderId="17" xfId="40" applyFill="1" applyBorder="1">
      <alignment vertical="center"/>
      <protection/>
    </xf>
    <xf numFmtId="176" fontId="7" fillId="6" borderId="38" xfId="40" applyNumberFormat="1" applyFont="1" applyFill="1" applyBorder="1" applyAlignment="1" applyProtection="1">
      <alignment horizontal="center" vertical="center"/>
      <protection locked="0"/>
    </xf>
    <xf numFmtId="0" fontId="4" fillId="6" borderId="32" xfId="40" applyFont="1" applyFill="1" applyBorder="1" applyAlignment="1" applyProtection="1">
      <alignment horizontal="left" vertical="center"/>
      <protection hidden="1" locked="0"/>
    </xf>
    <xf numFmtId="0" fontId="6" fillId="6" borderId="38" xfId="40" applyFont="1" applyFill="1" applyBorder="1" applyAlignment="1" applyProtection="1">
      <alignment horizontal="left"/>
      <protection hidden="1" locked="0"/>
    </xf>
    <xf numFmtId="0" fontId="1" fillId="6" borderId="19" xfId="40" applyFont="1" applyFill="1" applyBorder="1" applyAlignment="1" applyProtection="1">
      <alignment horizontal="left" vertical="center"/>
      <protection hidden="1" locked="0"/>
    </xf>
    <xf numFmtId="176" fontId="7" fillId="6" borderId="19" xfId="4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Flyback Transformer design for 370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Sheet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0" zoomScaleNormal="70" zoomScaleSheetLayoutView="100" zoomScalePageLayoutView="0" workbookViewId="0" topLeftCell="A1">
      <pane xSplit="8" ySplit="2" topLeftCell="I3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G8" sqref="G8"/>
    </sheetView>
  </sheetViews>
  <sheetFormatPr defaultColWidth="9.140625" defaultRowHeight="15"/>
  <cols>
    <col min="1" max="1" width="12.421875" style="53" customWidth="1"/>
    <col min="2" max="2" width="29.00390625" style="53" customWidth="1"/>
    <col min="3" max="3" width="26.57421875" style="53" customWidth="1"/>
    <col min="4" max="4" width="13.140625" style="53" customWidth="1"/>
    <col min="5" max="5" width="10.00390625" style="53" customWidth="1"/>
    <col min="6" max="6" width="42.7109375" style="53" customWidth="1"/>
    <col min="7" max="7" width="23.28125" style="53" customWidth="1"/>
    <col min="8" max="8" width="10.57421875" style="53" customWidth="1"/>
    <col min="9" max="9" width="9.57421875" style="53" customWidth="1"/>
    <col min="10" max="16384" width="9.00390625" style="53" customWidth="1"/>
  </cols>
  <sheetData>
    <row r="1" spans="1:18" ht="25.5" customHeight="1">
      <c r="A1" s="309" t="s">
        <v>492</v>
      </c>
      <c r="B1" s="191"/>
      <c r="C1" s="192"/>
      <c r="D1" s="192"/>
      <c r="E1" s="192"/>
      <c r="F1" s="192"/>
      <c r="G1" s="192"/>
      <c r="H1" s="193"/>
      <c r="J1" s="107" t="s">
        <v>396</v>
      </c>
      <c r="K1" s="107"/>
      <c r="L1" s="107"/>
      <c r="M1" s="107"/>
      <c r="N1" s="107"/>
      <c r="O1" s="107"/>
      <c r="P1" s="107"/>
      <c r="Q1" s="107"/>
      <c r="R1"/>
    </row>
    <row r="2" spans="1:18" ht="14.25" customHeight="1">
      <c r="A2" s="194"/>
      <c r="B2" s="195"/>
      <c r="C2" s="195"/>
      <c r="D2" s="195"/>
      <c r="E2" s="195"/>
      <c r="F2" s="195"/>
      <c r="G2" s="195"/>
      <c r="H2" s="196"/>
      <c r="J2"/>
      <c r="K2" s="107"/>
      <c r="L2" s="107"/>
      <c r="M2" s="107"/>
      <c r="N2" s="107"/>
      <c r="O2" s="107"/>
      <c r="P2" s="107"/>
      <c r="Q2" s="107"/>
      <c r="R2"/>
    </row>
    <row r="3" spans="1:18" ht="13.5">
      <c r="A3" s="268" t="s">
        <v>409</v>
      </c>
      <c r="B3" s="215"/>
      <c r="C3" s="216"/>
      <c r="D3" s="216"/>
      <c r="E3" s="216"/>
      <c r="F3" s="216"/>
      <c r="G3" s="216"/>
      <c r="H3" s="217"/>
      <c r="J3"/>
      <c r="K3" s="107"/>
      <c r="L3" s="107"/>
      <c r="M3" s="107"/>
      <c r="N3" s="107"/>
      <c r="O3" s="107"/>
      <c r="P3" s="107"/>
      <c r="Q3" s="107"/>
      <c r="R3"/>
    </row>
    <row r="4" spans="1:18" ht="14.25" thickBot="1">
      <c r="A4" s="218"/>
      <c r="B4" s="219"/>
      <c r="C4" s="219"/>
      <c r="D4" s="219"/>
      <c r="E4" s="219"/>
      <c r="F4" s="219"/>
      <c r="G4" s="219"/>
      <c r="H4" s="220"/>
      <c r="J4" s="107"/>
      <c r="K4" s="107"/>
      <c r="L4" s="107"/>
      <c r="M4" s="107"/>
      <c r="N4" s="107"/>
      <c r="O4" s="107"/>
      <c r="P4" s="107"/>
      <c r="Q4" s="107"/>
      <c r="R4"/>
    </row>
    <row r="5" spans="1:18" ht="14.25" thickBot="1">
      <c r="A5" s="210"/>
      <c r="B5" s="211"/>
      <c r="C5" s="212"/>
      <c r="D5" s="212"/>
      <c r="E5" s="213"/>
      <c r="F5" s="212"/>
      <c r="G5" s="212"/>
      <c r="H5" s="214"/>
      <c r="J5" s="107"/>
      <c r="K5" s="107"/>
      <c r="L5" s="107"/>
      <c r="M5" s="107"/>
      <c r="N5" s="107"/>
      <c r="O5" s="107"/>
      <c r="P5" s="107"/>
      <c r="Q5" s="107"/>
      <c r="R5"/>
    </row>
    <row r="6" spans="1:18" ht="13.5">
      <c r="A6" s="185" t="s">
        <v>0</v>
      </c>
      <c r="B6" s="186"/>
      <c r="C6" s="187"/>
      <c r="D6" s="188"/>
      <c r="E6" s="109"/>
      <c r="F6" s="188" t="s">
        <v>1</v>
      </c>
      <c r="G6" s="189"/>
      <c r="H6" s="190"/>
      <c r="J6" s="323" t="s">
        <v>481</v>
      </c>
      <c r="K6" s="107"/>
      <c r="L6" s="107"/>
      <c r="M6" s="107"/>
      <c r="N6" s="107"/>
      <c r="O6" s="107"/>
      <c r="P6" s="107"/>
      <c r="Q6" s="107"/>
      <c r="R6"/>
    </row>
    <row r="7" spans="1:18" ht="16.5">
      <c r="A7" s="310" t="s">
        <v>452</v>
      </c>
      <c r="B7" s="311"/>
      <c r="C7" s="110">
        <v>108</v>
      </c>
      <c r="D7" s="111" t="s">
        <v>367</v>
      </c>
      <c r="E7" s="112"/>
      <c r="F7" s="325" t="s">
        <v>412</v>
      </c>
      <c r="G7" s="114">
        <v>40</v>
      </c>
      <c r="H7" s="115" t="s">
        <v>3</v>
      </c>
      <c r="J7" s="324" t="s">
        <v>482</v>
      </c>
      <c r="K7" s="107"/>
      <c r="L7" s="107"/>
      <c r="M7" s="107"/>
      <c r="N7" s="107"/>
      <c r="O7" s="107"/>
      <c r="P7" s="107"/>
      <c r="Q7" s="107"/>
      <c r="R7"/>
    </row>
    <row r="8" spans="1:18" ht="16.5">
      <c r="A8" s="310" t="s">
        <v>458</v>
      </c>
      <c r="B8" s="311"/>
      <c r="C8" s="110">
        <v>132</v>
      </c>
      <c r="D8" s="111" t="s">
        <v>2</v>
      </c>
      <c r="E8" s="112"/>
      <c r="F8" s="325" t="s">
        <v>413</v>
      </c>
      <c r="G8" s="114">
        <v>150</v>
      </c>
      <c r="H8" s="115" t="s">
        <v>4</v>
      </c>
      <c r="J8" s="107"/>
      <c r="K8" s="107"/>
      <c r="L8" s="107"/>
      <c r="M8" s="107"/>
      <c r="N8" s="107"/>
      <c r="O8" s="107"/>
      <c r="P8" s="107"/>
      <c r="Q8" s="107"/>
      <c r="R8"/>
    </row>
    <row r="9" spans="1:18" ht="16.5" customHeight="1" hidden="1">
      <c r="A9" s="312" t="s">
        <v>459</v>
      </c>
      <c r="B9" s="313"/>
      <c r="C9" s="110">
        <v>50</v>
      </c>
      <c r="D9" s="111" t="s">
        <v>5</v>
      </c>
      <c r="E9" s="112"/>
      <c r="F9" s="113"/>
      <c r="G9" s="114"/>
      <c r="H9" s="115"/>
      <c r="J9" s="107"/>
      <c r="K9" s="107"/>
      <c r="L9" s="107"/>
      <c r="M9" s="107"/>
      <c r="N9" s="107"/>
      <c r="O9" s="107"/>
      <c r="P9" s="107"/>
      <c r="Q9" s="107"/>
      <c r="R9"/>
    </row>
    <row r="10" spans="1:18" ht="16.5">
      <c r="A10" s="334" t="s">
        <v>411</v>
      </c>
      <c r="B10" s="314"/>
      <c r="C10" s="116">
        <v>50</v>
      </c>
      <c r="D10" s="117" t="s">
        <v>6</v>
      </c>
      <c r="E10" s="112"/>
      <c r="F10" s="118"/>
      <c r="G10" s="119"/>
      <c r="H10" s="120"/>
      <c r="J10" s="107"/>
      <c r="K10" s="107"/>
      <c r="L10" s="107"/>
      <c r="M10" s="107"/>
      <c r="N10" s="107"/>
      <c r="O10" s="107"/>
      <c r="P10" s="107"/>
      <c r="Q10" s="107"/>
      <c r="R10"/>
    </row>
    <row r="11" spans="1:18" ht="16.5" hidden="1">
      <c r="A11" s="227" t="s">
        <v>378</v>
      </c>
      <c r="B11" s="228"/>
      <c r="C11" s="121">
        <f>background!B11</f>
        <v>47.61422855898542</v>
      </c>
      <c r="D11" s="117" t="s">
        <v>6</v>
      </c>
      <c r="E11" s="112"/>
      <c r="F11" s="118"/>
      <c r="G11" s="119"/>
      <c r="H11" s="122"/>
      <c r="J11" s="107"/>
      <c r="K11" s="107"/>
      <c r="L11" s="107"/>
      <c r="M11" s="107"/>
      <c r="N11" s="107"/>
      <c r="O11" s="107"/>
      <c r="P11" s="107"/>
      <c r="Q11" s="107"/>
      <c r="R11"/>
    </row>
    <row r="12" spans="1:18" ht="16.5" hidden="1">
      <c r="A12" s="229" t="s">
        <v>379</v>
      </c>
      <c r="B12" s="228"/>
      <c r="C12" s="121">
        <f>background!B12</f>
        <v>49.0648652310919</v>
      </c>
      <c r="D12" s="117" t="s">
        <v>6</v>
      </c>
      <c r="E12" s="112"/>
      <c r="F12" s="118"/>
      <c r="G12" s="119"/>
      <c r="H12" s="122"/>
      <c r="J12" s="107"/>
      <c r="K12" s="107"/>
      <c r="L12" s="107"/>
      <c r="M12" s="107"/>
      <c r="N12" s="107"/>
      <c r="O12" s="107"/>
      <c r="P12" s="107"/>
      <c r="Q12" s="107"/>
      <c r="R12"/>
    </row>
    <row r="13" spans="1:18" ht="17.25" customHeight="1">
      <c r="A13" s="222"/>
      <c r="B13" s="222"/>
      <c r="C13" s="222"/>
      <c r="D13" s="222"/>
      <c r="E13" s="222"/>
      <c r="F13" s="222"/>
      <c r="G13" s="222"/>
      <c r="H13" s="222"/>
      <c r="J13" s="107"/>
      <c r="K13" s="107"/>
      <c r="L13" s="107"/>
      <c r="M13" s="107"/>
      <c r="N13" s="107"/>
      <c r="O13" s="107"/>
      <c r="P13" s="107"/>
      <c r="Q13" s="107"/>
      <c r="R13"/>
    </row>
    <row r="14" spans="1:18" ht="13.5">
      <c r="A14" s="315" t="s">
        <v>460</v>
      </c>
      <c r="B14" s="207"/>
      <c r="C14" s="208"/>
      <c r="D14" s="208"/>
      <c r="E14" s="208"/>
      <c r="F14" s="208"/>
      <c r="G14" s="208"/>
      <c r="H14" s="209"/>
      <c r="J14" s="324" t="s">
        <v>483</v>
      </c>
      <c r="K14" s="107"/>
      <c r="L14" s="107"/>
      <c r="M14" s="107"/>
      <c r="N14" s="107"/>
      <c r="O14" s="107"/>
      <c r="P14" s="107"/>
      <c r="Q14" s="107"/>
      <c r="R14"/>
    </row>
    <row r="15" spans="1:18" ht="16.5">
      <c r="A15" s="310" t="s">
        <v>461</v>
      </c>
      <c r="B15" s="313"/>
      <c r="C15" s="123">
        <f>background!B17</f>
        <v>152.712</v>
      </c>
      <c r="D15" s="124" t="s">
        <v>3</v>
      </c>
      <c r="E15" s="125"/>
      <c r="F15" s="326" t="s">
        <v>463</v>
      </c>
      <c r="G15" s="123">
        <f>background!F17</f>
        <v>186.648</v>
      </c>
      <c r="H15" s="126" t="s">
        <v>3</v>
      </c>
      <c r="J15" s="323" t="s">
        <v>484</v>
      </c>
      <c r="K15" s="107"/>
      <c r="L15" s="107"/>
      <c r="M15" s="107"/>
      <c r="N15" s="107"/>
      <c r="O15" s="107"/>
      <c r="P15" s="107"/>
      <c r="Q15" s="107"/>
      <c r="R15"/>
    </row>
    <row r="16" spans="1:18" ht="16.5">
      <c r="A16" s="310" t="s">
        <v>420</v>
      </c>
      <c r="B16" s="311"/>
      <c r="C16" s="123">
        <f>background!B18</f>
        <v>186.648</v>
      </c>
      <c r="D16" s="124" t="s">
        <v>3</v>
      </c>
      <c r="E16" s="127"/>
      <c r="F16" s="327" t="s">
        <v>464</v>
      </c>
      <c r="G16" s="123">
        <f>background!F18</f>
        <v>186.648</v>
      </c>
      <c r="H16" s="126" t="s">
        <v>3</v>
      </c>
      <c r="J16" s="107"/>
      <c r="K16" s="107"/>
      <c r="L16" s="107"/>
      <c r="M16" s="107"/>
      <c r="N16" s="107"/>
      <c r="O16" s="107"/>
      <c r="P16" s="107"/>
      <c r="Q16" s="107"/>
      <c r="R16"/>
    </row>
    <row r="17" spans="1:18" ht="16.5">
      <c r="A17" s="310" t="s">
        <v>418</v>
      </c>
      <c r="B17" s="311"/>
      <c r="C17" s="177">
        <f>background!B19</f>
        <v>0.5582199497418382</v>
      </c>
      <c r="D17" s="124" t="s">
        <v>14</v>
      </c>
      <c r="E17" s="333"/>
      <c r="F17" s="327" t="s">
        <v>465</v>
      </c>
      <c r="G17" s="123">
        <f>background!F19</f>
        <v>0.5582199497418382</v>
      </c>
      <c r="H17" s="124" t="s">
        <v>14</v>
      </c>
      <c r="I17" s="297" t="s">
        <v>443</v>
      </c>
      <c r="J17" s="107"/>
      <c r="K17" s="107"/>
      <c r="L17" s="107"/>
      <c r="M17" s="107"/>
      <c r="N17" s="107"/>
      <c r="O17" s="107"/>
      <c r="P17" s="107"/>
      <c r="Q17" s="107"/>
      <c r="R17"/>
    </row>
    <row r="18" spans="1:18" ht="16.5">
      <c r="A18" s="310" t="s">
        <v>416</v>
      </c>
      <c r="B18" s="311"/>
      <c r="C18" s="178">
        <f>background!B20</f>
        <v>0.10890054535913574</v>
      </c>
      <c r="D18" s="124" t="s">
        <v>14</v>
      </c>
      <c r="E18" s="331"/>
      <c r="F18" s="327" t="s">
        <v>466</v>
      </c>
      <c r="G18" s="128">
        <f>background!F21</f>
        <v>0.17955557098527508</v>
      </c>
      <c r="H18" s="124" t="s">
        <v>14</v>
      </c>
      <c r="J18" s="107"/>
      <c r="K18" s="107"/>
      <c r="L18" s="107"/>
      <c r="M18" s="107"/>
      <c r="N18" s="107"/>
      <c r="O18" s="107"/>
      <c r="P18" s="107"/>
      <c r="Q18" s="107"/>
      <c r="R18"/>
    </row>
    <row r="19" spans="1:18" ht="16.5">
      <c r="A19" s="310" t="s">
        <v>414</v>
      </c>
      <c r="B19" s="311"/>
      <c r="C19" s="128">
        <f>background!B21</f>
        <v>0.2099988853574355</v>
      </c>
      <c r="D19" s="176" t="s">
        <v>397</v>
      </c>
      <c r="E19" s="331"/>
      <c r="F19" s="332" t="s">
        <v>467</v>
      </c>
      <c r="G19" s="178">
        <f>background!B39</f>
        <v>5.2386191000052404</v>
      </c>
      <c r="H19" s="124" t="s">
        <v>403</v>
      </c>
      <c r="J19" s="323" t="s">
        <v>485</v>
      </c>
      <c r="K19" s="107"/>
      <c r="L19" s="107"/>
      <c r="M19" s="107"/>
      <c r="N19" s="107"/>
      <c r="O19" s="107"/>
      <c r="P19" s="107"/>
      <c r="Q19" s="107"/>
      <c r="R19"/>
    </row>
    <row r="20" spans="1:18" ht="16.5">
      <c r="A20" s="310" t="s">
        <v>462</v>
      </c>
      <c r="B20" s="311"/>
      <c r="C20" s="178">
        <f>background!G38</f>
        <v>0.5393913521635338</v>
      </c>
      <c r="D20" s="124" t="s">
        <v>406</v>
      </c>
      <c r="E20" s="174"/>
      <c r="F20" s="332" t="s">
        <v>468</v>
      </c>
      <c r="G20" s="178">
        <f>background!G39</f>
        <v>3.890536192324862</v>
      </c>
      <c r="H20" s="175" t="s">
        <v>403</v>
      </c>
      <c r="J20" s="107"/>
      <c r="K20" s="107"/>
      <c r="L20" s="107"/>
      <c r="M20" s="107"/>
      <c r="N20" s="107"/>
      <c r="O20" s="107"/>
      <c r="P20" s="107"/>
      <c r="Q20" s="107"/>
      <c r="R20"/>
    </row>
    <row r="21" spans="1:18" ht="14.25" thickBot="1">
      <c r="A21" s="197"/>
      <c r="B21" s="198"/>
      <c r="C21" s="198"/>
      <c r="D21" s="198"/>
      <c r="E21" s="198"/>
      <c r="F21" s="198"/>
      <c r="G21" s="198"/>
      <c r="H21" s="199"/>
      <c r="J21" s="323" t="s">
        <v>486</v>
      </c>
      <c r="K21" s="107"/>
      <c r="L21" s="107"/>
      <c r="M21" s="107"/>
      <c r="N21" s="107"/>
      <c r="O21" s="107"/>
      <c r="P21" s="107"/>
      <c r="Q21" s="107"/>
      <c r="R21"/>
    </row>
    <row r="22" spans="1:18" ht="13.5">
      <c r="A22" s="316" t="s">
        <v>470</v>
      </c>
      <c r="B22" s="129"/>
      <c r="C22" s="129"/>
      <c r="D22" s="129"/>
      <c r="E22" s="129"/>
      <c r="F22" s="129"/>
      <c r="G22" s="129"/>
      <c r="H22" s="130"/>
      <c r="J22" s="107"/>
      <c r="K22" s="107"/>
      <c r="L22" s="107"/>
      <c r="M22" s="107"/>
      <c r="N22" s="107"/>
      <c r="O22" s="107"/>
      <c r="P22" s="107"/>
      <c r="Q22" s="107"/>
      <c r="R22"/>
    </row>
    <row r="23" spans="1:18" ht="14.25" thickBot="1">
      <c r="A23" s="310" t="s">
        <v>469</v>
      </c>
      <c r="B23" s="313"/>
      <c r="C23" s="131">
        <f>0.4/2/G8*1000</f>
        <v>1.3333333333333335</v>
      </c>
      <c r="D23" s="132" t="s">
        <v>10</v>
      </c>
      <c r="E23" s="328" t="s">
        <v>430</v>
      </c>
      <c r="F23" s="329"/>
      <c r="G23" s="329"/>
      <c r="H23" s="133"/>
      <c r="J23" s="107"/>
      <c r="K23" s="107"/>
      <c r="L23" s="107"/>
      <c r="M23" s="107"/>
      <c r="N23" s="107"/>
      <c r="O23" s="107"/>
      <c r="P23" s="107"/>
      <c r="Q23" s="107"/>
      <c r="R23"/>
    </row>
    <row r="24" spans="1:18" ht="17.25" hidden="1" thickBot="1">
      <c r="A24" s="234" t="s">
        <v>11</v>
      </c>
      <c r="B24" s="235"/>
      <c r="C24" s="134">
        <f>background!B25</f>
        <v>11.859328779517181</v>
      </c>
      <c r="D24" s="135" t="s">
        <v>13</v>
      </c>
      <c r="E24" s="136"/>
      <c r="F24" s="136"/>
      <c r="G24" s="136"/>
      <c r="H24" s="137"/>
      <c r="J24" s="107"/>
      <c r="K24" s="107"/>
      <c r="L24" s="107"/>
      <c r="M24" s="107"/>
      <c r="N24" s="107"/>
      <c r="O24" s="107"/>
      <c r="P24" s="107"/>
      <c r="Q24" s="107"/>
      <c r="R24"/>
    </row>
    <row r="25" spans="1:18" ht="18" customHeight="1" thickBot="1">
      <c r="A25" s="223"/>
      <c r="B25" s="224"/>
      <c r="C25" s="225"/>
      <c r="D25" s="225"/>
      <c r="E25" s="225"/>
      <c r="F25" s="225"/>
      <c r="G25" s="225"/>
      <c r="H25" s="226"/>
      <c r="J25" s="107"/>
      <c r="K25" s="107"/>
      <c r="L25" s="107"/>
      <c r="M25" s="107"/>
      <c r="N25" s="107"/>
      <c r="O25" s="107"/>
      <c r="P25" s="107"/>
      <c r="Q25" s="107"/>
      <c r="R25"/>
    </row>
    <row r="26" spans="1:18" ht="13.5">
      <c r="A26" s="335" t="s">
        <v>431</v>
      </c>
      <c r="B26" s="138"/>
      <c r="C26" s="139"/>
      <c r="D26" s="140"/>
      <c r="E26" s="140"/>
      <c r="F26" s="139"/>
      <c r="G26" s="139"/>
      <c r="H26" s="141"/>
      <c r="J26" s="323" t="s">
        <v>487</v>
      </c>
      <c r="K26" s="107"/>
      <c r="L26" s="107"/>
      <c r="M26" s="107"/>
      <c r="N26" s="107"/>
      <c r="O26" s="107"/>
      <c r="P26" s="107"/>
      <c r="Q26" s="107"/>
      <c r="R26"/>
    </row>
    <row r="27" spans="1:18" ht="16.5">
      <c r="A27" s="317" t="s">
        <v>471</v>
      </c>
      <c r="B27" s="318"/>
      <c r="C27" s="340">
        <v>0.28</v>
      </c>
      <c r="D27" s="343" t="s">
        <v>12</v>
      </c>
      <c r="E27" s="341"/>
      <c r="F27" s="330" t="s">
        <v>475</v>
      </c>
      <c r="G27" s="142">
        <f>background!B29</f>
        <v>1.0577465679484588</v>
      </c>
      <c r="H27" s="111" t="s">
        <v>364</v>
      </c>
      <c r="J27" s="324" t="s">
        <v>488</v>
      </c>
      <c r="K27" s="107"/>
      <c r="L27" s="107"/>
      <c r="M27" s="107"/>
      <c r="N27" s="107"/>
      <c r="O27" s="107"/>
      <c r="P27" s="107"/>
      <c r="Q27" s="107"/>
      <c r="R27"/>
    </row>
    <row r="28" spans="1:18" ht="16.5">
      <c r="A28" s="310" t="s">
        <v>472</v>
      </c>
      <c r="B28" s="313"/>
      <c r="C28" s="344" t="s">
        <v>493</v>
      </c>
      <c r="D28" s="342"/>
      <c r="E28" s="221"/>
      <c r="F28" s="338" t="s">
        <v>476</v>
      </c>
      <c r="G28" s="143">
        <v>12.1</v>
      </c>
      <c r="H28" s="115" t="s">
        <v>361</v>
      </c>
      <c r="J28" s="323" t="s">
        <v>489</v>
      </c>
      <c r="K28" s="107"/>
      <c r="L28" s="107"/>
      <c r="M28" s="107"/>
      <c r="N28" s="107"/>
      <c r="O28" s="107"/>
      <c r="P28" s="107"/>
      <c r="Q28" s="107"/>
      <c r="R28"/>
    </row>
    <row r="29" spans="1:18" ht="16.5">
      <c r="A29" s="310" t="s">
        <v>473</v>
      </c>
      <c r="B29" s="313"/>
      <c r="C29" s="144">
        <f>background!B31</f>
        <v>174.27840495861585</v>
      </c>
      <c r="D29" s="111" t="s">
        <v>402</v>
      </c>
      <c r="E29" s="336"/>
      <c r="F29" s="327" t="s">
        <v>477</v>
      </c>
      <c r="G29" s="337">
        <f>background!F31</f>
        <v>0.10890054535913574</v>
      </c>
      <c r="H29" s="115" t="s">
        <v>15</v>
      </c>
      <c r="J29" s="107"/>
      <c r="K29" s="107"/>
      <c r="L29" s="107"/>
      <c r="M29" s="107"/>
      <c r="N29" s="107"/>
      <c r="O29" s="107"/>
      <c r="P29" s="107"/>
      <c r="Q29" s="107"/>
      <c r="R29"/>
    </row>
    <row r="30" spans="1:18" ht="16.5">
      <c r="A30" s="319" t="s">
        <v>474</v>
      </c>
      <c r="B30" s="320"/>
      <c r="C30" s="145">
        <v>6</v>
      </c>
      <c r="D30" s="111" t="s">
        <v>362</v>
      </c>
      <c r="E30" s="221"/>
      <c r="F30" s="339" t="s">
        <v>478</v>
      </c>
      <c r="G30" s="146">
        <f>background!F32</f>
        <v>0.1520563543420088</v>
      </c>
      <c r="H30" s="111" t="s">
        <v>363</v>
      </c>
      <c r="J30" s="107"/>
      <c r="K30" s="107"/>
      <c r="L30" s="107"/>
      <c r="M30" s="107"/>
      <c r="N30" s="107"/>
      <c r="O30" s="107"/>
      <c r="P30" s="107"/>
      <c r="Q30" s="107"/>
      <c r="R30"/>
    </row>
    <row r="31" spans="1:18" ht="16.5" hidden="1">
      <c r="A31" s="170" t="s">
        <v>400</v>
      </c>
      <c r="B31" s="171"/>
      <c r="C31" s="145">
        <v>19</v>
      </c>
      <c r="D31" s="172" t="s">
        <v>401</v>
      </c>
      <c r="E31" s="169"/>
      <c r="F31" s="173" t="s">
        <v>404</v>
      </c>
      <c r="G31" s="146">
        <f>INT(C29*C31/G7)</f>
        <v>82</v>
      </c>
      <c r="H31" s="168" t="s">
        <v>402</v>
      </c>
      <c r="J31" s="107"/>
      <c r="K31" s="107"/>
      <c r="L31" s="107"/>
      <c r="M31" s="107"/>
      <c r="N31" s="107"/>
      <c r="O31" s="107"/>
      <c r="P31" s="107"/>
      <c r="Q31" s="107"/>
      <c r="R31"/>
    </row>
    <row r="32" spans="1:18" ht="16.5" customHeight="1">
      <c r="A32" s="203"/>
      <c r="B32" s="204"/>
      <c r="C32" s="205"/>
      <c r="D32" s="205"/>
      <c r="E32" s="205"/>
      <c r="F32" s="205"/>
      <c r="G32" s="205"/>
      <c r="H32" s="206"/>
      <c r="J32" s="107"/>
      <c r="K32" s="107"/>
      <c r="L32" s="107"/>
      <c r="M32" s="107"/>
      <c r="N32" s="107"/>
      <c r="O32" s="107"/>
      <c r="P32" s="107"/>
      <c r="Q32" s="107"/>
      <c r="R32"/>
    </row>
    <row r="33" spans="1:18" ht="16.5" hidden="1">
      <c r="A33" s="200" t="s">
        <v>391</v>
      </c>
      <c r="B33" s="201"/>
      <c r="C33" s="201"/>
      <c r="D33" s="201"/>
      <c r="E33" s="201"/>
      <c r="F33" s="201"/>
      <c r="G33" s="202"/>
      <c r="H33" s="147"/>
      <c r="J33" t="s">
        <v>408</v>
      </c>
      <c r="K33" s="107"/>
      <c r="L33" s="107"/>
      <c r="M33" s="107"/>
      <c r="N33" s="107"/>
      <c r="O33" s="107"/>
      <c r="P33" s="107"/>
      <c r="Q33" s="107"/>
      <c r="R33"/>
    </row>
    <row r="34" spans="1:18" ht="16.5" hidden="1">
      <c r="A34" s="230" t="s">
        <v>398</v>
      </c>
      <c r="B34" s="231"/>
      <c r="C34" s="148">
        <f>G7*1.35</f>
        <v>54</v>
      </c>
      <c r="D34" s="149" t="s">
        <v>369</v>
      </c>
      <c r="E34" s="164" t="s">
        <v>399</v>
      </c>
      <c r="F34" s="150"/>
      <c r="G34" s="151"/>
      <c r="H34" s="152"/>
      <c r="J34" s="108" t="s">
        <v>407</v>
      </c>
      <c r="K34" s="107"/>
      <c r="L34" s="107"/>
      <c r="M34" s="107"/>
      <c r="N34" s="107"/>
      <c r="O34" s="107"/>
      <c r="P34" s="107"/>
      <c r="Q34" s="107"/>
      <c r="R34"/>
    </row>
    <row r="35" spans="1:18" ht="16.5" hidden="1">
      <c r="A35" s="232" t="s">
        <v>392</v>
      </c>
      <c r="B35" s="233"/>
      <c r="C35" s="165">
        <v>100</v>
      </c>
      <c r="D35" s="153" t="s">
        <v>394</v>
      </c>
      <c r="E35" s="154"/>
      <c r="F35" s="155" t="s">
        <v>395</v>
      </c>
      <c r="G35" s="156">
        <f>C35/(G31*C34/C29/1.5-1)</f>
        <v>6.274149478109212</v>
      </c>
      <c r="H35" s="153" t="s">
        <v>394</v>
      </c>
      <c r="J35" s="107"/>
      <c r="K35" s="107"/>
      <c r="L35" s="107"/>
      <c r="M35" s="107"/>
      <c r="N35" s="107"/>
      <c r="O35" s="107"/>
      <c r="P35" s="107"/>
      <c r="Q35" s="107"/>
      <c r="R35"/>
    </row>
    <row r="36" spans="1:18" ht="26.25" customHeight="1">
      <c r="A36" s="321" t="s">
        <v>479</v>
      </c>
      <c r="B36" s="157"/>
      <c r="C36" s="157"/>
      <c r="D36" s="157"/>
      <c r="E36" s="157"/>
      <c r="F36" s="157"/>
      <c r="G36" s="158"/>
      <c r="H36" s="159"/>
      <c r="J36" s="107"/>
      <c r="K36" s="107"/>
      <c r="L36" s="107"/>
      <c r="M36" s="107"/>
      <c r="N36" s="107"/>
      <c r="O36" s="107"/>
      <c r="P36" s="107"/>
      <c r="Q36" s="107"/>
      <c r="R36"/>
    </row>
    <row r="37" spans="1:18" ht="20.25" customHeight="1">
      <c r="A37" s="322" t="s">
        <v>480</v>
      </c>
      <c r="B37" s="179"/>
      <c r="C37" s="180">
        <f>50/(5.55/G19-0.33)*1.35</f>
        <v>92.53680394330173</v>
      </c>
      <c r="D37" s="181" t="s">
        <v>393</v>
      </c>
      <c r="E37" s="157"/>
      <c r="F37" s="157"/>
      <c r="G37" s="163"/>
      <c r="H37" s="182"/>
      <c r="J37" s="323" t="s">
        <v>490</v>
      </c>
      <c r="K37" s="323" t="s">
        <v>491</v>
      </c>
      <c r="L37" s="107"/>
      <c r="M37" s="107"/>
      <c r="N37" s="107"/>
      <c r="O37" s="107"/>
      <c r="P37" s="107"/>
      <c r="Q37" s="107"/>
      <c r="R37"/>
    </row>
    <row r="38" spans="10:11" ht="13.5">
      <c r="J38" s="166"/>
      <c r="K38" s="167"/>
    </row>
    <row r="39" spans="10:11" ht="13.5">
      <c r="J39" s="183"/>
      <c r="K39" s="184"/>
    </row>
    <row r="40" ht="13.5">
      <c r="C40"/>
    </row>
    <row r="53" ht="13.5">
      <c r="C53"/>
    </row>
  </sheetData>
  <sheetProtection password="C71F" sheet="1" formatCells="0"/>
  <mergeCells count="32">
    <mergeCell ref="A20:B20"/>
    <mergeCell ref="E23:G23"/>
    <mergeCell ref="A29:B29"/>
    <mergeCell ref="A30:B30"/>
    <mergeCell ref="A34:B34"/>
    <mergeCell ref="A35:B35"/>
    <mergeCell ref="A18:B18"/>
    <mergeCell ref="A19:B19"/>
    <mergeCell ref="A23:B23"/>
    <mergeCell ref="A24:B24"/>
    <mergeCell ref="A27:B27"/>
    <mergeCell ref="A28:B28"/>
    <mergeCell ref="A13:H13"/>
    <mergeCell ref="A25:H25"/>
    <mergeCell ref="A7:B7"/>
    <mergeCell ref="A8:B8"/>
    <mergeCell ref="A9:B9"/>
    <mergeCell ref="A11:B11"/>
    <mergeCell ref="A12:B12"/>
    <mergeCell ref="A15:B15"/>
    <mergeCell ref="A16:B16"/>
    <mergeCell ref="A17:B17"/>
    <mergeCell ref="A6:D6"/>
    <mergeCell ref="F6:H6"/>
    <mergeCell ref="A1:H2"/>
    <mergeCell ref="A21:H21"/>
    <mergeCell ref="A33:G33"/>
    <mergeCell ref="A32:H32"/>
    <mergeCell ref="A14:H14"/>
    <mergeCell ref="A5:H5"/>
    <mergeCell ref="A3:H4"/>
    <mergeCell ref="E28:E30"/>
  </mergeCells>
  <printOptions/>
  <pageMargins left="0.7" right="0.7" top="0.75" bottom="0.75" header="0.3" footer="0.3"/>
  <pageSetup horizontalDpi="600" verticalDpi="600" orientation="portrait" paperSize="9" scale="76" r:id="rId3"/>
  <legacyDrawing r:id="rId2"/>
  <oleObjects>
    <oleObject progId="Visio.Drawing.11" shapeId="520349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3">
      <selection activeCell="C35" sqref="C35"/>
    </sheetView>
  </sheetViews>
  <sheetFormatPr defaultColWidth="9.140625" defaultRowHeight="15"/>
  <cols>
    <col min="1" max="1" width="43.28125" style="0" customWidth="1"/>
    <col min="2" max="2" width="24.140625" style="0" customWidth="1"/>
    <col min="3" max="3" width="13.00390625" style="0" customWidth="1"/>
    <col min="4" max="4" width="10.00390625" style="0" customWidth="1"/>
    <col min="5" max="5" width="40.7109375" style="0" customWidth="1"/>
    <col min="6" max="6" width="19.7109375" style="0" customWidth="1"/>
    <col min="8" max="8" width="9.00390625" style="0" customWidth="1"/>
    <col min="9" max="9" width="22.421875" style="0" customWidth="1"/>
  </cols>
  <sheetData>
    <row r="1" spans="1:7" ht="26.25" thickBot="1">
      <c r="A1" s="277" t="s">
        <v>451</v>
      </c>
      <c r="B1" s="242"/>
      <c r="C1" s="242"/>
      <c r="D1" s="242"/>
      <c r="E1" s="242"/>
      <c r="F1" s="242"/>
      <c r="G1" s="243"/>
    </row>
    <row r="2" spans="1:7" ht="14.25" thickBot="1">
      <c r="A2" s="244"/>
      <c r="B2" s="245"/>
      <c r="C2" s="245"/>
      <c r="D2" s="245"/>
      <c r="E2" s="245"/>
      <c r="F2" s="245"/>
      <c r="G2" s="246"/>
    </row>
    <row r="3" spans="1:7" ht="13.5" customHeight="1">
      <c r="A3" s="274" t="s">
        <v>409</v>
      </c>
      <c r="B3" s="269"/>
      <c r="C3" s="269"/>
      <c r="D3" s="269"/>
      <c r="E3" s="269"/>
      <c r="F3" s="269"/>
      <c r="G3" s="270"/>
    </row>
    <row r="4" spans="1:7" ht="14.25" thickBot="1">
      <c r="A4" s="271"/>
      <c r="B4" s="272"/>
      <c r="C4" s="272"/>
      <c r="D4" s="272"/>
      <c r="E4" s="272"/>
      <c r="F4" s="272"/>
      <c r="G4" s="273"/>
    </row>
    <row r="5" spans="1:7" ht="14.25" thickBot="1">
      <c r="A5" s="247"/>
      <c r="B5" s="248"/>
      <c r="C5" s="248"/>
      <c r="D5" s="249"/>
      <c r="E5" s="248"/>
      <c r="F5" s="248"/>
      <c r="G5" s="250"/>
    </row>
    <row r="6" spans="1:7" ht="13.5">
      <c r="A6" s="251" t="s">
        <v>0</v>
      </c>
      <c r="B6" s="252"/>
      <c r="C6" s="253"/>
      <c r="D6" s="64"/>
      <c r="E6" s="254" t="s">
        <v>1</v>
      </c>
      <c r="F6" s="252"/>
      <c r="G6" s="255"/>
    </row>
    <row r="7" spans="1:7" ht="16.5">
      <c r="A7" s="275" t="s">
        <v>453</v>
      </c>
      <c r="B7" s="65">
        <f>'work sheet'!C7</f>
        <v>108</v>
      </c>
      <c r="C7" s="66" t="s">
        <v>2</v>
      </c>
      <c r="D7" s="67"/>
      <c r="E7" s="278" t="s">
        <v>412</v>
      </c>
      <c r="F7" s="69">
        <f>'work sheet'!G7</f>
        <v>40</v>
      </c>
      <c r="G7" s="70" t="s">
        <v>3</v>
      </c>
    </row>
    <row r="8" spans="1:7" ht="16.5">
      <c r="A8" s="275" t="s">
        <v>454</v>
      </c>
      <c r="B8" s="65">
        <f>'work sheet'!C8</f>
        <v>132</v>
      </c>
      <c r="C8" s="66" t="s">
        <v>2</v>
      </c>
      <c r="D8" s="67"/>
      <c r="E8" s="278" t="s">
        <v>413</v>
      </c>
      <c r="F8" s="69">
        <f>'work sheet'!G8</f>
        <v>150</v>
      </c>
      <c r="G8" s="70" t="s">
        <v>4</v>
      </c>
    </row>
    <row r="9" spans="1:7" ht="16.5">
      <c r="A9" s="276" t="s">
        <v>410</v>
      </c>
      <c r="B9" s="65">
        <f>'work sheet'!C9</f>
        <v>50</v>
      </c>
      <c r="C9" s="66" t="s">
        <v>5</v>
      </c>
      <c r="D9" s="67"/>
      <c r="E9" s="71"/>
      <c r="F9" s="69"/>
      <c r="G9" s="70"/>
    </row>
    <row r="10" spans="1:16" ht="16.5">
      <c r="A10" s="275" t="s">
        <v>448</v>
      </c>
      <c r="B10" s="65">
        <f>'work sheet'!C10</f>
        <v>50</v>
      </c>
      <c r="C10" s="66" t="s">
        <v>6</v>
      </c>
      <c r="D10" s="67"/>
      <c r="E10" s="68"/>
      <c r="F10" s="69"/>
      <c r="G10" s="70"/>
      <c r="L10" s="102" t="s">
        <v>374</v>
      </c>
      <c r="M10" s="102">
        <f>0.4*3.141592/(2*COS(M14)-F7*(3.14-2*M14)/1.414/230)*(1-F7/230/1.414)/B24</f>
        <v>0.6765590160995223</v>
      </c>
      <c r="O10" s="102" t="s">
        <v>375</v>
      </c>
      <c r="P10">
        <f>0.4*3.141592*(1-F7/265/1.414)/(2*COS(P14)-(3.14-2*P14)*F7/265/1.414)/B24</f>
        <v>0.6696591245712877</v>
      </c>
    </row>
    <row r="11" spans="1:7" ht="16.5">
      <c r="A11" s="308" t="s">
        <v>449</v>
      </c>
      <c r="B11" s="65">
        <f>1/(F29*M10/230+F29*M10/F7)</f>
        <v>47.61422855898542</v>
      </c>
      <c r="C11" s="66" t="s">
        <v>6</v>
      </c>
      <c r="D11" s="103"/>
      <c r="E11" s="103"/>
      <c r="F11" s="104"/>
      <c r="G11" s="105"/>
    </row>
    <row r="12" spans="1:7" ht="16.5">
      <c r="A12" s="308" t="s">
        <v>450</v>
      </c>
      <c r="B12" s="65">
        <f>1/(F29*P10/265+F29*P10/F7)</f>
        <v>49.0648652310919</v>
      </c>
      <c r="C12" s="66" t="s">
        <v>6</v>
      </c>
      <c r="D12" s="103"/>
      <c r="E12" s="103"/>
      <c r="F12" s="104"/>
      <c r="G12" s="105"/>
    </row>
    <row r="13" spans="1:7" ht="14.25" thickBot="1">
      <c r="A13" s="239" t="s">
        <v>7</v>
      </c>
      <c r="B13" s="240"/>
      <c r="C13" s="240"/>
      <c r="D13" s="240"/>
      <c r="E13" s="240"/>
      <c r="F13" s="240"/>
      <c r="G13" s="241"/>
    </row>
    <row r="14" spans="1:16" ht="13.5">
      <c r="A14" s="72"/>
      <c r="B14" s="73"/>
      <c r="C14" s="236"/>
      <c r="D14" s="237"/>
      <c r="E14" s="237"/>
      <c r="F14" s="237"/>
      <c r="G14" s="238"/>
      <c r="I14" s="102" t="s">
        <v>370</v>
      </c>
      <c r="J14">
        <f>ASIN(F7/B7/1.414)</f>
        <v>0.26502247133497203</v>
      </c>
      <c r="L14" s="102" t="s">
        <v>372</v>
      </c>
      <c r="M14">
        <f>ASIN(F7/230/1.414)</f>
        <v>0.12330589255512452</v>
      </c>
      <c r="O14" s="102" t="s">
        <v>373</v>
      </c>
      <c r="P14">
        <f>ASIN(F7/265/1.414)</f>
        <v>0.10695300774953079</v>
      </c>
    </row>
    <row r="15" spans="1:10" ht="17.25" customHeight="1" thickBot="1">
      <c r="A15" s="260"/>
      <c r="B15" s="261"/>
      <c r="C15" s="261"/>
      <c r="D15" s="261"/>
      <c r="E15" s="261"/>
      <c r="F15" s="261"/>
      <c r="G15" s="262"/>
      <c r="I15" s="102" t="s">
        <v>371</v>
      </c>
      <c r="J15">
        <f>3.1415926-J14</f>
        <v>2.876570128665028</v>
      </c>
    </row>
    <row r="16" spans="1:7" ht="13.5">
      <c r="A16" s="279" t="s">
        <v>455</v>
      </c>
      <c r="B16" s="252"/>
      <c r="C16" s="252"/>
      <c r="D16" s="252"/>
      <c r="E16" s="252"/>
      <c r="F16" s="252"/>
      <c r="G16" s="255"/>
    </row>
    <row r="17" spans="1:10" ht="16.5">
      <c r="A17" s="280" t="s">
        <v>422</v>
      </c>
      <c r="B17" s="54">
        <f>1.414*B7</f>
        <v>152.712</v>
      </c>
      <c r="C17" s="74" t="s">
        <v>3</v>
      </c>
      <c r="D17" s="75"/>
      <c r="E17" s="283" t="s">
        <v>423</v>
      </c>
      <c r="F17" s="54">
        <f>1.414*B8</f>
        <v>186.648</v>
      </c>
      <c r="G17" s="70" t="s">
        <v>3</v>
      </c>
      <c r="I17" s="296" t="s">
        <v>442</v>
      </c>
      <c r="J17">
        <f>ASIN(F7/B18)</f>
        <v>0.21598243910452172</v>
      </c>
    </row>
    <row r="18" spans="1:7" ht="16.5">
      <c r="A18" s="280" t="s">
        <v>421</v>
      </c>
      <c r="B18" s="54">
        <f>1.414*B8</f>
        <v>186.648</v>
      </c>
      <c r="C18" s="74" t="s">
        <v>3</v>
      </c>
      <c r="D18" s="76"/>
      <c r="E18" s="284" t="s">
        <v>424</v>
      </c>
      <c r="F18" s="54">
        <f>F17</f>
        <v>186.648</v>
      </c>
      <c r="G18" s="70" t="s">
        <v>3</v>
      </c>
    </row>
    <row r="19" spans="1:7" ht="17.25" thickBot="1">
      <c r="A19" s="281" t="s">
        <v>419</v>
      </c>
      <c r="B19" s="55">
        <f>(0.3*3.141592/(2*COS(J14)-F7*(J15-J14)/B17)*(1-F7/B17))/B24</f>
        <v>0.5582199497418382</v>
      </c>
      <c r="C19" s="77" t="s">
        <v>14</v>
      </c>
      <c r="D19" s="76"/>
      <c r="E19" s="285" t="s">
        <v>425</v>
      </c>
      <c r="F19" s="54">
        <f>B19</f>
        <v>0.5582199497418382</v>
      </c>
      <c r="G19" s="74" t="s">
        <v>14</v>
      </c>
    </row>
    <row r="20" spans="1:7" ht="17.25" thickBot="1">
      <c r="A20" s="280" t="s">
        <v>417</v>
      </c>
      <c r="B20" s="56">
        <f>Sheet1!F4008</f>
        <v>0.10890054535913574</v>
      </c>
      <c r="C20" s="77" t="s">
        <v>15</v>
      </c>
      <c r="D20" s="78"/>
      <c r="E20" s="79"/>
      <c r="F20" s="57"/>
      <c r="G20" s="74"/>
    </row>
    <row r="21" spans="1:9" ht="17.25" thickBot="1">
      <c r="A21" s="282" t="s">
        <v>415</v>
      </c>
      <c r="B21" s="56">
        <f>SQRT((B17*B17/2+F7*F7)*(3.1415926-2*J14)+0.5*B17*B17*SIN(2*J14)-4*B17*F7*COS(J14))*B39/F29/SQRT(3*3.1415926)*0.001</f>
        <v>0.2099988853574355</v>
      </c>
      <c r="C21" s="77" t="s">
        <v>15</v>
      </c>
      <c r="D21" s="78"/>
      <c r="E21" s="285" t="s">
        <v>426</v>
      </c>
      <c r="F21" s="57">
        <f>SQRT(B21*B21-B20*B20)</f>
        <v>0.17955557098527508</v>
      </c>
      <c r="G21" s="74" t="s">
        <v>14</v>
      </c>
      <c r="I21" s="51"/>
    </row>
    <row r="22" spans="1:7" ht="14.25" thickBot="1">
      <c r="A22" s="265" t="s">
        <v>7</v>
      </c>
      <c r="B22" s="266"/>
      <c r="C22" s="266"/>
      <c r="D22" s="266"/>
      <c r="E22" s="266"/>
      <c r="F22" s="266"/>
      <c r="G22" s="267"/>
    </row>
    <row r="23" spans="1:13" ht="13.5">
      <c r="A23" s="286" t="s">
        <v>427</v>
      </c>
      <c r="B23" s="80"/>
      <c r="C23" s="80"/>
      <c r="D23" s="80"/>
      <c r="E23" s="80"/>
      <c r="F23" s="80"/>
      <c r="G23" s="81"/>
      <c r="I23" s="102" t="s">
        <v>376</v>
      </c>
      <c r="J23">
        <f>ASIN(F7/B17/1.414)</f>
        <v>0.18631723134032133</v>
      </c>
      <c r="L23" s="102" t="s">
        <v>377</v>
      </c>
      <c r="M23" s="102">
        <f>0.3*3.141592/(2*COS(J23)-(3.14-2*J23)*F7/B17)*(1-F7/B17)/B24</f>
        <v>0.5607401234615695</v>
      </c>
    </row>
    <row r="24" spans="1:7" ht="13.5">
      <c r="A24" s="287" t="s">
        <v>428</v>
      </c>
      <c r="B24" s="58">
        <f>1000*0.3/2/F8</f>
        <v>1</v>
      </c>
      <c r="C24" s="83" t="s">
        <v>10</v>
      </c>
      <c r="D24" s="288" t="s">
        <v>430</v>
      </c>
      <c r="E24" s="289"/>
      <c r="F24" s="84"/>
      <c r="G24" s="85"/>
    </row>
    <row r="25" spans="1:7" ht="17.25" thickBot="1">
      <c r="A25" s="287" t="s">
        <v>429</v>
      </c>
      <c r="B25" s="59">
        <f>B24*B20^2*1000</f>
        <v>11.859328779517181</v>
      </c>
      <c r="C25" s="86" t="s">
        <v>13</v>
      </c>
      <c r="D25" s="87"/>
      <c r="E25" s="87"/>
      <c r="F25" s="87"/>
      <c r="G25" s="88"/>
    </row>
    <row r="26" spans="1:7" ht="14.25" thickBot="1">
      <c r="A26" s="256"/>
      <c r="B26" s="257"/>
      <c r="C26" s="257"/>
      <c r="D26" s="257"/>
      <c r="E26" s="257"/>
      <c r="F26" s="257"/>
      <c r="G26" s="258"/>
    </row>
    <row r="27" spans="1:7" ht="13.5">
      <c r="A27" s="290" t="s">
        <v>431</v>
      </c>
      <c r="B27" s="89"/>
      <c r="C27" s="89"/>
      <c r="D27" s="90"/>
      <c r="E27" s="89"/>
      <c r="F27" s="89"/>
      <c r="G27" s="91"/>
    </row>
    <row r="28" spans="1:9" ht="16.5">
      <c r="A28" s="291" t="s">
        <v>432</v>
      </c>
      <c r="B28" s="92">
        <f>'work sheet'!C27</f>
        <v>0.28</v>
      </c>
      <c r="C28" s="93" t="s">
        <v>12</v>
      </c>
      <c r="D28" s="94"/>
      <c r="E28" s="95"/>
      <c r="F28" s="92"/>
      <c r="G28" s="70"/>
      <c r="H28" t="s">
        <v>365</v>
      </c>
      <c r="I28">
        <f>ASIN(F7/(1.414*(B17)/2))</f>
        <v>0.37952816968268394</v>
      </c>
    </row>
    <row r="29" spans="1:9" ht="16.5">
      <c r="A29" s="275" t="s">
        <v>433</v>
      </c>
      <c r="B29" s="60">
        <f>(B17-F7)*F7/B19/B17/B10</f>
        <v>1.0577465679484588</v>
      </c>
      <c r="C29" s="66" t="s">
        <v>8</v>
      </c>
      <c r="D29" s="259"/>
      <c r="E29" s="292" t="s">
        <v>436</v>
      </c>
      <c r="F29" s="69">
        <f>B29</f>
        <v>1.0577465679484588</v>
      </c>
      <c r="G29" s="70" t="s">
        <v>8</v>
      </c>
      <c r="H29" t="s">
        <v>366</v>
      </c>
      <c r="I29">
        <f>3.14-I28</f>
        <v>2.760471830317316</v>
      </c>
    </row>
    <row r="30" spans="1:7" ht="16.5">
      <c r="A30" s="275" t="s">
        <v>434</v>
      </c>
      <c r="B30" s="69">
        <f>B29</f>
        <v>1.0577465679484588</v>
      </c>
      <c r="C30" s="66"/>
      <c r="D30" s="259"/>
      <c r="E30" s="293" t="s">
        <v>437</v>
      </c>
      <c r="F30" s="96">
        <f>'work sheet'!G28</f>
        <v>12.1</v>
      </c>
      <c r="G30" s="70" t="s">
        <v>361</v>
      </c>
    </row>
    <row r="31" spans="1:7" ht="17.25" thickBot="1">
      <c r="A31" s="280" t="s">
        <v>435</v>
      </c>
      <c r="B31" s="61">
        <f>F29*B19/F30/B28/10^-3</f>
        <v>174.27840495861585</v>
      </c>
      <c r="C31" s="66" t="s">
        <v>9</v>
      </c>
      <c r="D31" s="259"/>
      <c r="E31" s="282" t="s">
        <v>415</v>
      </c>
      <c r="F31" s="54">
        <f>B20</f>
        <v>0.10890054535913574</v>
      </c>
      <c r="G31" s="70" t="s">
        <v>15</v>
      </c>
    </row>
    <row r="32" spans="1:7" ht="16.5">
      <c r="A32" s="82"/>
      <c r="B32" s="62"/>
      <c r="C32" s="97"/>
      <c r="D32" s="259"/>
      <c r="E32" s="294" t="s">
        <v>438</v>
      </c>
      <c r="F32" s="60">
        <f>SQRT(F31*4/B33/3.14)</f>
        <v>0.1520563543420088</v>
      </c>
      <c r="G32" s="66" t="s">
        <v>363</v>
      </c>
    </row>
    <row r="33" spans="1:7" ht="16.5">
      <c r="A33" s="294" t="s">
        <v>441</v>
      </c>
      <c r="B33" s="99">
        <f>'work sheet'!C30</f>
        <v>6</v>
      </c>
      <c r="C33" s="66" t="s">
        <v>362</v>
      </c>
      <c r="D33" s="100"/>
      <c r="E33" s="98"/>
      <c r="F33" s="63"/>
      <c r="G33" s="101"/>
    </row>
    <row r="34" spans="1:18" s="53" customFormat="1" ht="26.25" customHeight="1">
      <c r="A34" s="303" t="s">
        <v>439</v>
      </c>
      <c r="B34" s="304"/>
      <c r="C34" s="304"/>
      <c r="D34" s="304"/>
      <c r="E34" s="304"/>
      <c r="F34" s="304"/>
      <c r="G34" s="305"/>
      <c r="H34" s="306"/>
      <c r="J34" s="107"/>
      <c r="K34" s="107"/>
      <c r="L34" s="107"/>
      <c r="M34" s="107"/>
      <c r="N34" s="107"/>
      <c r="O34" s="107"/>
      <c r="P34" s="107"/>
      <c r="Q34" s="107"/>
      <c r="R34"/>
    </row>
    <row r="35" spans="1:18" s="53" customFormat="1" ht="20.25" customHeight="1" thickBot="1">
      <c r="A35" s="295" t="s">
        <v>440</v>
      </c>
      <c r="B35" s="160"/>
      <c r="C35" s="161">
        <f>0.9*(1.4-G39/22*1.7-0.7)/700*1000</f>
        <v>0.5134727029703221</v>
      </c>
      <c r="D35" s="162" t="s">
        <v>393</v>
      </c>
      <c r="E35" s="300"/>
      <c r="F35" s="301"/>
      <c r="G35" s="302"/>
      <c r="H35" s="307"/>
      <c r="J35" s="296" t="s">
        <v>444</v>
      </c>
      <c r="K35" s="107"/>
      <c r="L35" s="107"/>
      <c r="M35" s="107"/>
      <c r="N35" s="107"/>
      <c r="O35" s="107"/>
      <c r="P35" s="107"/>
      <c r="Q35" s="107"/>
      <c r="R35"/>
    </row>
    <row r="36" spans="1:9" ht="14.25" thickBot="1">
      <c r="A36" s="263"/>
      <c r="B36" s="264"/>
      <c r="C36" s="264"/>
      <c r="D36" s="264"/>
      <c r="E36" s="299"/>
      <c r="F36" s="299"/>
      <c r="G36" s="298"/>
      <c r="H36" s="102" t="s">
        <v>368</v>
      </c>
      <c r="I36">
        <f>-F19/3.1415926*(COS(I29)-COS(I30)-2/3*(COS(I29)^3-COS(I30)^3))</f>
        <v>0.12942147660328615</v>
      </c>
    </row>
    <row r="38" spans="5:8" ht="13.5">
      <c r="E38" s="296" t="s">
        <v>446</v>
      </c>
      <c r="G38">
        <f>(1-F7/B18)*2*3.1415926*F8*0.001/(2*COS(J17)-F7/B18*(3.1415926-2*J17))</f>
        <v>0.5393913521635338</v>
      </c>
      <c r="H38" s="108" t="s">
        <v>397</v>
      </c>
    </row>
    <row r="39" spans="1:8" ht="13.5">
      <c r="A39" s="296" t="s">
        <v>456</v>
      </c>
      <c r="B39" s="106">
        <f>B19*F29*1000/(B7*1.414-F7)</f>
        <v>5.2386191000052404</v>
      </c>
      <c r="C39" t="s">
        <v>380</v>
      </c>
      <c r="E39" s="296" t="s">
        <v>457</v>
      </c>
      <c r="F39" s="52"/>
      <c r="G39">
        <f>G38*F29*1000/(B18-F7)</f>
        <v>3.890536192324862</v>
      </c>
      <c r="H39" s="108" t="s">
        <v>405</v>
      </c>
    </row>
    <row r="40" spans="1:3" ht="13.5">
      <c r="A40" s="296" t="s">
        <v>445</v>
      </c>
      <c r="B40">
        <f>Sheet1!F4008</f>
        <v>0.10890054535913574</v>
      </c>
      <c r="C40" t="s">
        <v>15</v>
      </c>
    </row>
    <row r="43" spans="1:2" ht="13.5">
      <c r="A43" s="296" t="s">
        <v>447</v>
      </c>
      <c r="B43">
        <f>(B17-F7)*F7/B19/B17/B10</f>
        <v>1.0577465679484588</v>
      </c>
    </row>
  </sheetData>
  <sheetProtection selectLockedCells="1" selectUnlockedCells="1"/>
  <mergeCells count="17">
    <mergeCell ref="A26:G26"/>
    <mergeCell ref="D29:D32"/>
    <mergeCell ref="A15:G15"/>
    <mergeCell ref="A36:G36"/>
    <mergeCell ref="A16:G16"/>
    <mergeCell ref="A22:G22"/>
    <mergeCell ref="D24:E24"/>
    <mergeCell ref="E35:G35"/>
    <mergeCell ref="A34:G34"/>
    <mergeCell ref="C14:G14"/>
    <mergeCell ref="A13:G13"/>
    <mergeCell ref="A1:G1"/>
    <mergeCell ref="A2:G2"/>
    <mergeCell ref="A3:G4"/>
    <mergeCell ref="A5:G5"/>
    <mergeCell ref="A6:C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zoomScale="85" zoomScaleNormal="85" zoomScalePageLayoutView="0" workbookViewId="0" topLeftCell="A2">
      <selection activeCell="E28" sqref="E29"/>
    </sheetView>
  </sheetViews>
  <sheetFormatPr defaultColWidth="9.140625" defaultRowHeight="15"/>
  <cols>
    <col min="1" max="1" width="11.140625" style="1" customWidth="1"/>
    <col min="2" max="2" width="6.00390625" style="1" customWidth="1"/>
    <col min="3" max="3" width="15.421875" style="1" customWidth="1"/>
    <col min="4" max="4" width="7.57421875" style="1" customWidth="1"/>
    <col min="5" max="6" width="6.7109375" style="1" customWidth="1"/>
    <col min="7" max="7" width="7.28125" style="50" customWidth="1"/>
    <col min="8" max="8" width="7.57421875" style="1" customWidth="1"/>
    <col min="9" max="9" width="8.421875" style="50" customWidth="1"/>
    <col min="10" max="10" width="6.421875" style="1" customWidth="1"/>
    <col min="11" max="11" width="10.28125" style="1" customWidth="1"/>
    <col min="12" max="13" width="5.8515625" style="1" customWidth="1"/>
    <col min="14" max="14" width="7.57421875" style="1" customWidth="1"/>
    <col min="15" max="15" width="9.421875" style="1" customWidth="1"/>
    <col min="16" max="16" width="5.8515625" style="1" customWidth="1"/>
    <col min="17" max="16384" width="9.00390625" style="1" customWidth="1"/>
  </cols>
  <sheetData>
    <row r="1" spans="1:16" ht="37.5">
      <c r="A1" s="2" t="s">
        <v>16</v>
      </c>
      <c r="B1" s="3" t="s">
        <v>17</v>
      </c>
      <c r="C1" s="2" t="s">
        <v>18</v>
      </c>
      <c r="D1" s="3" t="s">
        <v>19</v>
      </c>
      <c r="E1" s="3" t="s">
        <v>20</v>
      </c>
      <c r="F1" s="3" t="s">
        <v>21</v>
      </c>
      <c r="G1" s="4" t="s">
        <v>22</v>
      </c>
      <c r="H1" s="3" t="s">
        <v>23</v>
      </c>
      <c r="I1" s="4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2" t="s">
        <v>30</v>
      </c>
      <c r="P1" s="2" t="s">
        <v>31</v>
      </c>
    </row>
    <row r="2" spans="1:16" ht="14.25">
      <c r="A2" s="5"/>
      <c r="B2" s="5"/>
      <c r="C2" s="6" t="s">
        <v>32</v>
      </c>
      <c r="D2" s="7" t="s">
        <v>33</v>
      </c>
      <c r="E2" s="7" t="s">
        <v>34</v>
      </c>
      <c r="F2" s="7" t="s">
        <v>35</v>
      </c>
      <c r="G2" s="8" t="s">
        <v>36</v>
      </c>
      <c r="H2" s="7" t="s">
        <v>37</v>
      </c>
      <c r="I2" s="8" t="s">
        <v>38</v>
      </c>
      <c r="J2" s="7" t="s">
        <v>39</v>
      </c>
      <c r="K2" s="7" t="s">
        <v>40</v>
      </c>
      <c r="L2" s="9" t="s">
        <v>41</v>
      </c>
      <c r="M2" s="10"/>
      <c r="N2" s="11" t="s">
        <v>42</v>
      </c>
      <c r="O2" s="12"/>
      <c r="P2" s="13"/>
    </row>
    <row r="3" spans="1:16" ht="14.25">
      <c r="A3" s="14" t="s">
        <v>43</v>
      </c>
      <c r="B3" s="15"/>
      <c r="C3" s="16"/>
      <c r="D3" s="12"/>
      <c r="E3" s="12"/>
      <c r="F3" s="12"/>
      <c r="G3" s="17"/>
      <c r="H3" s="12"/>
      <c r="I3" s="17"/>
      <c r="J3" s="12"/>
      <c r="K3" s="12"/>
      <c r="L3" s="12"/>
      <c r="M3" s="18"/>
      <c r="N3" s="18"/>
      <c r="O3" s="18"/>
      <c r="P3" s="19"/>
    </row>
    <row r="4" spans="1:16" ht="14.25">
      <c r="A4" s="20" t="s">
        <v>44</v>
      </c>
      <c r="B4" s="20" t="s">
        <v>45</v>
      </c>
      <c r="C4" s="20" t="s">
        <v>46</v>
      </c>
      <c r="D4" s="21">
        <v>1.37409</v>
      </c>
      <c r="E4" s="22">
        <v>84.3</v>
      </c>
      <c r="F4" s="22">
        <v>163</v>
      </c>
      <c r="G4" s="23">
        <v>2100</v>
      </c>
      <c r="H4" s="22">
        <v>77.4</v>
      </c>
      <c r="I4" s="23">
        <v>6530</v>
      </c>
      <c r="J4" s="22">
        <v>38</v>
      </c>
      <c r="K4" s="24"/>
      <c r="L4" s="24"/>
      <c r="M4" s="24">
        <v>21.5</v>
      </c>
      <c r="N4" s="24"/>
      <c r="O4" s="24">
        <v>8</v>
      </c>
      <c r="P4" s="20" t="s">
        <v>47</v>
      </c>
    </row>
    <row r="5" spans="1:16" ht="14.25">
      <c r="A5" s="25" t="s">
        <v>48</v>
      </c>
      <c r="B5" s="25" t="s">
        <v>45</v>
      </c>
      <c r="C5" s="25" t="s">
        <v>49</v>
      </c>
      <c r="D5" s="26">
        <v>2.5894</v>
      </c>
      <c r="E5" s="27">
        <v>121</v>
      </c>
      <c r="F5" s="27">
        <v>214</v>
      </c>
      <c r="G5" s="28">
        <v>2700</v>
      </c>
      <c r="H5" s="27">
        <v>89.3</v>
      </c>
      <c r="I5" s="28">
        <v>10800</v>
      </c>
      <c r="J5" s="27">
        <v>60</v>
      </c>
      <c r="K5" s="29"/>
      <c r="L5" s="29"/>
      <c r="M5" s="29">
        <v>24.5</v>
      </c>
      <c r="N5" s="29"/>
      <c r="O5" s="29">
        <v>8</v>
      </c>
      <c r="P5" s="25" t="s">
        <v>47</v>
      </c>
    </row>
    <row r="6" spans="1:16" ht="14.25">
      <c r="A6" s="25" t="s">
        <v>50</v>
      </c>
      <c r="B6" s="25" t="s">
        <v>45</v>
      </c>
      <c r="C6" s="25" t="s">
        <v>51</v>
      </c>
      <c r="D6" s="26">
        <v>5.598</v>
      </c>
      <c r="E6" s="27">
        <v>180</v>
      </c>
      <c r="F6" s="27">
        <v>311</v>
      </c>
      <c r="G6" s="28">
        <v>3600</v>
      </c>
      <c r="H6" s="27">
        <v>105</v>
      </c>
      <c r="I6" s="28">
        <v>18800</v>
      </c>
      <c r="J6" s="27">
        <v>112</v>
      </c>
      <c r="K6" s="29"/>
      <c r="L6" s="29"/>
      <c r="M6" s="29">
        <v>28.3</v>
      </c>
      <c r="N6" s="29"/>
      <c r="O6" s="29">
        <v>12</v>
      </c>
      <c r="P6" s="25" t="s">
        <v>47</v>
      </c>
    </row>
    <row r="7" spans="1:16" ht="14.25">
      <c r="A7" s="30" t="s">
        <v>52</v>
      </c>
      <c r="B7" s="30" t="s">
        <v>45</v>
      </c>
      <c r="C7" s="30" t="s">
        <v>53</v>
      </c>
      <c r="D7" s="31">
        <v>17.8281</v>
      </c>
      <c r="E7" s="32">
        <v>279</v>
      </c>
      <c r="F7" s="32">
        <v>639</v>
      </c>
      <c r="G7" s="33">
        <v>3900</v>
      </c>
      <c r="H7" s="32">
        <v>144</v>
      </c>
      <c r="I7" s="33">
        <v>40100</v>
      </c>
      <c r="J7" s="32">
        <v>254</v>
      </c>
      <c r="K7" s="34"/>
      <c r="L7" s="34"/>
      <c r="M7" s="34">
        <v>41.4</v>
      </c>
      <c r="N7" s="34"/>
      <c r="O7" s="34" t="s">
        <v>54</v>
      </c>
      <c r="P7" s="30" t="s">
        <v>47</v>
      </c>
    </row>
    <row r="8" spans="1:16" ht="14.25">
      <c r="A8" s="14" t="s">
        <v>55</v>
      </c>
      <c r="B8" s="35"/>
      <c r="C8" s="35"/>
      <c r="D8" s="36"/>
      <c r="E8" s="37"/>
      <c r="F8" s="37"/>
      <c r="G8" s="38"/>
      <c r="H8" s="37"/>
      <c r="I8" s="38"/>
      <c r="J8" s="37"/>
      <c r="K8" s="39"/>
      <c r="L8" s="39"/>
      <c r="M8" s="39"/>
      <c r="N8" s="39"/>
      <c r="O8" s="39"/>
      <c r="P8" s="40"/>
    </row>
    <row r="9" spans="1:16" ht="14.25">
      <c r="A9" s="20" t="s">
        <v>56</v>
      </c>
      <c r="B9" s="20" t="s">
        <v>57</v>
      </c>
      <c r="C9" s="20" t="s">
        <v>58</v>
      </c>
      <c r="D9" s="21">
        <v>0.001315</v>
      </c>
      <c r="E9" s="22">
        <v>2.63</v>
      </c>
      <c r="F9" s="22">
        <v>5</v>
      </c>
      <c r="G9" s="23">
        <v>285</v>
      </c>
      <c r="H9" s="22">
        <v>12.6</v>
      </c>
      <c r="I9" s="23">
        <v>33.1</v>
      </c>
      <c r="J9" s="22">
        <v>0.16</v>
      </c>
      <c r="K9" s="24">
        <v>0.02</v>
      </c>
      <c r="L9" s="24">
        <v>1.1</v>
      </c>
      <c r="M9" s="24">
        <v>2.7</v>
      </c>
      <c r="N9" s="24"/>
      <c r="O9" s="41" t="s">
        <v>59</v>
      </c>
      <c r="P9" s="20" t="s">
        <v>47</v>
      </c>
    </row>
    <row r="10" spans="1:16" ht="14.25">
      <c r="A10" s="25" t="s">
        <v>60</v>
      </c>
      <c r="B10" s="25" t="s">
        <v>57</v>
      </c>
      <c r="C10" s="25" t="s">
        <v>61</v>
      </c>
      <c r="D10" s="26">
        <v>0.00147626</v>
      </c>
      <c r="E10" s="27">
        <v>3.31</v>
      </c>
      <c r="F10" s="27">
        <v>4.46</v>
      </c>
      <c r="G10" s="28">
        <v>405</v>
      </c>
      <c r="H10" s="27">
        <v>12.2</v>
      </c>
      <c r="I10" s="28">
        <v>40.4</v>
      </c>
      <c r="J10" s="27">
        <v>0.24</v>
      </c>
      <c r="K10" s="29">
        <v>0.02</v>
      </c>
      <c r="L10" s="29"/>
      <c r="M10" s="29">
        <v>2.7</v>
      </c>
      <c r="N10" s="29"/>
      <c r="O10" s="29">
        <v>6</v>
      </c>
      <c r="P10" s="25" t="s">
        <v>47</v>
      </c>
    </row>
    <row r="11" spans="1:16" ht="14.25">
      <c r="A11" s="25" t="s">
        <v>62</v>
      </c>
      <c r="B11" s="25" t="s">
        <v>57</v>
      </c>
      <c r="C11" s="25" t="s">
        <v>63</v>
      </c>
      <c r="D11" s="26">
        <v>0.009135</v>
      </c>
      <c r="E11" s="27">
        <v>7</v>
      </c>
      <c r="F11" s="27">
        <v>13.05</v>
      </c>
      <c r="G11" s="28">
        <v>590</v>
      </c>
      <c r="H11" s="27">
        <v>19.47</v>
      </c>
      <c r="I11" s="28">
        <v>139</v>
      </c>
      <c r="J11" s="27">
        <v>0.7</v>
      </c>
      <c r="K11" s="29">
        <v>0.06</v>
      </c>
      <c r="L11" s="29">
        <v>1.9</v>
      </c>
      <c r="M11" s="29">
        <v>4.78</v>
      </c>
      <c r="N11" s="29">
        <v>5.3</v>
      </c>
      <c r="O11" s="29">
        <v>6</v>
      </c>
      <c r="P11" s="25" t="s">
        <v>47</v>
      </c>
    </row>
    <row r="12" spans="1:16" ht="14.25">
      <c r="A12" s="25" t="s">
        <v>64</v>
      </c>
      <c r="B12" s="25" t="s">
        <v>57</v>
      </c>
      <c r="C12" s="25" t="s">
        <v>65</v>
      </c>
      <c r="D12" s="26">
        <v>0.028677</v>
      </c>
      <c r="E12" s="27">
        <v>12.1</v>
      </c>
      <c r="F12" s="27">
        <v>23.7</v>
      </c>
      <c r="G12" s="28">
        <v>850</v>
      </c>
      <c r="H12" s="27">
        <v>26.6</v>
      </c>
      <c r="I12" s="28">
        <v>302</v>
      </c>
      <c r="J12" s="27">
        <v>1.5</v>
      </c>
      <c r="K12" s="29">
        <v>0.16</v>
      </c>
      <c r="L12" s="29"/>
      <c r="M12" s="29">
        <v>6.6</v>
      </c>
      <c r="N12" s="29">
        <v>12.2</v>
      </c>
      <c r="O12" s="29">
        <v>8</v>
      </c>
      <c r="P12" s="25" t="s">
        <v>66</v>
      </c>
    </row>
    <row r="13" spans="1:16" ht="14.25">
      <c r="A13" s="25" t="s">
        <v>67</v>
      </c>
      <c r="B13" s="25" t="s">
        <v>57</v>
      </c>
      <c r="C13" s="25" t="s">
        <v>68</v>
      </c>
      <c r="D13" s="26">
        <v>0.05702850000000001</v>
      </c>
      <c r="E13" s="27">
        <v>17.1</v>
      </c>
      <c r="F13" s="27">
        <v>33.35</v>
      </c>
      <c r="G13" s="28">
        <v>1130</v>
      </c>
      <c r="H13" s="27">
        <v>30.2</v>
      </c>
      <c r="I13" s="28">
        <v>517</v>
      </c>
      <c r="J13" s="27">
        <v>2.7</v>
      </c>
      <c r="K13" s="29">
        <v>0.235</v>
      </c>
      <c r="L13" s="29"/>
      <c r="M13" s="29">
        <v>7.4</v>
      </c>
      <c r="N13" s="29">
        <v>22.2</v>
      </c>
      <c r="O13" s="29">
        <v>10</v>
      </c>
      <c r="P13" s="25" t="s">
        <v>66</v>
      </c>
    </row>
    <row r="14" spans="1:16" ht="14.25">
      <c r="A14" s="25" t="s">
        <v>69</v>
      </c>
      <c r="B14" s="25" t="s">
        <v>57</v>
      </c>
      <c r="C14" s="25" t="s">
        <v>70</v>
      </c>
      <c r="D14" s="26">
        <v>0.07651200000000001</v>
      </c>
      <c r="E14" s="27">
        <v>19.2</v>
      </c>
      <c r="F14" s="27">
        <v>39.85</v>
      </c>
      <c r="G14" s="28">
        <v>1140</v>
      </c>
      <c r="H14" s="27">
        <v>35</v>
      </c>
      <c r="I14" s="28">
        <v>672</v>
      </c>
      <c r="J14" s="27">
        <v>3.3</v>
      </c>
      <c r="K14" s="29">
        <v>0.31</v>
      </c>
      <c r="L14" s="29"/>
      <c r="M14" s="29">
        <v>8.5</v>
      </c>
      <c r="N14" s="29">
        <v>27.3</v>
      </c>
      <c r="O14" s="42" t="s">
        <v>71</v>
      </c>
      <c r="P14" s="25" t="s">
        <v>72</v>
      </c>
    </row>
    <row r="15" spans="1:16" ht="14.25">
      <c r="A15" s="25" t="s">
        <v>73</v>
      </c>
      <c r="B15" s="25" t="s">
        <v>57</v>
      </c>
      <c r="C15" s="25" t="s">
        <v>74</v>
      </c>
      <c r="D15" s="26">
        <v>0.12429200000000001</v>
      </c>
      <c r="E15" s="27">
        <v>23</v>
      </c>
      <c r="F15" s="27">
        <v>54.04</v>
      </c>
      <c r="G15" s="28">
        <v>1250</v>
      </c>
      <c r="H15" s="27">
        <v>39.4</v>
      </c>
      <c r="I15" s="28">
        <v>900</v>
      </c>
      <c r="J15" s="27">
        <v>4.8</v>
      </c>
      <c r="K15" s="29">
        <v>0.42</v>
      </c>
      <c r="L15" s="29"/>
      <c r="M15" s="29">
        <v>9</v>
      </c>
      <c r="N15" s="29">
        <v>33.1</v>
      </c>
      <c r="O15" s="42" t="s">
        <v>59</v>
      </c>
      <c r="P15" s="25" t="s">
        <v>72</v>
      </c>
    </row>
    <row r="16" spans="1:16" ht="14.25">
      <c r="A16" s="25" t="s">
        <v>75</v>
      </c>
      <c r="B16" s="25" t="s">
        <v>57</v>
      </c>
      <c r="C16" s="25" t="s">
        <v>76</v>
      </c>
      <c r="D16" s="26">
        <v>0.119056</v>
      </c>
      <c r="E16" s="27">
        <v>22.4</v>
      </c>
      <c r="F16" s="27">
        <v>53.15</v>
      </c>
      <c r="G16" s="28">
        <v>1350</v>
      </c>
      <c r="H16" s="27">
        <v>39.1</v>
      </c>
      <c r="I16" s="28">
        <v>882</v>
      </c>
      <c r="J16" s="27">
        <v>4.8</v>
      </c>
      <c r="K16" s="29">
        <v>0.41</v>
      </c>
      <c r="L16" s="29"/>
      <c r="M16" s="29">
        <v>9</v>
      </c>
      <c r="N16" s="29">
        <v>33.1</v>
      </c>
      <c r="O16" s="42" t="s">
        <v>59</v>
      </c>
      <c r="P16" s="25" t="s">
        <v>72</v>
      </c>
    </row>
    <row r="17" spans="1:16" ht="14.25">
      <c r="A17" s="25" t="s">
        <v>77</v>
      </c>
      <c r="B17" s="25" t="s">
        <v>57</v>
      </c>
      <c r="C17" s="25" t="s">
        <v>78</v>
      </c>
      <c r="D17" s="26">
        <v>0.119056</v>
      </c>
      <c r="E17" s="27">
        <v>31</v>
      </c>
      <c r="F17" s="27">
        <v>50.7</v>
      </c>
      <c r="G17" s="28">
        <v>1460</v>
      </c>
      <c r="H17" s="27">
        <v>43</v>
      </c>
      <c r="I17" s="296" t="s">
        <v>443</v>
      </c>
      <c r="J17" s="27">
        <v>7.5</v>
      </c>
      <c r="K17" s="29">
        <v>0.51</v>
      </c>
      <c r="L17" s="29"/>
      <c r="M17" s="29"/>
      <c r="N17" s="29"/>
      <c r="O17" s="29"/>
      <c r="P17" s="25"/>
    </row>
    <row r="18" spans="1:16" ht="14.25">
      <c r="A18" s="25" t="s">
        <v>79</v>
      </c>
      <c r="B18" s="25" t="s">
        <v>57</v>
      </c>
      <c r="C18" s="25" t="s">
        <v>80</v>
      </c>
      <c r="D18" s="26">
        <v>0.119056</v>
      </c>
      <c r="E18" s="27">
        <v>41</v>
      </c>
      <c r="F18" s="27">
        <v>38.79</v>
      </c>
      <c r="G18" s="28">
        <v>2180</v>
      </c>
      <c r="H18" s="27">
        <v>39.4</v>
      </c>
      <c r="I18" s="28">
        <v>1610</v>
      </c>
      <c r="J18" s="27">
        <v>8.8</v>
      </c>
      <c r="K18" s="29">
        <v>0.61</v>
      </c>
      <c r="L18" s="29"/>
      <c r="M18" s="29">
        <v>8.45</v>
      </c>
      <c r="N18" s="29">
        <v>20</v>
      </c>
      <c r="O18" s="29">
        <v>8</v>
      </c>
      <c r="P18" s="25" t="s">
        <v>66</v>
      </c>
    </row>
    <row r="19" spans="1:16" ht="14.25">
      <c r="A19" s="25" t="s">
        <v>81</v>
      </c>
      <c r="B19" s="25" t="s">
        <v>57</v>
      </c>
      <c r="C19" s="25" t="s">
        <v>82</v>
      </c>
      <c r="D19" s="26">
        <v>0.119056</v>
      </c>
      <c r="E19" s="27">
        <v>35.8</v>
      </c>
      <c r="F19" s="27">
        <v>122</v>
      </c>
      <c r="G19" s="28">
        <v>1250</v>
      </c>
      <c r="H19" s="27">
        <v>64.9</v>
      </c>
      <c r="I19" s="28">
        <v>2320</v>
      </c>
      <c r="J19" s="27">
        <v>12</v>
      </c>
      <c r="K19" s="29">
        <v>1.16</v>
      </c>
      <c r="L19" s="29"/>
      <c r="M19" s="29"/>
      <c r="N19" s="29"/>
      <c r="O19" s="29"/>
      <c r="P19" s="25"/>
    </row>
    <row r="20" spans="1:16" ht="14.25">
      <c r="A20" s="25" t="s">
        <v>83</v>
      </c>
      <c r="B20" s="25" t="s">
        <v>57</v>
      </c>
      <c r="C20" s="25" t="s">
        <v>84</v>
      </c>
      <c r="D20" s="26">
        <v>0.119056</v>
      </c>
      <c r="E20" s="27">
        <v>40</v>
      </c>
      <c r="F20" s="27">
        <v>78.2</v>
      </c>
      <c r="G20" s="28">
        <v>2000</v>
      </c>
      <c r="H20" s="27">
        <v>48.7</v>
      </c>
      <c r="I20" s="28">
        <v>1940</v>
      </c>
      <c r="J20" s="27">
        <v>9.1</v>
      </c>
      <c r="K20" s="29">
        <v>0.9</v>
      </c>
      <c r="L20" s="29"/>
      <c r="M20" s="29">
        <v>9.8</v>
      </c>
      <c r="N20" s="29">
        <v>42.5</v>
      </c>
      <c r="O20" s="29"/>
      <c r="P20" s="25"/>
    </row>
    <row r="21" spans="1:16" ht="14.25">
      <c r="A21" s="25" t="s">
        <v>85</v>
      </c>
      <c r="B21" s="25" t="s">
        <v>57</v>
      </c>
      <c r="C21" s="25" t="s">
        <v>86</v>
      </c>
      <c r="D21" s="26">
        <v>0.119056</v>
      </c>
      <c r="E21" s="27">
        <v>40.3</v>
      </c>
      <c r="F21" s="27">
        <v>78.73</v>
      </c>
      <c r="G21" s="28">
        <v>2000</v>
      </c>
      <c r="H21" s="27">
        <v>48.7</v>
      </c>
      <c r="I21" s="28">
        <v>1963</v>
      </c>
      <c r="J21" s="27">
        <v>10</v>
      </c>
      <c r="K21" s="29">
        <v>0.9</v>
      </c>
      <c r="L21" s="29"/>
      <c r="M21" s="29"/>
      <c r="N21" s="29"/>
      <c r="O21" s="29"/>
      <c r="P21" s="25"/>
    </row>
    <row r="22" spans="1:16" ht="14.25">
      <c r="A22" s="25" t="s">
        <v>87</v>
      </c>
      <c r="B22" s="25" t="s">
        <v>57</v>
      </c>
      <c r="C22" s="25" t="s">
        <v>88</v>
      </c>
      <c r="D22" s="26">
        <v>0.119056</v>
      </c>
      <c r="E22" s="27">
        <v>86.9</v>
      </c>
      <c r="F22" s="27">
        <v>98.1</v>
      </c>
      <c r="G22" s="28">
        <v>3300</v>
      </c>
      <c r="H22" s="27">
        <v>57.7</v>
      </c>
      <c r="I22" s="28">
        <v>5010</v>
      </c>
      <c r="J22" s="27">
        <v>26</v>
      </c>
      <c r="K22" s="29">
        <v>2.51</v>
      </c>
      <c r="L22" s="29"/>
      <c r="M22" s="29">
        <v>9.6</v>
      </c>
      <c r="N22" s="29">
        <v>39.4</v>
      </c>
      <c r="O22" s="29">
        <v>10</v>
      </c>
      <c r="P22" s="25" t="s">
        <v>66</v>
      </c>
    </row>
    <row r="23" spans="1:16" ht="14.25">
      <c r="A23" s="25" t="s">
        <v>89</v>
      </c>
      <c r="B23" s="25" t="s">
        <v>57</v>
      </c>
      <c r="C23" s="25" t="s">
        <v>90</v>
      </c>
      <c r="D23" s="26">
        <v>0.119056</v>
      </c>
      <c r="E23" s="27">
        <v>109</v>
      </c>
      <c r="F23" s="27">
        <v>73.35</v>
      </c>
      <c r="G23" s="28">
        <v>4690</v>
      </c>
      <c r="H23" s="27">
        <v>57.7</v>
      </c>
      <c r="I23" s="28">
        <v>6310</v>
      </c>
      <c r="J23" s="27">
        <v>32</v>
      </c>
      <c r="K23" s="29">
        <v>2.9</v>
      </c>
      <c r="L23" s="29"/>
      <c r="M23" s="29">
        <v>13.7</v>
      </c>
      <c r="N23" s="29">
        <v>43.2</v>
      </c>
      <c r="O23" s="42" t="s">
        <v>91</v>
      </c>
      <c r="P23" s="25" t="s">
        <v>66</v>
      </c>
    </row>
    <row r="24" spans="1:16" ht="14.25">
      <c r="A24" s="25" t="s">
        <v>92</v>
      </c>
      <c r="B24" s="25" t="s">
        <v>57</v>
      </c>
      <c r="C24" s="25" t="s">
        <v>93</v>
      </c>
      <c r="D24" s="26">
        <v>0.119056</v>
      </c>
      <c r="E24" s="27">
        <v>59.7</v>
      </c>
      <c r="F24" s="27">
        <v>124.87</v>
      </c>
      <c r="G24" s="28">
        <v>2100</v>
      </c>
      <c r="H24" s="27">
        <v>66.9</v>
      </c>
      <c r="I24" s="28">
        <v>4000</v>
      </c>
      <c r="J24" s="27">
        <v>22</v>
      </c>
      <c r="K24" s="29">
        <v>1.51</v>
      </c>
      <c r="L24" s="29"/>
      <c r="M24" s="29"/>
      <c r="N24" s="29"/>
      <c r="O24" s="29"/>
      <c r="P24" s="25"/>
    </row>
    <row r="25" spans="1:16" ht="14.25">
      <c r="A25" s="25" t="s">
        <v>94</v>
      </c>
      <c r="B25" s="25" t="s">
        <v>57</v>
      </c>
      <c r="C25" s="25" t="s">
        <v>95</v>
      </c>
      <c r="D25" s="26">
        <v>0.119056</v>
      </c>
      <c r="E25" s="27">
        <v>84.8</v>
      </c>
      <c r="F25" s="27">
        <v>158</v>
      </c>
      <c r="G25" s="28">
        <v>2600</v>
      </c>
      <c r="H25" s="27">
        <v>69.7</v>
      </c>
      <c r="I25" s="28">
        <v>5910</v>
      </c>
      <c r="J25" s="27">
        <v>29</v>
      </c>
      <c r="K25" s="29">
        <v>2.96</v>
      </c>
      <c r="L25" s="29"/>
      <c r="M25" s="29">
        <v>15.7</v>
      </c>
      <c r="N25" s="29">
        <v>88.7</v>
      </c>
      <c r="O25" s="42">
        <v>12</v>
      </c>
      <c r="P25" s="25" t="s">
        <v>66</v>
      </c>
    </row>
    <row r="26" spans="1:16" ht="14.25">
      <c r="A26" s="25" t="s">
        <v>96</v>
      </c>
      <c r="B26" s="25" t="s">
        <v>57</v>
      </c>
      <c r="C26" s="25" t="s">
        <v>97</v>
      </c>
      <c r="D26" s="26">
        <v>0.119056</v>
      </c>
      <c r="E26" s="27">
        <v>127</v>
      </c>
      <c r="F26" s="27">
        <v>173.23</v>
      </c>
      <c r="G26" s="28">
        <v>4150</v>
      </c>
      <c r="H26" s="27">
        <v>77</v>
      </c>
      <c r="I26" s="28">
        <v>9810</v>
      </c>
      <c r="J26" s="27">
        <v>50</v>
      </c>
      <c r="K26" s="29">
        <v>4.2</v>
      </c>
      <c r="L26" s="29"/>
      <c r="M26" s="29">
        <v>17.3</v>
      </c>
      <c r="N26" s="29">
        <v>108</v>
      </c>
      <c r="O26" s="29">
        <v>12</v>
      </c>
      <c r="P26" s="25" t="s">
        <v>66</v>
      </c>
    </row>
    <row r="27" spans="1:16" ht="14.25">
      <c r="A27" s="25" t="s">
        <v>98</v>
      </c>
      <c r="B27" s="25" t="s">
        <v>57</v>
      </c>
      <c r="C27" s="25" t="s">
        <v>99</v>
      </c>
      <c r="D27" s="26">
        <v>0.119056</v>
      </c>
      <c r="E27" s="27">
        <v>157</v>
      </c>
      <c r="F27" s="27">
        <v>180</v>
      </c>
      <c r="G27" s="28">
        <v>4200</v>
      </c>
      <c r="H27" s="27">
        <v>79</v>
      </c>
      <c r="I27" s="28">
        <v>12470</v>
      </c>
      <c r="J27" s="27">
        <v>64</v>
      </c>
      <c r="K27" s="29">
        <v>6.25</v>
      </c>
      <c r="L27" s="29"/>
      <c r="M27" s="29"/>
      <c r="N27" s="29"/>
      <c r="O27" s="42"/>
      <c r="P27" s="25"/>
    </row>
    <row r="28" spans="1:16" ht="14.25">
      <c r="A28" s="25" t="s">
        <v>100</v>
      </c>
      <c r="B28" s="25" t="s">
        <v>57</v>
      </c>
      <c r="C28" s="25" t="s">
        <v>101</v>
      </c>
      <c r="D28" s="26">
        <v>0.119056</v>
      </c>
      <c r="E28" s="27">
        <v>178</v>
      </c>
      <c r="F28" s="27">
        <v>278</v>
      </c>
      <c r="G28" s="28">
        <v>3800</v>
      </c>
      <c r="H28" s="27">
        <v>97.9</v>
      </c>
      <c r="I28" s="28">
        <v>19510</v>
      </c>
      <c r="J28" s="27">
        <v>88</v>
      </c>
      <c r="K28" s="29">
        <v>8.8</v>
      </c>
      <c r="L28" s="29"/>
      <c r="M28" s="29"/>
      <c r="N28" s="29"/>
      <c r="O28" s="29"/>
      <c r="P28" s="25"/>
    </row>
    <row r="29" spans="1:16" ht="14.25">
      <c r="A29" s="25" t="s">
        <v>102</v>
      </c>
      <c r="B29" s="25" t="s">
        <v>57</v>
      </c>
      <c r="C29" s="25" t="s">
        <v>103</v>
      </c>
      <c r="D29" s="26">
        <v>0.119056</v>
      </c>
      <c r="E29" s="27">
        <v>235</v>
      </c>
      <c r="F29" s="27">
        <v>275</v>
      </c>
      <c r="G29" s="28">
        <v>5000</v>
      </c>
      <c r="H29" s="27">
        <v>97.8</v>
      </c>
      <c r="I29" s="28">
        <v>23000</v>
      </c>
      <c r="J29" s="27">
        <v>116</v>
      </c>
      <c r="K29" s="29">
        <v>11.6</v>
      </c>
      <c r="L29" s="29"/>
      <c r="M29" s="29"/>
      <c r="N29" s="29"/>
      <c r="O29" s="42"/>
      <c r="P29" s="25"/>
    </row>
    <row r="30" spans="1:16" ht="14.25">
      <c r="A30" s="25" t="s">
        <v>104</v>
      </c>
      <c r="B30" s="25" t="s">
        <v>57</v>
      </c>
      <c r="C30" s="25" t="s">
        <v>105</v>
      </c>
      <c r="D30" s="26">
        <v>0.119056</v>
      </c>
      <c r="E30" s="27">
        <v>242</v>
      </c>
      <c r="F30" s="27">
        <v>196.4</v>
      </c>
      <c r="G30" s="28">
        <v>6660</v>
      </c>
      <c r="H30" s="27">
        <v>90.6</v>
      </c>
      <c r="I30" s="28">
        <v>21930</v>
      </c>
      <c r="J30" s="27">
        <v>108</v>
      </c>
      <c r="K30" s="29">
        <v>9.7</v>
      </c>
      <c r="L30" s="29"/>
      <c r="M30" s="29"/>
      <c r="N30" s="29"/>
      <c r="O30" s="29"/>
      <c r="P30" s="25"/>
    </row>
    <row r="31" spans="1:16" ht="14.25">
      <c r="A31" s="25" t="s">
        <v>106</v>
      </c>
      <c r="B31" s="25" t="s">
        <v>57</v>
      </c>
      <c r="C31" s="25" t="s">
        <v>107</v>
      </c>
      <c r="D31" s="26">
        <v>0.119056</v>
      </c>
      <c r="E31" s="27">
        <v>226</v>
      </c>
      <c r="F31" s="27">
        <v>253.73</v>
      </c>
      <c r="G31" s="28">
        <v>6110</v>
      </c>
      <c r="H31" s="27">
        <v>95.8</v>
      </c>
      <c r="I31" s="28">
        <v>21600</v>
      </c>
      <c r="J31" s="27">
        <v>116</v>
      </c>
      <c r="K31" s="29">
        <v>9.4</v>
      </c>
      <c r="L31" s="29"/>
      <c r="M31" s="29">
        <v>21.3</v>
      </c>
      <c r="N31" s="29">
        <v>170</v>
      </c>
      <c r="O31" s="42">
        <v>12</v>
      </c>
      <c r="P31" s="25" t="s">
        <v>66</v>
      </c>
    </row>
    <row r="32" spans="1:16" ht="14.25">
      <c r="A32" s="25" t="s">
        <v>108</v>
      </c>
      <c r="B32" s="25" t="s">
        <v>57</v>
      </c>
      <c r="C32" s="25" t="s">
        <v>109</v>
      </c>
      <c r="D32" s="26">
        <v>0.119056</v>
      </c>
      <c r="E32" s="27">
        <v>354</v>
      </c>
      <c r="F32" s="27">
        <v>386.34</v>
      </c>
      <c r="G32" s="28">
        <v>7100</v>
      </c>
      <c r="H32" s="27">
        <v>123</v>
      </c>
      <c r="I32" s="28">
        <v>43700</v>
      </c>
      <c r="J32" s="27">
        <v>234</v>
      </c>
      <c r="K32" s="29" t="s">
        <v>110</v>
      </c>
      <c r="L32" s="29"/>
      <c r="M32" s="29"/>
      <c r="N32" s="29"/>
      <c r="O32" s="29"/>
      <c r="P32" s="25"/>
    </row>
    <row r="33" spans="1:16" ht="14.25">
      <c r="A33" s="294" t="s">
        <v>441</v>
      </c>
      <c r="B33" s="25" t="s">
        <v>57</v>
      </c>
      <c r="C33" s="25" t="s">
        <v>111</v>
      </c>
      <c r="D33" s="26">
        <v>0.119056</v>
      </c>
      <c r="E33" s="27">
        <v>344</v>
      </c>
      <c r="F33" s="27">
        <v>282.36</v>
      </c>
      <c r="G33" s="28">
        <v>8530</v>
      </c>
      <c r="H33" s="27">
        <v>102</v>
      </c>
      <c r="I33" s="28">
        <v>35100</v>
      </c>
      <c r="J33" s="27">
        <v>190</v>
      </c>
      <c r="K33" s="29">
        <v>8.5</v>
      </c>
      <c r="L33" s="29"/>
      <c r="M33" s="29"/>
      <c r="N33" s="29"/>
      <c r="O33" s="42"/>
      <c r="P33" s="25"/>
    </row>
    <row r="34" spans="1:16" ht="14.25">
      <c r="A34" s="25" t="s">
        <v>112</v>
      </c>
      <c r="B34" s="25" t="s">
        <v>57</v>
      </c>
      <c r="C34" s="25" t="s">
        <v>113</v>
      </c>
      <c r="D34" s="26">
        <v>0.119056</v>
      </c>
      <c r="E34" s="27">
        <v>247</v>
      </c>
      <c r="F34" s="27">
        <v>399.02</v>
      </c>
      <c r="G34" s="28">
        <v>5670</v>
      </c>
      <c r="H34" s="27">
        <v>110</v>
      </c>
      <c r="I34" s="28">
        <v>27100</v>
      </c>
      <c r="J34" s="27">
        <v>135</v>
      </c>
      <c r="K34" s="29">
        <v>12.5</v>
      </c>
      <c r="L34" s="29"/>
      <c r="M34" s="29">
        <v>23.8</v>
      </c>
      <c r="N34" s="29">
        <v>294</v>
      </c>
      <c r="O34" s="29">
        <v>12</v>
      </c>
      <c r="P34" s="25" t="s">
        <v>66</v>
      </c>
    </row>
    <row r="35" spans="1:16" ht="14.25">
      <c r="A35" s="25" t="s">
        <v>114</v>
      </c>
      <c r="B35" s="25" t="s">
        <v>57</v>
      </c>
      <c r="C35" s="25" t="s">
        <v>115</v>
      </c>
      <c r="D35" s="26">
        <v>0.119056</v>
      </c>
      <c r="E35" s="27">
        <v>120.85</v>
      </c>
      <c r="F35" s="27">
        <v>152.64</v>
      </c>
      <c r="G35" s="28">
        <v>2900</v>
      </c>
      <c r="H35" s="27">
        <v>104.9</v>
      </c>
      <c r="I35" s="28">
        <v>12676</v>
      </c>
      <c r="J35" s="27">
        <v>68</v>
      </c>
      <c r="K35" s="29">
        <v>5.83</v>
      </c>
      <c r="L35" s="29"/>
      <c r="M35" s="29">
        <v>28.25</v>
      </c>
      <c r="N35" s="29">
        <v>96.05</v>
      </c>
      <c r="O35" s="29">
        <v>12</v>
      </c>
      <c r="P35" s="25" t="s">
        <v>47</v>
      </c>
    </row>
    <row r="36" spans="1:16" ht="14.25">
      <c r="A36" s="25" t="s">
        <v>116</v>
      </c>
      <c r="B36" s="25" t="s">
        <v>57</v>
      </c>
      <c r="C36" s="25" t="s">
        <v>117</v>
      </c>
      <c r="D36" s="26">
        <v>0.119056</v>
      </c>
      <c r="E36" s="27">
        <v>153.01</v>
      </c>
      <c r="F36" s="27">
        <v>198.22</v>
      </c>
      <c r="G36" s="28">
        <v>3100</v>
      </c>
      <c r="H36" s="27">
        <v>125.74</v>
      </c>
      <c r="I36" s="28">
        <v>19240</v>
      </c>
      <c r="J36" s="27">
        <v>102</v>
      </c>
      <c r="K36" s="29">
        <v>8.85</v>
      </c>
      <c r="L36" s="29"/>
      <c r="M36" s="29">
        <v>33.85</v>
      </c>
      <c r="N36" s="29">
        <v>115.09</v>
      </c>
      <c r="O36" s="29">
        <v>12</v>
      </c>
      <c r="P36" s="25" t="s">
        <v>47</v>
      </c>
    </row>
    <row r="37" spans="1:16" ht="14.25">
      <c r="A37" s="30" t="s">
        <v>118</v>
      </c>
      <c r="B37" s="30" t="s">
        <v>57</v>
      </c>
      <c r="C37" s="30" t="s">
        <v>119</v>
      </c>
      <c r="D37" s="26">
        <v>0.119056</v>
      </c>
      <c r="E37" s="32">
        <v>535</v>
      </c>
      <c r="F37" s="32">
        <v>575</v>
      </c>
      <c r="G37" s="33">
        <v>8000</v>
      </c>
      <c r="H37" s="32">
        <v>147</v>
      </c>
      <c r="I37" s="33">
        <v>78700</v>
      </c>
      <c r="J37" s="32">
        <v>399</v>
      </c>
      <c r="K37" s="34" t="s">
        <v>120</v>
      </c>
      <c r="L37" s="34"/>
      <c r="M37" s="34"/>
      <c r="N37" s="34"/>
      <c r="O37" s="34"/>
      <c r="P37" s="30"/>
    </row>
    <row r="38" spans="1:16" ht="14.25">
      <c r="A38" s="14" t="s">
        <v>121</v>
      </c>
      <c r="B38" s="35"/>
      <c r="C38" s="35"/>
      <c r="D38" s="36"/>
      <c r="E38" s="37"/>
      <c r="F38" s="37"/>
      <c r="G38" s="38"/>
      <c r="H38" s="37"/>
      <c r="I38" s="38"/>
      <c r="J38" s="37"/>
      <c r="K38" s="39"/>
      <c r="L38" s="39"/>
      <c r="M38" s="39"/>
      <c r="N38" s="39"/>
      <c r="O38" s="39"/>
      <c r="P38" s="40"/>
    </row>
    <row r="39" spans="1:16" ht="14.25">
      <c r="A39" s="20" t="s">
        <v>122</v>
      </c>
      <c r="B39" s="20" t="s">
        <v>57</v>
      </c>
      <c r="C39" s="20" t="s">
        <v>123</v>
      </c>
      <c r="D39" s="21">
        <v>0.03107</v>
      </c>
      <c r="E39" s="22">
        <v>13</v>
      </c>
      <c r="F39" s="22">
        <v>23.9</v>
      </c>
      <c r="G39" s="23">
        <v>810</v>
      </c>
      <c r="H39" s="22">
        <v>29.6</v>
      </c>
      <c r="I39" s="23">
        <v>385</v>
      </c>
      <c r="J39" s="22">
        <v>2</v>
      </c>
      <c r="K39" s="24">
        <v>0.17</v>
      </c>
      <c r="L39" s="24"/>
      <c r="M39" s="24">
        <v>3.5</v>
      </c>
      <c r="N39" s="24"/>
      <c r="O39" s="24">
        <v>10</v>
      </c>
      <c r="P39" s="20" t="s">
        <v>66</v>
      </c>
    </row>
    <row r="40" spans="1:16" ht="14.25">
      <c r="A40" s="25" t="s">
        <v>124</v>
      </c>
      <c r="B40" s="25" t="s">
        <v>57</v>
      </c>
      <c r="C40" s="25" t="s">
        <v>125</v>
      </c>
      <c r="D40" s="26">
        <v>0.0800382</v>
      </c>
      <c r="E40" s="27">
        <v>20.1</v>
      </c>
      <c r="F40" s="27">
        <v>39.82</v>
      </c>
      <c r="G40" s="28">
        <v>1100</v>
      </c>
      <c r="H40" s="27">
        <v>37.6</v>
      </c>
      <c r="I40" s="28">
        <v>754</v>
      </c>
      <c r="J40" s="27">
        <v>3.9</v>
      </c>
      <c r="K40" s="29">
        <v>0.32</v>
      </c>
      <c r="L40" s="29"/>
      <c r="M40" s="29"/>
      <c r="N40" s="29"/>
      <c r="O40" s="29"/>
      <c r="P40" s="25"/>
    </row>
    <row r="41" spans="1:16" ht="14.25">
      <c r="A41" s="25" t="s">
        <v>126</v>
      </c>
      <c r="B41" s="25" t="s">
        <v>57</v>
      </c>
      <c r="C41" s="25" t="s">
        <v>127</v>
      </c>
      <c r="D41" s="26">
        <v>0.10130399999999999</v>
      </c>
      <c r="E41" s="27">
        <v>33.5</v>
      </c>
      <c r="F41" s="27">
        <v>30.24</v>
      </c>
      <c r="G41" s="28">
        <v>1570</v>
      </c>
      <c r="H41" s="27">
        <v>44.9</v>
      </c>
      <c r="I41" s="28">
        <v>1500</v>
      </c>
      <c r="J41" s="27">
        <v>7.4</v>
      </c>
      <c r="K41" s="29">
        <v>0.69</v>
      </c>
      <c r="L41" s="29"/>
      <c r="M41" s="29"/>
      <c r="N41" s="29"/>
      <c r="O41" s="29"/>
      <c r="P41" s="25"/>
    </row>
    <row r="42" spans="1:16" ht="14.25">
      <c r="A42" s="25" t="s">
        <v>128</v>
      </c>
      <c r="B42" s="25" t="s">
        <v>57</v>
      </c>
      <c r="C42" s="25" t="s">
        <v>129</v>
      </c>
      <c r="D42" s="26">
        <v>0.237600125</v>
      </c>
      <c r="E42" s="27">
        <v>51.8</v>
      </c>
      <c r="F42" s="27">
        <v>45.86875</v>
      </c>
      <c r="G42" s="28">
        <v>2000</v>
      </c>
      <c r="H42" s="27">
        <v>57.8</v>
      </c>
      <c r="I42" s="28">
        <v>2990</v>
      </c>
      <c r="J42" s="27">
        <v>15</v>
      </c>
      <c r="K42" s="29">
        <v>1.4</v>
      </c>
      <c r="L42" s="29"/>
      <c r="M42" s="29"/>
      <c r="N42" s="29"/>
      <c r="O42" s="29"/>
      <c r="P42" s="25"/>
    </row>
    <row r="43" spans="1:16" ht="14.25">
      <c r="A43" s="30" t="s">
        <v>130</v>
      </c>
      <c r="B43" s="30" t="s">
        <v>57</v>
      </c>
      <c r="C43" s="30" t="s">
        <v>131</v>
      </c>
      <c r="D43" s="31">
        <v>0.651456</v>
      </c>
      <c r="E43" s="32">
        <v>83.2</v>
      </c>
      <c r="F43" s="32">
        <v>78.3</v>
      </c>
      <c r="G43" s="33">
        <v>2590</v>
      </c>
      <c r="H43" s="32">
        <v>74.3</v>
      </c>
      <c r="I43" s="33">
        <v>6180</v>
      </c>
      <c r="J43" s="32">
        <v>32</v>
      </c>
      <c r="K43" s="34">
        <v>2.9</v>
      </c>
      <c r="L43" s="34"/>
      <c r="M43" s="34"/>
      <c r="N43" s="34"/>
      <c r="O43" s="34"/>
      <c r="P43" s="30"/>
    </row>
    <row r="44" spans="1:16" ht="14.25">
      <c r="A44" s="14" t="s">
        <v>132</v>
      </c>
      <c r="B44" s="35"/>
      <c r="C44" s="35"/>
      <c r="D44" s="36"/>
      <c r="E44" s="37"/>
      <c r="F44" s="37"/>
      <c r="G44" s="38"/>
      <c r="H44" s="37"/>
      <c r="I44" s="38"/>
      <c r="J44" s="37"/>
      <c r="K44" s="39"/>
      <c r="L44" s="39"/>
      <c r="M44" s="39"/>
      <c r="N44" s="39"/>
      <c r="O44" s="39"/>
      <c r="P44" s="40"/>
    </row>
    <row r="45" spans="1:16" ht="14.25">
      <c r="A45" s="20" t="s">
        <v>133</v>
      </c>
      <c r="B45" s="20" t="s">
        <v>134</v>
      </c>
      <c r="C45" s="20" t="s">
        <v>135</v>
      </c>
      <c r="D45" s="21">
        <v>0.008352</v>
      </c>
      <c r="E45" s="22">
        <v>7.2</v>
      </c>
      <c r="F45" s="22">
        <v>11.6</v>
      </c>
      <c r="G45" s="23">
        <v>500</v>
      </c>
      <c r="H45" s="22">
        <v>23.7</v>
      </c>
      <c r="I45" s="23">
        <v>171</v>
      </c>
      <c r="J45" s="22">
        <v>0.45</v>
      </c>
      <c r="K45" s="24">
        <v>0.02</v>
      </c>
      <c r="L45" s="24"/>
      <c r="M45" s="24">
        <v>6</v>
      </c>
      <c r="N45" s="24"/>
      <c r="O45" s="24">
        <v>8</v>
      </c>
      <c r="P45" s="20" t="s">
        <v>47</v>
      </c>
    </row>
    <row r="46" spans="1:16" ht="14.25">
      <c r="A46" s="25" t="s">
        <v>136</v>
      </c>
      <c r="B46" s="25" t="s">
        <v>134</v>
      </c>
      <c r="C46" s="25" t="s">
        <v>137</v>
      </c>
      <c r="D46" s="26">
        <v>0.0186732</v>
      </c>
      <c r="E46" s="27">
        <v>11.4</v>
      </c>
      <c r="F46" s="27">
        <v>16.38</v>
      </c>
      <c r="G46" s="28">
        <v>700</v>
      </c>
      <c r="H46" s="27">
        <v>28.5</v>
      </c>
      <c r="I46" s="28">
        <v>325</v>
      </c>
      <c r="J46" s="27">
        <v>0.9</v>
      </c>
      <c r="K46" s="29">
        <v>0.04</v>
      </c>
      <c r="L46" s="29"/>
      <c r="M46" s="29">
        <v>7.6</v>
      </c>
      <c r="N46" s="29"/>
      <c r="O46" s="29">
        <v>8</v>
      </c>
      <c r="P46" s="25" t="s">
        <v>47</v>
      </c>
    </row>
    <row r="47" spans="1:16" ht="14.25">
      <c r="A47" s="25" t="s">
        <v>138</v>
      </c>
      <c r="B47" s="25" t="s">
        <v>134</v>
      </c>
      <c r="C47" s="25" t="s">
        <v>139</v>
      </c>
      <c r="D47" s="26">
        <v>0.047025000000000004</v>
      </c>
      <c r="E47" s="27">
        <v>15</v>
      </c>
      <c r="F47" s="27">
        <v>31.35</v>
      </c>
      <c r="G47" s="28">
        <v>780</v>
      </c>
      <c r="H47" s="27">
        <v>34</v>
      </c>
      <c r="I47" s="28">
        <v>510</v>
      </c>
      <c r="J47" s="27">
        <v>1.4</v>
      </c>
      <c r="K47" s="29">
        <v>0.06</v>
      </c>
      <c r="L47" s="29"/>
      <c r="M47" s="29">
        <v>8.8</v>
      </c>
      <c r="N47" s="29"/>
      <c r="O47" s="29">
        <v>8</v>
      </c>
      <c r="P47" s="25" t="s">
        <v>47</v>
      </c>
    </row>
    <row r="48" spans="1:16" ht="14.25">
      <c r="A48" s="25" t="s">
        <v>140</v>
      </c>
      <c r="B48" s="25" t="s">
        <v>45</v>
      </c>
      <c r="C48" s="25" t="s">
        <v>141</v>
      </c>
      <c r="D48" s="26">
        <v>0.155</v>
      </c>
      <c r="E48" s="27">
        <v>31</v>
      </c>
      <c r="F48" s="27">
        <v>50</v>
      </c>
      <c r="G48" s="28">
        <v>1300</v>
      </c>
      <c r="H48" s="27">
        <v>47</v>
      </c>
      <c r="I48" s="28">
        <v>1460</v>
      </c>
      <c r="J48" s="27">
        <v>3.5</v>
      </c>
      <c r="K48" s="29">
        <v>0.27</v>
      </c>
      <c r="L48" s="29"/>
      <c r="M48" s="29">
        <v>13</v>
      </c>
      <c r="N48" s="29"/>
      <c r="O48" s="29">
        <v>8</v>
      </c>
      <c r="P48" s="25" t="s">
        <v>47</v>
      </c>
    </row>
    <row r="49" spans="1:16" ht="14.25">
      <c r="A49" s="25" t="s">
        <v>142</v>
      </c>
      <c r="B49" s="25" t="s">
        <v>143</v>
      </c>
      <c r="C49" s="25" t="s">
        <v>144</v>
      </c>
      <c r="D49" s="26">
        <v>0.393762</v>
      </c>
      <c r="E49" s="27">
        <v>58</v>
      </c>
      <c r="F49" s="27">
        <v>67.89</v>
      </c>
      <c r="G49" s="28">
        <v>2200</v>
      </c>
      <c r="H49" s="27">
        <v>57</v>
      </c>
      <c r="I49" s="28">
        <v>3300</v>
      </c>
      <c r="J49" s="27">
        <v>8</v>
      </c>
      <c r="K49" s="29">
        <v>0.38</v>
      </c>
      <c r="L49" s="29"/>
      <c r="M49" s="29">
        <v>16.4</v>
      </c>
      <c r="N49" s="29">
        <v>43.4</v>
      </c>
      <c r="O49" s="29">
        <v>10</v>
      </c>
      <c r="P49" s="25" t="s">
        <v>47</v>
      </c>
    </row>
    <row r="50" spans="1:16" ht="14.25">
      <c r="A50" s="30" t="s">
        <v>145</v>
      </c>
      <c r="B50" s="30" t="s">
        <v>143</v>
      </c>
      <c r="C50" s="30" t="s">
        <v>146</v>
      </c>
      <c r="D50" s="31">
        <v>0.6027840000000001</v>
      </c>
      <c r="E50" s="32">
        <v>69</v>
      </c>
      <c r="F50" s="32">
        <v>87.36</v>
      </c>
      <c r="G50" s="33">
        <v>2100</v>
      </c>
      <c r="H50" s="32">
        <v>68</v>
      </c>
      <c r="I50" s="33">
        <v>4700</v>
      </c>
      <c r="J50" s="32">
        <v>12</v>
      </c>
      <c r="K50" s="34">
        <v>0.54</v>
      </c>
      <c r="L50" s="34"/>
      <c r="M50" s="34">
        <v>20.1</v>
      </c>
      <c r="N50" s="34"/>
      <c r="O50" s="34">
        <v>12</v>
      </c>
      <c r="P50" s="30" t="s">
        <v>47</v>
      </c>
    </row>
    <row r="51" spans="1:16" ht="14.25">
      <c r="A51" s="14" t="s">
        <v>147</v>
      </c>
      <c r="B51" s="35"/>
      <c r="C51" s="35"/>
      <c r="D51" s="36"/>
      <c r="E51" s="37"/>
      <c r="F51" s="37"/>
      <c r="G51" s="38"/>
      <c r="H51" s="37"/>
      <c r="I51" s="38"/>
      <c r="J51" s="37"/>
      <c r="K51" s="39"/>
      <c r="L51" s="39"/>
      <c r="M51" s="39"/>
      <c r="N51" s="39"/>
      <c r="O51" s="39"/>
      <c r="P51" s="40"/>
    </row>
    <row r="52" spans="1:16" ht="14.25">
      <c r="A52" s="20" t="s">
        <v>148</v>
      </c>
      <c r="B52" s="20" t="s">
        <v>57</v>
      </c>
      <c r="C52" s="20" t="s">
        <v>149</v>
      </c>
      <c r="D52" s="21">
        <v>0.023500800000000002</v>
      </c>
      <c r="E52" s="22">
        <v>14.4</v>
      </c>
      <c r="F52" s="22">
        <v>16.32</v>
      </c>
      <c r="G52" s="23">
        <v>1200</v>
      </c>
      <c r="H52" s="22">
        <v>21.3</v>
      </c>
      <c r="I52" s="23">
        <v>308</v>
      </c>
      <c r="J52" s="22">
        <v>1.9</v>
      </c>
      <c r="K52" s="24">
        <v>0.12</v>
      </c>
      <c r="L52" s="24"/>
      <c r="M52" s="24">
        <v>3.5</v>
      </c>
      <c r="N52" s="24">
        <v>8.6</v>
      </c>
      <c r="O52" s="24">
        <v>10</v>
      </c>
      <c r="P52" s="20" t="s">
        <v>66</v>
      </c>
    </row>
    <row r="53" spans="1:16" ht="14.25">
      <c r="A53" s="25" t="s">
        <v>150</v>
      </c>
      <c r="B53" s="25" t="s">
        <v>57</v>
      </c>
      <c r="C53" s="25" t="s">
        <v>151</v>
      </c>
      <c r="D53" s="26">
        <v>0.0838926</v>
      </c>
      <c r="E53" s="27">
        <v>19.8</v>
      </c>
      <c r="F53" s="27">
        <v>42.37</v>
      </c>
      <c r="G53" s="28">
        <v>1100</v>
      </c>
      <c r="H53" s="27">
        <v>34.6</v>
      </c>
      <c r="I53" s="28">
        <v>670</v>
      </c>
      <c r="J53" s="27">
        <v>3.3</v>
      </c>
      <c r="K53" s="29">
        <v>0.31</v>
      </c>
      <c r="L53" s="29"/>
      <c r="M53" s="29">
        <v>8.5</v>
      </c>
      <c r="N53" s="29">
        <v>27.3</v>
      </c>
      <c r="O53" s="43" t="s">
        <v>71</v>
      </c>
      <c r="P53" s="25" t="s">
        <v>152</v>
      </c>
    </row>
    <row r="54" spans="1:16" ht="14.25">
      <c r="A54" s="20" t="s">
        <v>153</v>
      </c>
      <c r="B54" s="20" t="s">
        <v>57</v>
      </c>
      <c r="C54" s="20" t="s">
        <v>154</v>
      </c>
      <c r="D54" s="21">
        <v>0.130464</v>
      </c>
      <c r="E54" s="22">
        <v>24</v>
      </c>
      <c r="F54" s="22">
        <v>54.36</v>
      </c>
      <c r="G54" s="23">
        <v>1400</v>
      </c>
      <c r="H54" s="22">
        <v>39.6</v>
      </c>
      <c r="I54" s="23">
        <v>950</v>
      </c>
      <c r="J54" s="22">
        <v>5.1</v>
      </c>
      <c r="K54" s="24">
        <v>0.42</v>
      </c>
      <c r="L54" s="24"/>
      <c r="M54" s="24">
        <v>9.05</v>
      </c>
      <c r="N54" s="24">
        <v>36.4</v>
      </c>
      <c r="O54" s="24" t="s">
        <v>59</v>
      </c>
      <c r="P54" s="20" t="s">
        <v>152</v>
      </c>
    </row>
    <row r="55" spans="1:16" ht="14.25">
      <c r="A55" s="25" t="s">
        <v>155</v>
      </c>
      <c r="B55" s="25" t="s">
        <v>57</v>
      </c>
      <c r="C55" s="25" t="s">
        <v>156</v>
      </c>
      <c r="D55" s="26">
        <v>0.16060800000000003</v>
      </c>
      <c r="E55" s="27">
        <v>42</v>
      </c>
      <c r="F55" s="27">
        <v>38.24</v>
      </c>
      <c r="G55" s="28">
        <v>2400</v>
      </c>
      <c r="H55" s="27">
        <v>39.3</v>
      </c>
      <c r="I55" s="28">
        <v>1630</v>
      </c>
      <c r="J55" s="27">
        <v>9.8</v>
      </c>
      <c r="K55" s="29">
        <v>0.6</v>
      </c>
      <c r="L55" s="29"/>
      <c r="M55" s="29">
        <v>8.45</v>
      </c>
      <c r="N55" s="29">
        <v>20</v>
      </c>
      <c r="O55" s="43">
        <v>8</v>
      </c>
      <c r="P55" s="25" t="s">
        <v>66</v>
      </c>
    </row>
    <row r="56" spans="1:16" ht="14.25">
      <c r="A56" s="20" t="s">
        <v>157</v>
      </c>
      <c r="B56" s="20" t="s">
        <v>57</v>
      </c>
      <c r="C56" s="20" t="s">
        <v>158</v>
      </c>
      <c r="D56" s="21">
        <v>0.316479</v>
      </c>
      <c r="E56" s="22">
        <v>41</v>
      </c>
      <c r="F56" s="22">
        <v>77.19</v>
      </c>
      <c r="G56" s="23">
        <v>2140</v>
      </c>
      <c r="H56" s="22">
        <v>47</v>
      </c>
      <c r="I56" s="23">
        <v>1927</v>
      </c>
      <c r="J56" s="22">
        <v>9.8</v>
      </c>
      <c r="K56" s="24">
        <v>0.79</v>
      </c>
      <c r="L56" s="24"/>
      <c r="M56" s="24">
        <v>9.8</v>
      </c>
      <c r="N56" s="24">
        <v>42.5</v>
      </c>
      <c r="O56" s="24">
        <v>8</v>
      </c>
      <c r="P56" s="20" t="s">
        <v>66</v>
      </c>
    </row>
    <row r="57" spans="1:16" ht="14.25">
      <c r="A57" s="25" t="s">
        <v>159</v>
      </c>
      <c r="B57" s="25" t="s">
        <v>57</v>
      </c>
      <c r="C57" s="25" t="s">
        <v>160</v>
      </c>
      <c r="D57" s="26">
        <v>0.19795000000000001</v>
      </c>
      <c r="E57" s="27">
        <v>37</v>
      </c>
      <c r="F57" s="27">
        <v>53.5</v>
      </c>
      <c r="G57" s="28">
        <v>2000</v>
      </c>
      <c r="H57" s="27">
        <v>41.8</v>
      </c>
      <c r="I57" s="28">
        <v>1550</v>
      </c>
      <c r="J57" s="27">
        <v>8.5</v>
      </c>
      <c r="K57" s="29">
        <v>0.64</v>
      </c>
      <c r="L57" s="29"/>
      <c r="M57" s="29">
        <v>8.45</v>
      </c>
      <c r="N57" s="29">
        <v>31.5</v>
      </c>
      <c r="O57" s="43">
        <v>8</v>
      </c>
      <c r="P57" s="25" t="s">
        <v>66</v>
      </c>
    </row>
    <row r="58" spans="1:16" ht="14.25">
      <c r="A58" s="20" t="s">
        <v>161</v>
      </c>
      <c r="B58" s="20" t="s">
        <v>57</v>
      </c>
      <c r="C58" s="20" t="s">
        <v>162</v>
      </c>
      <c r="D58" s="21">
        <v>0.600538</v>
      </c>
      <c r="E58" s="22">
        <v>86</v>
      </c>
      <c r="F58" s="22">
        <v>69.83</v>
      </c>
      <c r="G58" s="23">
        <v>4300</v>
      </c>
      <c r="H58" s="22">
        <v>48.2</v>
      </c>
      <c r="I58" s="23">
        <v>4145</v>
      </c>
      <c r="J58" s="22">
        <v>22</v>
      </c>
      <c r="K58" s="24">
        <v>1.65</v>
      </c>
      <c r="L58" s="24"/>
      <c r="M58" s="24">
        <v>9.6</v>
      </c>
      <c r="N58" s="24">
        <v>39.4</v>
      </c>
      <c r="O58" s="24">
        <v>10</v>
      </c>
      <c r="P58" s="20" t="s">
        <v>66</v>
      </c>
    </row>
    <row r="59" spans="1:16" ht="14.25">
      <c r="A59" s="25" t="s">
        <v>163</v>
      </c>
      <c r="B59" s="25" t="s">
        <v>57</v>
      </c>
      <c r="C59" s="25" t="s">
        <v>164</v>
      </c>
      <c r="D59" s="26">
        <v>0.8207340000000001</v>
      </c>
      <c r="E59" s="27">
        <v>111</v>
      </c>
      <c r="F59" s="27">
        <v>73.94</v>
      </c>
      <c r="G59" s="28">
        <v>4690</v>
      </c>
      <c r="H59" s="27">
        <v>58</v>
      </c>
      <c r="I59" s="28">
        <v>6440</v>
      </c>
      <c r="J59" s="27">
        <v>34</v>
      </c>
      <c r="K59" s="29">
        <v>3.1</v>
      </c>
      <c r="L59" s="29"/>
      <c r="M59" s="29">
        <v>13.7</v>
      </c>
      <c r="N59" s="29">
        <v>44.5</v>
      </c>
      <c r="O59" s="43" t="s">
        <v>91</v>
      </c>
      <c r="P59" s="25" t="s">
        <v>66</v>
      </c>
    </row>
    <row r="60" spans="1:16" ht="14.25">
      <c r="A60" s="20" t="s">
        <v>165</v>
      </c>
      <c r="B60" s="20" t="s">
        <v>57</v>
      </c>
      <c r="C60" s="20" t="s">
        <v>166</v>
      </c>
      <c r="D60" s="21">
        <v>1.5854115</v>
      </c>
      <c r="E60" s="22">
        <v>118.5</v>
      </c>
      <c r="F60" s="22">
        <v>133.79</v>
      </c>
      <c r="G60" s="23">
        <v>4400</v>
      </c>
      <c r="H60" s="22">
        <v>67.5</v>
      </c>
      <c r="I60" s="23">
        <v>8002</v>
      </c>
      <c r="J60" s="22">
        <v>41</v>
      </c>
      <c r="K60" s="24">
        <v>3.5</v>
      </c>
      <c r="L60" s="24"/>
      <c r="M60" s="24">
        <v>16.6</v>
      </c>
      <c r="N60" s="24">
        <v>88.8</v>
      </c>
      <c r="O60" s="24" t="s">
        <v>167</v>
      </c>
      <c r="P60" s="20" t="s">
        <v>66</v>
      </c>
    </row>
    <row r="61" spans="1:16" ht="14.25">
      <c r="A61" s="25" t="s">
        <v>168</v>
      </c>
      <c r="B61" s="25" t="s">
        <v>57</v>
      </c>
      <c r="C61" s="25" t="s">
        <v>169</v>
      </c>
      <c r="D61" s="26">
        <v>1.3343226000000001</v>
      </c>
      <c r="E61" s="27">
        <v>101.4</v>
      </c>
      <c r="F61" s="27">
        <v>131.59</v>
      </c>
      <c r="G61" s="28">
        <v>3800</v>
      </c>
      <c r="H61" s="27">
        <v>67.1</v>
      </c>
      <c r="I61" s="28">
        <v>6804</v>
      </c>
      <c r="J61" s="27">
        <v>36</v>
      </c>
      <c r="K61" s="29">
        <v>2.85</v>
      </c>
      <c r="L61" s="29"/>
      <c r="M61" s="29">
        <v>15.7</v>
      </c>
      <c r="N61" s="29">
        <v>88.7</v>
      </c>
      <c r="O61" s="43">
        <v>12</v>
      </c>
      <c r="P61" s="25" t="s">
        <v>66</v>
      </c>
    </row>
    <row r="62" spans="1:16" ht="14.25">
      <c r="A62" s="20" t="s">
        <v>170</v>
      </c>
      <c r="B62" s="20" t="s">
        <v>57</v>
      </c>
      <c r="C62" s="20" t="s">
        <v>171</v>
      </c>
      <c r="D62" s="21">
        <v>1.6592</v>
      </c>
      <c r="E62" s="22">
        <v>122</v>
      </c>
      <c r="F62" s="22">
        <v>136</v>
      </c>
      <c r="G62" s="23">
        <v>3950</v>
      </c>
      <c r="H62" s="22">
        <v>68</v>
      </c>
      <c r="I62" s="23">
        <v>8350</v>
      </c>
      <c r="J62" s="22">
        <v>43</v>
      </c>
      <c r="K62" s="24">
        <v>4.2</v>
      </c>
      <c r="L62" s="24"/>
      <c r="M62" s="24"/>
      <c r="N62" s="24"/>
      <c r="O62" s="24"/>
      <c r="P62" s="20"/>
    </row>
    <row r="63" spans="1:16" ht="14.25">
      <c r="A63" s="25" t="s">
        <v>172</v>
      </c>
      <c r="B63" s="25" t="s">
        <v>57</v>
      </c>
      <c r="C63" s="25" t="s">
        <v>173</v>
      </c>
      <c r="D63" s="26">
        <v>2.330112</v>
      </c>
      <c r="E63" s="27">
        <v>148</v>
      </c>
      <c r="F63" s="27">
        <v>157.44</v>
      </c>
      <c r="G63" s="28">
        <v>4860</v>
      </c>
      <c r="H63" s="27">
        <v>77</v>
      </c>
      <c r="I63" s="28">
        <v>11300</v>
      </c>
      <c r="J63" s="27">
        <v>60</v>
      </c>
      <c r="K63" s="29">
        <v>4.8</v>
      </c>
      <c r="L63" s="29"/>
      <c r="M63" s="29">
        <v>17.3</v>
      </c>
      <c r="N63" s="29">
        <v>108</v>
      </c>
      <c r="O63" s="43">
        <v>12</v>
      </c>
      <c r="P63" s="25" t="s">
        <v>66</v>
      </c>
    </row>
    <row r="64" spans="1:16" ht="14.25">
      <c r="A64" s="20" t="s">
        <v>174</v>
      </c>
      <c r="B64" s="20" t="s">
        <v>57</v>
      </c>
      <c r="C64" s="20" t="s">
        <v>175</v>
      </c>
      <c r="D64" s="21">
        <v>5.52184</v>
      </c>
      <c r="E64" s="22">
        <v>230</v>
      </c>
      <c r="F64" s="22">
        <v>240.08</v>
      </c>
      <c r="G64" s="23">
        <v>6110</v>
      </c>
      <c r="H64" s="22">
        <v>94</v>
      </c>
      <c r="I64" s="23">
        <v>21600</v>
      </c>
      <c r="J64" s="22">
        <v>115</v>
      </c>
      <c r="K64" s="24">
        <v>9.2</v>
      </c>
      <c r="L64" s="24"/>
      <c r="M64" s="24">
        <v>21.3</v>
      </c>
      <c r="N64" s="24">
        <v>170</v>
      </c>
      <c r="O64" s="24">
        <v>12</v>
      </c>
      <c r="P64" s="20" t="s">
        <v>66</v>
      </c>
    </row>
    <row r="65" spans="1:16" ht="14.25">
      <c r="A65" s="25" t="s">
        <v>176</v>
      </c>
      <c r="B65" s="25" t="s">
        <v>57</v>
      </c>
      <c r="C65" s="25" t="s">
        <v>177</v>
      </c>
      <c r="D65" s="26">
        <v>9.802442000000001</v>
      </c>
      <c r="E65" s="27">
        <v>247</v>
      </c>
      <c r="F65" s="27">
        <v>396.86</v>
      </c>
      <c r="G65" s="28">
        <v>5670</v>
      </c>
      <c r="H65" s="27">
        <v>109</v>
      </c>
      <c r="I65" s="28">
        <v>27100</v>
      </c>
      <c r="J65" s="27">
        <v>139</v>
      </c>
      <c r="K65" s="29">
        <v>1.25</v>
      </c>
      <c r="L65" s="29"/>
      <c r="M65" s="29">
        <v>23.8</v>
      </c>
      <c r="N65" s="29">
        <v>294</v>
      </c>
      <c r="O65" s="43">
        <v>12</v>
      </c>
      <c r="P65" s="25" t="s">
        <v>66</v>
      </c>
    </row>
    <row r="66" spans="1:16" ht="14.25">
      <c r="A66" s="44" t="s">
        <v>178</v>
      </c>
      <c r="B66" s="44" t="s">
        <v>57</v>
      </c>
      <c r="C66" s="44" t="s">
        <v>179</v>
      </c>
      <c r="D66" s="45">
        <v>37.7618</v>
      </c>
      <c r="E66" s="46">
        <v>698</v>
      </c>
      <c r="F66" s="46">
        <v>541</v>
      </c>
      <c r="G66" s="47">
        <v>10500</v>
      </c>
      <c r="H66" s="46">
        <v>145</v>
      </c>
      <c r="I66" s="47">
        <v>101530</v>
      </c>
      <c r="J66" s="46">
        <v>519</v>
      </c>
      <c r="K66" s="48" t="s">
        <v>180</v>
      </c>
      <c r="L66" s="48"/>
      <c r="M66" s="48"/>
      <c r="N66" s="48"/>
      <c r="O66" s="48"/>
      <c r="P66" s="44"/>
    </row>
    <row r="67" spans="1:16" ht="14.25">
      <c r="A67" s="14" t="s">
        <v>181</v>
      </c>
      <c r="B67" s="35"/>
      <c r="C67" s="35"/>
      <c r="D67" s="36"/>
      <c r="E67" s="37"/>
      <c r="F67" s="37"/>
      <c r="G67" s="38"/>
      <c r="H67" s="37"/>
      <c r="I67" s="38"/>
      <c r="J67" s="37"/>
      <c r="K67" s="39"/>
      <c r="L67" s="39"/>
      <c r="M67" s="39"/>
      <c r="N67" s="39"/>
      <c r="O67" s="39"/>
      <c r="P67" s="40"/>
    </row>
    <row r="68" spans="1:16" ht="14.25">
      <c r="A68" s="20" t="s">
        <v>182</v>
      </c>
      <c r="B68" s="20" t="s">
        <v>45</v>
      </c>
      <c r="C68" s="20" t="s">
        <v>183</v>
      </c>
      <c r="D68" s="21">
        <v>0.010165</v>
      </c>
      <c r="E68" s="22">
        <v>10.7</v>
      </c>
      <c r="F68" s="22">
        <v>9.5</v>
      </c>
      <c r="G68" s="23">
        <v>1120</v>
      </c>
      <c r="H68" s="22">
        <v>15.5</v>
      </c>
      <c r="I68" s="23">
        <v>165</v>
      </c>
      <c r="J68" s="22">
        <v>0.8</v>
      </c>
      <c r="K68" s="24">
        <v>0.03</v>
      </c>
      <c r="L68" s="24"/>
      <c r="M68" s="24">
        <v>3.4</v>
      </c>
      <c r="N68" s="24"/>
      <c r="O68" s="24">
        <v>6</v>
      </c>
      <c r="P68" s="20" t="s">
        <v>47</v>
      </c>
    </row>
    <row r="69" spans="1:16" ht="14.25">
      <c r="A69" s="25" t="s">
        <v>184</v>
      </c>
      <c r="B69" s="25" t="s">
        <v>45</v>
      </c>
      <c r="C69" s="25" t="s">
        <v>185</v>
      </c>
      <c r="D69" s="26">
        <v>0.025504100000000005</v>
      </c>
      <c r="E69" s="27">
        <v>11.3</v>
      </c>
      <c r="F69" s="27">
        <v>22.57</v>
      </c>
      <c r="G69" s="28">
        <v>1025</v>
      </c>
      <c r="H69" s="27">
        <v>19.3</v>
      </c>
      <c r="I69" s="28">
        <v>215</v>
      </c>
      <c r="J69" s="27">
        <v>1.1</v>
      </c>
      <c r="K69" s="29">
        <v>0.04</v>
      </c>
      <c r="L69" s="29"/>
      <c r="M69" s="29">
        <v>5.6</v>
      </c>
      <c r="N69" s="29"/>
      <c r="O69" s="29">
        <v>8</v>
      </c>
      <c r="P69" s="25" t="s">
        <v>47</v>
      </c>
    </row>
    <row r="70" spans="1:16" ht="14.25">
      <c r="A70" s="20" t="s">
        <v>186</v>
      </c>
      <c r="B70" s="20" t="s">
        <v>45</v>
      </c>
      <c r="C70" s="20" t="s">
        <v>187</v>
      </c>
      <c r="D70" s="21">
        <v>0.04563</v>
      </c>
      <c r="E70" s="22">
        <v>19.5</v>
      </c>
      <c r="F70" s="22">
        <v>23.4</v>
      </c>
      <c r="G70" s="23">
        <v>1475</v>
      </c>
      <c r="H70" s="22">
        <v>24.2</v>
      </c>
      <c r="I70" s="23">
        <v>472</v>
      </c>
      <c r="J70" s="22">
        <v>2.4</v>
      </c>
      <c r="K70" s="24">
        <v>0.09</v>
      </c>
      <c r="L70" s="24"/>
      <c r="M70" s="24">
        <v>7.6</v>
      </c>
      <c r="N70" s="24"/>
      <c r="O70" s="24">
        <v>10</v>
      </c>
      <c r="P70" s="20" t="s">
        <v>47</v>
      </c>
    </row>
    <row r="71" spans="1:16" ht="14.25">
      <c r="A71" s="25" t="s">
        <v>188</v>
      </c>
      <c r="B71" s="25" t="s">
        <v>45</v>
      </c>
      <c r="C71" s="25" t="s">
        <v>189</v>
      </c>
      <c r="D71" s="26">
        <v>0.12098300000000002</v>
      </c>
      <c r="E71" s="27">
        <v>33.7</v>
      </c>
      <c r="F71" s="27">
        <v>35.9</v>
      </c>
      <c r="G71" s="28">
        <v>2230</v>
      </c>
      <c r="H71" s="27">
        <v>29.5</v>
      </c>
      <c r="I71" s="28">
        <v>999</v>
      </c>
      <c r="J71" s="27">
        <v>5</v>
      </c>
      <c r="K71" s="29">
        <v>0.16</v>
      </c>
      <c r="L71" s="29"/>
      <c r="M71" s="29">
        <v>9.45</v>
      </c>
      <c r="N71" s="29"/>
      <c r="O71" s="29">
        <v>8</v>
      </c>
      <c r="P71" s="25" t="s">
        <v>47</v>
      </c>
    </row>
    <row r="72" spans="1:16" ht="14.25">
      <c r="A72" s="44" t="s">
        <v>190</v>
      </c>
      <c r="B72" s="44" t="s">
        <v>45</v>
      </c>
      <c r="C72" s="44" t="s">
        <v>191</v>
      </c>
      <c r="D72" s="45">
        <v>0.499745</v>
      </c>
      <c r="E72" s="46">
        <v>78.7</v>
      </c>
      <c r="F72" s="46">
        <v>63.5</v>
      </c>
      <c r="G72" s="47">
        <v>3950</v>
      </c>
      <c r="H72" s="46">
        <v>41.1</v>
      </c>
      <c r="I72" s="47">
        <v>3230</v>
      </c>
      <c r="J72" s="46">
        <v>16</v>
      </c>
      <c r="K72" s="48">
        <v>0.5</v>
      </c>
      <c r="L72" s="48"/>
      <c r="M72" s="48">
        <v>12.45</v>
      </c>
      <c r="N72" s="48"/>
      <c r="O72" s="48">
        <v>10</v>
      </c>
      <c r="P72" s="44" t="s">
        <v>47</v>
      </c>
    </row>
    <row r="73" spans="1:16" ht="14.25">
      <c r="A73" s="14" t="s">
        <v>192</v>
      </c>
      <c r="B73" s="35"/>
      <c r="C73" s="35"/>
      <c r="D73" s="36"/>
      <c r="E73" s="37"/>
      <c r="F73" s="37"/>
      <c r="G73" s="38"/>
      <c r="H73" s="37"/>
      <c r="I73" s="38"/>
      <c r="J73" s="37"/>
      <c r="K73" s="39"/>
      <c r="L73" s="39"/>
      <c r="M73" s="39"/>
      <c r="N73" s="39"/>
      <c r="O73" s="39"/>
      <c r="P73" s="40"/>
    </row>
    <row r="74" spans="1:16" ht="14.25">
      <c r="A74" s="20" t="s">
        <v>193</v>
      </c>
      <c r="B74" s="20" t="s">
        <v>194</v>
      </c>
      <c r="C74" s="20" t="s">
        <v>195</v>
      </c>
      <c r="D74" s="21">
        <v>0.007220910000000001</v>
      </c>
      <c r="E74" s="22">
        <v>9.39</v>
      </c>
      <c r="F74" s="22">
        <v>7.69</v>
      </c>
      <c r="G74" s="23">
        <v>1000</v>
      </c>
      <c r="H74" s="22">
        <v>17.8</v>
      </c>
      <c r="I74" s="23">
        <v>167</v>
      </c>
      <c r="J74" s="22">
        <v>1.1</v>
      </c>
      <c r="K74" s="24">
        <v>0.072</v>
      </c>
      <c r="L74" s="24">
        <v>5.4</v>
      </c>
      <c r="M74" s="24"/>
      <c r="N74" s="24"/>
      <c r="O74" s="24"/>
      <c r="P74" s="20"/>
    </row>
    <row r="75" spans="1:16" ht="14.25">
      <c r="A75" s="25" t="s">
        <v>196</v>
      </c>
      <c r="B75" s="25" t="s">
        <v>194</v>
      </c>
      <c r="C75" s="25" t="s">
        <v>197</v>
      </c>
      <c r="D75" s="26">
        <v>0.02875</v>
      </c>
      <c r="E75" s="27">
        <v>12.5</v>
      </c>
      <c r="F75" s="27">
        <v>23</v>
      </c>
      <c r="G75" s="28">
        <v>870</v>
      </c>
      <c r="H75" s="27">
        <v>30.6</v>
      </c>
      <c r="I75" s="28">
        <v>382</v>
      </c>
      <c r="J75" s="27">
        <v>2.1</v>
      </c>
      <c r="K75" s="29">
        <v>0.14</v>
      </c>
      <c r="L75" s="29">
        <v>8.6</v>
      </c>
      <c r="M75" s="29">
        <v>6.9</v>
      </c>
      <c r="N75" s="29"/>
      <c r="O75" s="29">
        <v>10</v>
      </c>
      <c r="P75" s="25" t="s">
        <v>47</v>
      </c>
    </row>
    <row r="76" spans="1:16" ht="14.25">
      <c r="A76" s="20" t="s">
        <v>198</v>
      </c>
      <c r="B76" s="20" t="s">
        <v>194</v>
      </c>
      <c r="C76" s="20" t="s">
        <v>199</v>
      </c>
      <c r="D76" s="21">
        <v>0.042636</v>
      </c>
      <c r="E76" s="22">
        <v>22.8</v>
      </c>
      <c r="F76" s="22">
        <v>18.7</v>
      </c>
      <c r="G76" s="23">
        <v>1150</v>
      </c>
      <c r="H76" s="22">
        <v>40.2</v>
      </c>
      <c r="I76" s="23">
        <v>917</v>
      </c>
      <c r="J76" s="22">
        <v>4.5</v>
      </c>
      <c r="K76" s="24">
        <v>0.35</v>
      </c>
      <c r="L76" s="24">
        <v>20</v>
      </c>
      <c r="M76" s="24"/>
      <c r="N76" s="24"/>
      <c r="O76" s="24"/>
      <c r="P76" s="20"/>
    </row>
    <row r="77" spans="1:16" ht="14.25">
      <c r="A77" s="25" t="s">
        <v>200</v>
      </c>
      <c r="B77" s="25" t="s">
        <v>194</v>
      </c>
      <c r="C77" s="25" t="s">
        <v>201</v>
      </c>
      <c r="D77" s="26">
        <v>0.123488</v>
      </c>
      <c r="E77" s="27">
        <v>22.7</v>
      </c>
      <c r="F77" s="27">
        <v>54.4</v>
      </c>
      <c r="G77" s="28">
        <v>940</v>
      </c>
      <c r="H77" s="27">
        <v>46.1</v>
      </c>
      <c r="I77" s="28">
        <v>10473</v>
      </c>
      <c r="J77" s="27">
        <v>5.3</v>
      </c>
      <c r="K77" s="29">
        <v>0.4</v>
      </c>
      <c r="L77" s="29">
        <v>27</v>
      </c>
      <c r="M77" s="29">
        <v>12.2</v>
      </c>
      <c r="N77" s="29"/>
      <c r="O77" s="29">
        <v>12</v>
      </c>
      <c r="P77" s="25" t="s">
        <v>47</v>
      </c>
    </row>
    <row r="78" spans="1:16" ht="14.25">
      <c r="A78" s="20" t="s">
        <v>202</v>
      </c>
      <c r="B78" s="20" t="s">
        <v>194</v>
      </c>
      <c r="C78" s="20" t="s">
        <v>203</v>
      </c>
      <c r="D78" s="21">
        <v>0.39672</v>
      </c>
      <c r="E78" s="22">
        <v>46.4</v>
      </c>
      <c r="F78" s="22">
        <v>85.5</v>
      </c>
      <c r="G78" s="23">
        <v>1560</v>
      </c>
      <c r="H78" s="22">
        <v>59.2</v>
      </c>
      <c r="I78" s="23">
        <v>2748</v>
      </c>
      <c r="J78" s="22">
        <v>13</v>
      </c>
      <c r="K78" s="24">
        <v>1.11</v>
      </c>
      <c r="L78" s="24">
        <v>63</v>
      </c>
      <c r="M78" s="24">
        <v>14.7</v>
      </c>
      <c r="N78" s="24"/>
      <c r="O78" s="24">
        <v>12</v>
      </c>
      <c r="P78" s="20" t="s">
        <v>47</v>
      </c>
    </row>
    <row r="79" spans="1:16" ht="14.25">
      <c r="A79" s="25" t="s">
        <v>204</v>
      </c>
      <c r="B79" s="25" t="s">
        <v>194</v>
      </c>
      <c r="C79" s="25" t="s">
        <v>205</v>
      </c>
      <c r="D79" s="26">
        <v>0.206793</v>
      </c>
      <c r="E79" s="27">
        <v>33.3</v>
      </c>
      <c r="F79" s="27">
        <v>62.1</v>
      </c>
      <c r="G79" s="28">
        <v>1560</v>
      </c>
      <c r="H79" s="27">
        <v>46.2</v>
      </c>
      <c r="I79" s="28">
        <v>1539</v>
      </c>
      <c r="J79" s="27">
        <v>11</v>
      </c>
      <c r="K79" s="29">
        <v>0.65</v>
      </c>
      <c r="L79" s="29">
        <v>45</v>
      </c>
      <c r="M79" s="29">
        <v>14.7</v>
      </c>
      <c r="N79" s="29"/>
      <c r="O79" s="29">
        <v>12</v>
      </c>
      <c r="P79" s="25" t="s">
        <v>47</v>
      </c>
    </row>
    <row r="80" spans="1:16" ht="14.25">
      <c r="A80" s="20" t="s">
        <v>206</v>
      </c>
      <c r="B80" s="20" t="s">
        <v>194</v>
      </c>
      <c r="C80" s="20" t="s">
        <v>207</v>
      </c>
      <c r="D80" s="21">
        <v>0.5896800000000001</v>
      </c>
      <c r="E80" s="22">
        <v>54.6</v>
      </c>
      <c r="F80" s="22">
        <v>108</v>
      </c>
      <c r="G80" s="23">
        <v>1540</v>
      </c>
      <c r="H80" s="22">
        <v>73.1</v>
      </c>
      <c r="I80" s="23">
        <v>3995</v>
      </c>
      <c r="J80" s="22">
        <v>18</v>
      </c>
      <c r="K80" s="24">
        <v>1.56</v>
      </c>
      <c r="L80" s="24">
        <v>80</v>
      </c>
      <c r="M80" s="24">
        <v>20.5</v>
      </c>
      <c r="N80" s="24"/>
      <c r="O80" s="24">
        <v>12</v>
      </c>
      <c r="P80" s="20" t="s">
        <v>47</v>
      </c>
    </row>
    <row r="81" spans="1:16" ht="14.25">
      <c r="A81" s="30" t="s">
        <v>208</v>
      </c>
      <c r="B81" s="30" t="s">
        <v>194</v>
      </c>
      <c r="C81" s="30" t="s">
        <v>209</v>
      </c>
      <c r="D81" s="31">
        <v>0.7137</v>
      </c>
      <c r="E81" s="32">
        <v>61</v>
      </c>
      <c r="F81" s="32">
        <v>117</v>
      </c>
      <c r="G81" s="33">
        <v>1570</v>
      </c>
      <c r="H81" s="32">
        <v>81.6</v>
      </c>
      <c r="I81" s="33">
        <v>5035</v>
      </c>
      <c r="J81" s="32">
        <v>23</v>
      </c>
      <c r="K81" s="34">
        <v>2.03</v>
      </c>
      <c r="L81" s="34">
        <v>85</v>
      </c>
      <c r="M81" s="34">
        <v>22.8</v>
      </c>
      <c r="N81" s="34"/>
      <c r="O81" s="34">
        <v>12</v>
      </c>
      <c r="P81" s="30" t="s">
        <v>47</v>
      </c>
    </row>
    <row r="82" spans="1:16" ht="14.25">
      <c r="A82" s="14" t="s">
        <v>210</v>
      </c>
      <c r="B82" s="35"/>
      <c r="C82" s="35"/>
      <c r="D82" s="36"/>
      <c r="E82" s="37"/>
      <c r="F82" s="37"/>
      <c r="G82" s="38"/>
      <c r="H82" s="37"/>
      <c r="I82" s="38"/>
      <c r="J82" s="37"/>
      <c r="K82" s="39"/>
      <c r="L82" s="39"/>
      <c r="M82" s="39"/>
      <c r="N82" s="39"/>
      <c r="O82" s="39"/>
      <c r="P82" s="40"/>
    </row>
    <row r="83" spans="1:16" ht="14.25">
      <c r="A83" s="20" t="s">
        <v>211</v>
      </c>
      <c r="B83" s="20" t="s">
        <v>212</v>
      </c>
      <c r="C83" s="20" t="s">
        <v>213</v>
      </c>
      <c r="D83" s="21">
        <v>0.0059368</v>
      </c>
      <c r="E83" s="22">
        <v>8.2</v>
      </c>
      <c r="F83" s="22">
        <v>7.24</v>
      </c>
      <c r="G83" s="23">
        <v>1270</v>
      </c>
      <c r="H83" s="22">
        <v>13.7</v>
      </c>
      <c r="I83" s="23">
        <v>111.8</v>
      </c>
      <c r="J83" s="22">
        <v>0.55</v>
      </c>
      <c r="K83" s="24"/>
      <c r="L83" s="24"/>
      <c r="M83" s="24"/>
      <c r="N83" s="24"/>
      <c r="O83" s="24"/>
      <c r="P83" s="20"/>
    </row>
    <row r="84" spans="1:16" ht="14.25">
      <c r="A84" s="25" t="s">
        <v>214</v>
      </c>
      <c r="B84" s="25" t="s">
        <v>194</v>
      </c>
      <c r="C84" s="25" t="s">
        <v>215</v>
      </c>
      <c r="D84" s="26">
        <v>0.005420800000000001</v>
      </c>
      <c r="E84" s="27">
        <v>8.47</v>
      </c>
      <c r="F84" s="27">
        <v>6.4</v>
      </c>
      <c r="G84" s="28">
        <v>610</v>
      </c>
      <c r="H84" s="27">
        <v>14.2</v>
      </c>
      <c r="I84" s="28">
        <v>120</v>
      </c>
      <c r="J84" s="27">
        <v>0.6</v>
      </c>
      <c r="K84" s="29"/>
      <c r="L84" s="29">
        <v>3.9</v>
      </c>
      <c r="M84" s="29">
        <v>2.2</v>
      </c>
      <c r="N84" s="29"/>
      <c r="O84" s="29">
        <v>8</v>
      </c>
      <c r="P84" s="25" t="s">
        <v>66</v>
      </c>
    </row>
    <row r="85" spans="1:16" ht="14.25">
      <c r="A85" s="20" t="s">
        <v>216</v>
      </c>
      <c r="B85" s="20" t="s">
        <v>194</v>
      </c>
      <c r="C85" s="20" t="s">
        <v>217</v>
      </c>
      <c r="D85" s="21">
        <v>0.007803900000000001</v>
      </c>
      <c r="E85" s="22">
        <v>11.7</v>
      </c>
      <c r="F85" s="22">
        <v>6.67</v>
      </c>
      <c r="G85" s="23">
        <v>870</v>
      </c>
      <c r="H85" s="22">
        <v>14</v>
      </c>
      <c r="I85" s="23">
        <v>174</v>
      </c>
      <c r="J85" s="22">
        <v>0.85</v>
      </c>
      <c r="K85" s="24"/>
      <c r="L85" s="49">
        <v>5</v>
      </c>
      <c r="M85" s="24">
        <v>1.9</v>
      </c>
      <c r="N85" s="24"/>
      <c r="O85" s="24">
        <v>10</v>
      </c>
      <c r="P85" s="20" t="s">
        <v>66</v>
      </c>
    </row>
    <row r="86" spans="1:16" ht="14.25">
      <c r="A86" s="25" t="s">
        <v>218</v>
      </c>
      <c r="B86" s="25" t="s">
        <v>194</v>
      </c>
      <c r="C86" s="25" t="s">
        <v>219</v>
      </c>
      <c r="D86" s="26">
        <v>0.019008000000000004</v>
      </c>
      <c r="E86" s="27">
        <v>17.6</v>
      </c>
      <c r="F86" s="27">
        <v>10.8</v>
      </c>
      <c r="G86" s="28">
        <v>1280</v>
      </c>
      <c r="H86" s="27">
        <v>19</v>
      </c>
      <c r="I86" s="28">
        <v>333</v>
      </c>
      <c r="J86" s="27">
        <v>1</v>
      </c>
      <c r="K86" s="29"/>
      <c r="L86" s="29">
        <v>9.5</v>
      </c>
      <c r="M86" s="29">
        <v>1.9</v>
      </c>
      <c r="N86" s="29"/>
      <c r="O86" s="29">
        <v>10</v>
      </c>
      <c r="P86" s="25"/>
    </row>
    <row r="87" spans="1:16" ht="14.25">
      <c r="A87" s="20" t="s">
        <v>220</v>
      </c>
      <c r="B87" s="20" t="s">
        <v>212</v>
      </c>
      <c r="C87" s="20" t="s">
        <v>221</v>
      </c>
      <c r="D87" s="21">
        <v>0.19851840000000004</v>
      </c>
      <c r="E87" s="22">
        <v>28.8</v>
      </c>
      <c r="F87" s="22">
        <v>68.93</v>
      </c>
      <c r="G87" s="23">
        <v>1140</v>
      </c>
      <c r="H87" s="22">
        <v>54.9</v>
      </c>
      <c r="I87" s="23">
        <v>1584.1</v>
      </c>
      <c r="J87" s="22">
        <v>1.8</v>
      </c>
      <c r="K87" s="24"/>
      <c r="L87" s="24"/>
      <c r="M87" s="24"/>
      <c r="N87" s="24"/>
      <c r="O87" s="24"/>
      <c r="P87" s="20"/>
    </row>
    <row r="88" spans="1:16" ht="14.25">
      <c r="A88" s="25" t="s">
        <v>222</v>
      </c>
      <c r="B88" s="25" t="s">
        <v>57</v>
      </c>
      <c r="C88" s="25" t="s">
        <v>223</v>
      </c>
      <c r="D88" s="26">
        <v>0.35571200000000003</v>
      </c>
      <c r="E88" s="27">
        <v>44.8</v>
      </c>
      <c r="F88" s="27">
        <v>79.4</v>
      </c>
      <c r="G88" s="28">
        <v>1920</v>
      </c>
      <c r="H88" s="27">
        <v>48.2</v>
      </c>
      <c r="I88" s="28">
        <v>2160</v>
      </c>
      <c r="J88" s="27">
        <v>11</v>
      </c>
      <c r="K88" s="29">
        <v>0.98</v>
      </c>
      <c r="L88" s="29">
        <v>87</v>
      </c>
      <c r="M88" s="29">
        <v>10.6</v>
      </c>
      <c r="N88" s="29">
        <v>48.4</v>
      </c>
      <c r="O88" s="29">
        <v>10</v>
      </c>
      <c r="P88" s="25" t="s">
        <v>66</v>
      </c>
    </row>
    <row r="89" spans="1:16" ht="14.25">
      <c r="A89" s="20" t="s">
        <v>224</v>
      </c>
      <c r="B89" s="20" t="s">
        <v>212</v>
      </c>
      <c r="C89" s="20" t="s">
        <v>225</v>
      </c>
      <c r="D89" s="21">
        <v>0.0734448</v>
      </c>
      <c r="E89" s="22">
        <v>52.8</v>
      </c>
      <c r="F89" s="22">
        <v>13.91</v>
      </c>
      <c r="G89" s="23">
        <v>4330</v>
      </c>
      <c r="H89" s="22">
        <v>27.2</v>
      </c>
      <c r="I89" s="23">
        <v>1435.7</v>
      </c>
      <c r="J89" s="22">
        <v>8.1</v>
      </c>
      <c r="K89" s="24"/>
      <c r="L89" s="24"/>
      <c r="M89" s="24"/>
      <c r="N89" s="24"/>
      <c r="O89" s="24"/>
      <c r="P89" s="20"/>
    </row>
    <row r="90" spans="1:16" ht="14.25">
      <c r="A90" s="25" t="s">
        <v>226</v>
      </c>
      <c r="B90" s="25" t="s">
        <v>57</v>
      </c>
      <c r="C90" s="25" t="s">
        <v>227</v>
      </c>
      <c r="D90" s="26">
        <v>0.93594</v>
      </c>
      <c r="E90" s="27">
        <v>82.1</v>
      </c>
      <c r="F90" s="27">
        <v>114</v>
      </c>
      <c r="G90" s="28">
        <v>2870</v>
      </c>
      <c r="H90" s="27">
        <v>64</v>
      </c>
      <c r="I90" s="28">
        <v>5257</v>
      </c>
      <c r="J90" s="27">
        <v>28</v>
      </c>
      <c r="K90" s="29">
        <v>2.3</v>
      </c>
      <c r="L90" s="29">
        <v>203</v>
      </c>
      <c r="M90" s="29">
        <v>16.1</v>
      </c>
      <c r="N90" s="29">
        <v>71.8</v>
      </c>
      <c r="O90" s="29" t="s">
        <v>228</v>
      </c>
      <c r="P90" s="25" t="s">
        <v>229</v>
      </c>
    </row>
    <row r="91" spans="1:16" ht="14.25">
      <c r="A91" s="20" t="s">
        <v>230</v>
      </c>
      <c r="B91" s="20" t="s">
        <v>57</v>
      </c>
      <c r="C91" s="20" t="s">
        <v>231</v>
      </c>
      <c r="D91" s="21">
        <v>1.2047200000000002</v>
      </c>
      <c r="E91" s="22">
        <v>81.4</v>
      </c>
      <c r="F91" s="22">
        <v>148</v>
      </c>
      <c r="G91" s="23">
        <v>2520</v>
      </c>
      <c r="H91" s="22">
        <v>75.5</v>
      </c>
      <c r="I91" s="23">
        <v>6143</v>
      </c>
      <c r="J91" s="22">
        <v>33</v>
      </c>
      <c r="K91" s="24">
        <v>2.7</v>
      </c>
      <c r="L91" s="24">
        <v>228</v>
      </c>
      <c r="M91" s="24">
        <v>21.8</v>
      </c>
      <c r="N91" s="24">
        <v>96.3</v>
      </c>
      <c r="O91" s="24" t="s">
        <v>228</v>
      </c>
      <c r="P91" s="20" t="s">
        <v>229</v>
      </c>
    </row>
    <row r="92" spans="1:16" ht="14.25">
      <c r="A92" s="25" t="s">
        <v>232</v>
      </c>
      <c r="B92" s="25" t="s">
        <v>212</v>
      </c>
      <c r="C92" s="25" t="s">
        <v>233</v>
      </c>
      <c r="D92" s="26">
        <v>0.8546250000000001</v>
      </c>
      <c r="E92" s="27">
        <v>107.5</v>
      </c>
      <c r="F92" s="27">
        <v>79.5</v>
      </c>
      <c r="G92" s="28">
        <v>4500</v>
      </c>
      <c r="H92" s="27">
        <v>45</v>
      </c>
      <c r="I92" s="28">
        <v>4833.8</v>
      </c>
      <c r="J92" s="27">
        <v>25</v>
      </c>
      <c r="K92" s="29"/>
      <c r="L92" s="29"/>
      <c r="M92" s="29"/>
      <c r="N92" s="29"/>
      <c r="O92" s="29"/>
      <c r="P92" s="25"/>
    </row>
    <row r="93" spans="1:16" ht="14.25">
      <c r="A93" s="20" t="s">
        <v>234</v>
      </c>
      <c r="B93" s="20" t="s">
        <v>212</v>
      </c>
      <c r="C93" s="20" t="s">
        <v>235</v>
      </c>
      <c r="D93" s="21">
        <v>1.356885</v>
      </c>
      <c r="E93" s="22">
        <v>85.5</v>
      </c>
      <c r="F93" s="22">
        <v>158.7</v>
      </c>
      <c r="G93" s="23">
        <v>2160</v>
      </c>
      <c r="H93" s="22">
        <v>75.4</v>
      </c>
      <c r="I93" s="23">
        <v>6673</v>
      </c>
      <c r="J93" s="22">
        <v>32</v>
      </c>
      <c r="K93" s="24"/>
      <c r="L93" s="24"/>
      <c r="M93" s="24"/>
      <c r="N93" s="24"/>
      <c r="O93" s="24"/>
      <c r="P93" s="20"/>
    </row>
    <row r="94" spans="1:16" ht="14.25">
      <c r="A94" s="25" t="s">
        <v>236</v>
      </c>
      <c r="B94" s="25" t="s">
        <v>212</v>
      </c>
      <c r="C94" s="25" t="s">
        <v>237</v>
      </c>
      <c r="D94" s="26">
        <v>1.61784</v>
      </c>
      <c r="E94" s="27">
        <v>107</v>
      </c>
      <c r="F94" s="27">
        <v>151.2</v>
      </c>
      <c r="G94" s="28">
        <v>3000</v>
      </c>
      <c r="H94" s="27">
        <v>72.8</v>
      </c>
      <c r="I94" s="28">
        <v>7790</v>
      </c>
      <c r="J94" s="27">
        <v>51</v>
      </c>
      <c r="K94" s="29"/>
      <c r="L94" s="29"/>
      <c r="M94" s="29">
        <v>26.4</v>
      </c>
      <c r="N94" s="29">
        <v>152.7</v>
      </c>
      <c r="O94" s="29">
        <v>12</v>
      </c>
      <c r="P94" s="25" t="s">
        <v>66</v>
      </c>
    </row>
    <row r="95" spans="1:16" ht="14.25">
      <c r="A95" s="20" t="s">
        <v>238</v>
      </c>
      <c r="B95" s="20" t="s">
        <v>57</v>
      </c>
      <c r="C95" s="20" t="s">
        <v>239</v>
      </c>
      <c r="D95" s="21">
        <v>2.3326000000000002</v>
      </c>
      <c r="E95" s="22">
        <v>107</v>
      </c>
      <c r="F95" s="22">
        <v>218</v>
      </c>
      <c r="G95" s="23">
        <v>2770</v>
      </c>
      <c r="H95" s="22">
        <v>90.8</v>
      </c>
      <c r="I95" s="23">
        <v>9682</v>
      </c>
      <c r="J95" s="22">
        <v>52</v>
      </c>
      <c r="K95" s="24">
        <v>4.2</v>
      </c>
      <c r="L95" s="24">
        <v>325</v>
      </c>
      <c r="M95" s="24">
        <v>26.1</v>
      </c>
      <c r="N95" s="24">
        <v>154.4</v>
      </c>
      <c r="O95" s="24" t="s">
        <v>240</v>
      </c>
      <c r="P95" s="20" t="s">
        <v>66</v>
      </c>
    </row>
    <row r="96" spans="1:16" ht="14.25">
      <c r="A96" s="25" t="s">
        <v>241</v>
      </c>
      <c r="B96" s="25" t="s">
        <v>242</v>
      </c>
      <c r="C96" s="25" t="s">
        <v>243</v>
      </c>
      <c r="D96" s="26">
        <v>2.77125</v>
      </c>
      <c r="E96" s="27">
        <v>125</v>
      </c>
      <c r="F96" s="27">
        <v>221.7</v>
      </c>
      <c r="G96" s="28">
        <v>3850</v>
      </c>
      <c r="H96" s="27">
        <v>84</v>
      </c>
      <c r="I96" s="28">
        <v>10530</v>
      </c>
      <c r="J96" s="27">
        <v>56</v>
      </c>
      <c r="K96" s="29"/>
      <c r="L96" s="29"/>
      <c r="M96" s="29">
        <v>28.2</v>
      </c>
      <c r="N96" s="29"/>
      <c r="O96" s="29">
        <v>12</v>
      </c>
      <c r="P96" s="25" t="s">
        <v>66</v>
      </c>
    </row>
    <row r="97" spans="1:16" ht="14.25">
      <c r="A97" s="20" t="s">
        <v>244</v>
      </c>
      <c r="B97" s="20" t="s">
        <v>242</v>
      </c>
      <c r="C97" s="20" t="s">
        <v>245</v>
      </c>
      <c r="D97" s="21">
        <v>3.4975</v>
      </c>
      <c r="E97" s="22">
        <v>125</v>
      </c>
      <c r="F97" s="22">
        <v>279.8</v>
      </c>
      <c r="G97" s="23">
        <v>3200</v>
      </c>
      <c r="H97" s="22">
        <v>96</v>
      </c>
      <c r="I97" s="23">
        <v>12000</v>
      </c>
      <c r="J97" s="22">
        <v>57.1</v>
      </c>
      <c r="K97" s="24"/>
      <c r="L97" s="24"/>
      <c r="M97" s="24">
        <v>28.4</v>
      </c>
      <c r="N97" s="24"/>
      <c r="O97" s="24">
        <v>16</v>
      </c>
      <c r="P97" s="20" t="s">
        <v>66</v>
      </c>
    </row>
    <row r="98" spans="1:16" ht="14.25">
      <c r="A98" s="25" t="s">
        <v>246</v>
      </c>
      <c r="B98" s="25" t="s">
        <v>57</v>
      </c>
      <c r="C98" s="25" t="s">
        <v>247</v>
      </c>
      <c r="D98" s="26">
        <v>3.7101</v>
      </c>
      <c r="E98" s="27">
        <v>149</v>
      </c>
      <c r="F98" s="27">
        <v>249</v>
      </c>
      <c r="G98" s="28">
        <v>3620</v>
      </c>
      <c r="H98" s="27">
        <v>98</v>
      </c>
      <c r="I98" s="28">
        <v>14587</v>
      </c>
      <c r="J98" s="27">
        <v>78</v>
      </c>
      <c r="K98" s="29">
        <v>6.3</v>
      </c>
      <c r="L98" s="29">
        <v>421</v>
      </c>
      <c r="M98" s="29">
        <v>27.8</v>
      </c>
      <c r="N98" s="29">
        <v>178.8</v>
      </c>
      <c r="O98" s="29">
        <v>16</v>
      </c>
      <c r="P98" s="25" t="s">
        <v>66</v>
      </c>
    </row>
    <row r="99" spans="1:16" ht="14.25">
      <c r="A99" s="20" t="s">
        <v>248</v>
      </c>
      <c r="B99" s="20" t="s">
        <v>57</v>
      </c>
      <c r="C99" s="20" t="s">
        <v>249</v>
      </c>
      <c r="D99" s="21">
        <v>4.3262</v>
      </c>
      <c r="E99" s="22">
        <v>194</v>
      </c>
      <c r="F99" s="22">
        <v>223</v>
      </c>
      <c r="G99" s="23">
        <v>4690</v>
      </c>
      <c r="H99" s="22">
        <v>98.8</v>
      </c>
      <c r="I99" s="23">
        <v>19163</v>
      </c>
      <c r="J99" s="22">
        <v>102</v>
      </c>
      <c r="K99" s="24">
        <v>8.6</v>
      </c>
      <c r="L99" s="24">
        <v>433</v>
      </c>
      <c r="M99" s="24">
        <v>27.8</v>
      </c>
      <c r="N99" s="24">
        <v>153.3</v>
      </c>
      <c r="O99" s="24">
        <v>16</v>
      </c>
      <c r="P99" s="20" t="s">
        <v>66</v>
      </c>
    </row>
    <row r="100" spans="1:16" ht="14.25">
      <c r="A100" s="25" t="s">
        <v>250</v>
      </c>
      <c r="B100" s="25" t="s">
        <v>57</v>
      </c>
      <c r="C100" s="25" t="s">
        <v>251</v>
      </c>
      <c r="D100" s="26">
        <v>5.496</v>
      </c>
      <c r="E100" s="27">
        <v>240</v>
      </c>
      <c r="F100" s="27">
        <v>229</v>
      </c>
      <c r="G100" s="28">
        <v>5340</v>
      </c>
      <c r="H100" s="27">
        <v>98.6</v>
      </c>
      <c r="I100" s="28">
        <v>23635</v>
      </c>
      <c r="J100" s="27">
        <v>116</v>
      </c>
      <c r="K100" s="29">
        <v>10.7</v>
      </c>
      <c r="L100" s="29">
        <v>509</v>
      </c>
      <c r="M100" s="29">
        <v>27.3</v>
      </c>
      <c r="N100" s="29">
        <v>159.7</v>
      </c>
      <c r="O100" s="29">
        <v>16</v>
      </c>
      <c r="P100" s="25" t="s">
        <v>47</v>
      </c>
    </row>
    <row r="101" spans="1:16" ht="14.25">
      <c r="A101" s="20" t="s">
        <v>252</v>
      </c>
      <c r="B101" s="20" t="s">
        <v>253</v>
      </c>
      <c r="C101" s="20" t="s">
        <v>254</v>
      </c>
      <c r="D101" s="21">
        <v>9.0153</v>
      </c>
      <c r="E101" s="22">
        <v>243</v>
      </c>
      <c r="F101" s="22">
        <v>371</v>
      </c>
      <c r="G101" s="23">
        <v>3500</v>
      </c>
      <c r="H101" s="22">
        <v>118</v>
      </c>
      <c r="I101" s="23">
        <v>28700</v>
      </c>
      <c r="J101" s="22">
        <v>146</v>
      </c>
      <c r="K101" s="24"/>
      <c r="L101" s="24"/>
      <c r="M101" s="24"/>
      <c r="N101" s="24">
        <v>167.8</v>
      </c>
      <c r="O101" s="24"/>
      <c r="P101" s="20"/>
    </row>
    <row r="102" spans="1:16" ht="14.25">
      <c r="A102" s="30" t="s">
        <v>255</v>
      </c>
      <c r="B102" s="30" t="s">
        <v>45</v>
      </c>
      <c r="C102" s="30" t="s">
        <v>256</v>
      </c>
      <c r="D102" s="31">
        <v>3.15</v>
      </c>
      <c r="E102" s="32">
        <v>250</v>
      </c>
      <c r="F102" s="32">
        <v>126</v>
      </c>
      <c r="G102" s="33">
        <v>6100</v>
      </c>
      <c r="H102" s="32">
        <v>91.8</v>
      </c>
      <c r="I102" s="33">
        <v>23000</v>
      </c>
      <c r="J102" s="32">
        <v>61</v>
      </c>
      <c r="K102" s="34">
        <v>3.8</v>
      </c>
      <c r="L102" s="34"/>
      <c r="M102" s="34">
        <v>31</v>
      </c>
      <c r="N102" s="34"/>
      <c r="O102" s="34">
        <v>18</v>
      </c>
      <c r="P102" s="30" t="s">
        <v>66</v>
      </c>
    </row>
    <row r="103" spans="1:16" ht="14.25">
      <c r="A103" s="14" t="s">
        <v>257</v>
      </c>
      <c r="B103" s="35"/>
      <c r="C103" s="35"/>
      <c r="D103" s="36"/>
      <c r="E103" s="37"/>
      <c r="F103" s="37"/>
      <c r="G103" s="38"/>
      <c r="H103" s="37"/>
      <c r="I103" s="38"/>
      <c r="J103" s="37"/>
      <c r="K103" s="39"/>
      <c r="L103" s="39"/>
      <c r="M103" s="39"/>
      <c r="N103" s="39"/>
      <c r="O103" s="39"/>
      <c r="P103" s="40"/>
    </row>
    <row r="104" spans="1:16" ht="14.25">
      <c r="A104" s="20" t="s">
        <v>258</v>
      </c>
      <c r="B104" s="20" t="s">
        <v>57</v>
      </c>
      <c r="C104" s="20" t="s">
        <v>259</v>
      </c>
      <c r="D104" s="21">
        <v>0.29116499999999995</v>
      </c>
      <c r="E104" s="22">
        <v>41.3</v>
      </c>
      <c r="F104" s="22">
        <v>70.5</v>
      </c>
      <c r="G104" s="23">
        <v>1720</v>
      </c>
      <c r="H104" s="22">
        <v>54.6</v>
      </c>
      <c r="I104" s="23">
        <v>22530</v>
      </c>
      <c r="J104" s="22">
        <v>13.3</v>
      </c>
      <c r="K104" s="24">
        <v>1.1</v>
      </c>
      <c r="L104" s="24">
        <v>79</v>
      </c>
      <c r="M104" s="24"/>
      <c r="N104" s="24">
        <v>37.4</v>
      </c>
      <c r="O104" s="24"/>
      <c r="P104" s="20"/>
    </row>
    <row r="105" spans="1:16" ht="14.25">
      <c r="A105" s="25" t="s">
        <v>260</v>
      </c>
      <c r="B105" s="25" t="s">
        <v>57</v>
      </c>
      <c r="C105" s="25" t="s">
        <v>261</v>
      </c>
      <c r="D105" s="26">
        <v>0.57426</v>
      </c>
      <c r="E105" s="27">
        <v>56.3</v>
      </c>
      <c r="F105" s="27">
        <v>102</v>
      </c>
      <c r="G105" s="28">
        <v>2125</v>
      </c>
      <c r="H105" s="27">
        <v>61.9</v>
      </c>
      <c r="I105" s="28">
        <v>3480</v>
      </c>
      <c r="J105" s="27">
        <v>19.5</v>
      </c>
      <c r="K105" s="29">
        <v>1.6</v>
      </c>
      <c r="L105" s="29">
        <v>115</v>
      </c>
      <c r="M105" s="29"/>
      <c r="N105" s="29">
        <v>44.7</v>
      </c>
      <c r="O105" s="29"/>
      <c r="P105" s="25"/>
    </row>
    <row r="106" spans="1:16" ht="14.25">
      <c r="A106" s="20" t="s">
        <v>262</v>
      </c>
      <c r="B106" s="20" t="s">
        <v>57</v>
      </c>
      <c r="C106" s="20" t="s">
        <v>263</v>
      </c>
      <c r="D106" s="21">
        <v>1.0686719999999998</v>
      </c>
      <c r="E106" s="22">
        <v>73.6</v>
      </c>
      <c r="F106" s="22">
        <v>145.2</v>
      </c>
      <c r="G106" s="23">
        <v>2500</v>
      </c>
      <c r="H106" s="22">
        <v>70.6</v>
      </c>
      <c r="I106" s="23">
        <v>5193</v>
      </c>
      <c r="J106" s="22">
        <v>28</v>
      </c>
      <c r="K106" s="24">
        <v>2.4</v>
      </c>
      <c r="L106" s="24">
        <v>170</v>
      </c>
      <c r="M106" s="24">
        <v>19.7</v>
      </c>
      <c r="N106" s="24"/>
      <c r="O106" s="24">
        <v>13</v>
      </c>
      <c r="P106" s="20" t="s">
        <v>47</v>
      </c>
    </row>
    <row r="107" spans="1:16" ht="14.25">
      <c r="A107" s="25" t="s">
        <v>264</v>
      </c>
      <c r="B107" s="25" t="s">
        <v>57</v>
      </c>
      <c r="C107" s="25" t="s">
        <v>265</v>
      </c>
      <c r="D107" s="26">
        <v>1.82548</v>
      </c>
      <c r="E107" s="27">
        <v>97.1</v>
      </c>
      <c r="F107" s="27">
        <v>188</v>
      </c>
      <c r="G107" s="28">
        <v>2780</v>
      </c>
      <c r="H107" s="27">
        <v>78.6</v>
      </c>
      <c r="I107" s="28">
        <v>7640</v>
      </c>
      <c r="J107" s="27">
        <v>40</v>
      </c>
      <c r="K107" s="29">
        <v>3.55</v>
      </c>
      <c r="L107" s="29">
        <v>271</v>
      </c>
      <c r="M107" s="29">
        <v>21.5</v>
      </c>
      <c r="N107" s="29"/>
      <c r="O107" s="29">
        <v>14</v>
      </c>
      <c r="P107" s="25" t="s">
        <v>47</v>
      </c>
    </row>
    <row r="108" spans="1:16" ht="14.25">
      <c r="A108" s="20" t="s">
        <v>266</v>
      </c>
      <c r="B108" s="20" t="s">
        <v>57</v>
      </c>
      <c r="C108" s="20" t="s">
        <v>267</v>
      </c>
      <c r="D108" s="21">
        <v>3.2125</v>
      </c>
      <c r="E108" s="22">
        <v>125</v>
      </c>
      <c r="F108" s="22">
        <v>257</v>
      </c>
      <c r="G108" s="23">
        <v>3150</v>
      </c>
      <c r="H108" s="22">
        <v>92.1</v>
      </c>
      <c r="I108" s="23">
        <v>11500</v>
      </c>
      <c r="J108" s="22">
        <v>60</v>
      </c>
      <c r="K108" s="24">
        <v>5.3</v>
      </c>
      <c r="L108" s="24">
        <v>382</v>
      </c>
      <c r="M108" s="24">
        <v>26</v>
      </c>
      <c r="N108" s="24"/>
      <c r="O108" s="24">
        <v>16</v>
      </c>
      <c r="P108" s="20" t="s">
        <v>47</v>
      </c>
    </row>
    <row r="109" spans="1:16" ht="14.25">
      <c r="A109" s="25" t="s">
        <v>268</v>
      </c>
      <c r="B109" s="25" t="s">
        <v>57</v>
      </c>
      <c r="C109" s="25" t="s">
        <v>269</v>
      </c>
      <c r="D109" s="26">
        <v>5.3375</v>
      </c>
      <c r="E109" s="27">
        <v>175</v>
      </c>
      <c r="F109" s="27">
        <v>305</v>
      </c>
      <c r="G109" s="28">
        <v>4000</v>
      </c>
      <c r="H109" s="27">
        <v>103</v>
      </c>
      <c r="I109" s="28">
        <v>18000</v>
      </c>
      <c r="J109" s="27">
        <v>94</v>
      </c>
      <c r="K109" s="29">
        <v>8.3</v>
      </c>
      <c r="L109" s="29">
        <v>523</v>
      </c>
      <c r="M109" s="29">
        <v>30</v>
      </c>
      <c r="N109" s="29"/>
      <c r="O109" s="29">
        <v>18</v>
      </c>
      <c r="P109" s="25" t="s">
        <v>47</v>
      </c>
    </row>
    <row r="110" spans="1:16" ht="14.25">
      <c r="A110" s="20" t="s">
        <v>270</v>
      </c>
      <c r="B110" s="20" t="s">
        <v>57</v>
      </c>
      <c r="C110" s="20" t="s">
        <v>271</v>
      </c>
      <c r="D110" s="21">
        <v>7.9875</v>
      </c>
      <c r="E110" s="22">
        <v>213</v>
      </c>
      <c r="F110" s="22">
        <v>375</v>
      </c>
      <c r="G110" s="23">
        <v>4440</v>
      </c>
      <c r="H110" s="22">
        <v>114</v>
      </c>
      <c r="I110" s="23">
        <v>24200</v>
      </c>
      <c r="J110" s="22">
        <v>124</v>
      </c>
      <c r="K110" s="24">
        <v>11.2</v>
      </c>
      <c r="L110" s="24">
        <v>682</v>
      </c>
      <c r="M110" s="24"/>
      <c r="N110" s="24"/>
      <c r="O110" s="24"/>
      <c r="P110" s="20"/>
    </row>
    <row r="111" spans="1:16" ht="14.25">
      <c r="A111" s="25" t="s">
        <v>272</v>
      </c>
      <c r="B111" s="25" t="s">
        <v>253</v>
      </c>
      <c r="C111" s="25" t="s">
        <v>273</v>
      </c>
      <c r="D111" s="26">
        <v>11.536000000000001</v>
      </c>
      <c r="E111" s="27">
        <v>280</v>
      </c>
      <c r="F111" s="27">
        <v>412</v>
      </c>
      <c r="G111" s="28">
        <v>4200</v>
      </c>
      <c r="H111" s="27">
        <v>127</v>
      </c>
      <c r="I111" s="28">
        <v>35600</v>
      </c>
      <c r="J111" s="27">
        <v>180</v>
      </c>
      <c r="K111" s="29">
        <v>26</v>
      </c>
      <c r="L111" s="29"/>
      <c r="M111" s="29"/>
      <c r="N111" s="29"/>
      <c r="O111" s="29"/>
      <c r="P111" s="25"/>
    </row>
    <row r="112" spans="1:16" ht="14.25">
      <c r="A112" s="44" t="s">
        <v>274</v>
      </c>
      <c r="B112" s="44" t="s">
        <v>253</v>
      </c>
      <c r="C112" s="44" t="s">
        <v>275</v>
      </c>
      <c r="D112" s="45">
        <v>17.4064</v>
      </c>
      <c r="E112" s="46">
        <v>368</v>
      </c>
      <c r="F112" s="46">
        <v>473</v>
      </c>
      <c r="G112" s="47">
        <v>5000</v>
      </c>
      <c r="H112" s="46">
        <v>139</v>
      </c>
      <c r="I112" s="47">
        <v>51200</v>
      </c>
      <c r="J112" s="46">
        <v>260</v>
      </c>
      <c r="K112" s="48"/>
      <c r="L112" s="48"/>
      <c r="M112" s="48"/>
      <c r="N112" s="48"/>
      <c r="O112" s="48"/>
      <c r="P112" s="44"/>
    </row>
    <row r="113" spans="1:16" ht="14.25">
      <c r="A113" s="14" t="s">
        <v>276</v>
      </c>
      <c r="B113" s="35"/>
      <c r="C113" s="35"/>
      <c r="D113" s="36"/>
      <c r="E113" s="37"/>
      <c r="F113" s="37"/>
      <c r="G113" s="38"/>
      <c r="H113" s="37"/>
      <c r="I113" s="38"/>
      <c r="J113" s="37"/>
      <c r="K113" s="39"/>
      <c r="L113" s="39"/>
      <c r="M113" s="39"/>
      <c r="N113" s="39"/>
      <c r="O113" s="39"/>
      <c r="P113" s="40"/>
    </row>
    <row r="114" spans="1:16" ht="14.25">
      <c r="A114" s="20" t="s">
        <v>277</v>
      </c>
      <c r="B114" s="20" t="s">
        <v>194</v>
      </c>
      <c r="C114" s="20" t="s">
        <v>278</v>
      </c>
      <c r="D114" s="21">
        <v>0.5717180000000001</v>
      </c>
      <c r="E114" s="22">
        <v>67.9</v>
      </c>
      <c r="F114" s="22">
        <v>84.2</v>
      </c>
      <c r="G114" s="23">
        <v>3310</v>
      </c>
      <c r="H114" s="22">
        <v>49</v>
      </c>
      <c r="I114" s="23">
        <v>3277</v>
      </c>
      <c r="J114" s="22">
        <v>21</v>
      </c>
      <c r="K114" s="24">
        <v>1.3</v>
      </c>
      <c r="L114" s="24">
        <v>121</v>
      </c>
      <c r="M114" s="24"/>
      <c r="N114" s="24"/>
      <c r="O114" s="24"/>
      <c r="P114" s="20"/>
    </row>
    <row r="115" spans="1:16" ht="14.25">
      <c r="A115" s="25" t="s">
        <v>279</v>
      </c>
      <c r="B115" s="25" t="s">
        <v>194</v>
      </c>
      <c r="C115" s="25" t="s">
        <v>280</v>
      </c>
      <c r="D115" s="26">
        <v>0.18529600000000002</v>
      </c>
      <c r="E115" s="27">
        <v>31.3</v>
      </c>
      <c r="F115" s="27">
        <v>59.2</v>
      </c>
      <c r="G115" s="28">
        <v>1600</v>
      </c>
      <c r="H115" s="27">
        <v>44.1</v>
      </c>
      <c r="I115" s="28">
        <v>1377</v>
      </c>
      <c r="J115" s="27">
        <v>9.6</v>
      </c>
      <c r="K115" s="29">
        <v>0.52</v>
      </c>
      <c r="L115" s="29">
        <v>50</v>
      </c>
      <c r="M115" s="29"/>
      <c r="N115" s="29"/>
      <c r="O115" s="29"/>
      <c r="P115" s="25"/>
    </row>
    <row r="116" spans="1:16" ht="14.25">
      <c r="A116" s="30" t="s">
        <v>281</v>
      </c>
      <c r="B116" s="30" t="s">
        <v>194</v>
      </c>
      <c r="C116" s="30" t="s">
        <v>282</v>
      </c>
      <c r="D116" s="31">
        <v>0.8808590000000001</v>
      </c>
      <c r="E116" s="32">
        <v>70.3</v>
      </c>
      <c r="F116" s="32">
        <v>125.3</v>
      </c>
      <c r="G116" s="33">
        <v>2630</v>
      </c>
      <c r="H116" s="32">
        <v>64</v>
      </c>
      <c r="I116" s="33">
        <v>4498</v>
      </c>
      <c r="J116" s="32">
        <v>30</v>
      </c>
      <c r="K116" s="34">
        <v>1.7</v>
      </c>
      <c r="L116" s="34">
        <v>164</v>
      </c>
      <c r="M116" s="34"/>
      <c r="N116" s="34"/>
      <c r="O116" s="34"/>
      <c r="P116" s="30"/>
    </row>
    <row r="117" spans="1:16" ht="14.25">
      <c r="A117" s="14" t="s">
        <v>283</v>
      </c>
      <c r="B117" s="35"/>
      <c r="C117" s="35"/>
      <c r="D117" s="36"/>
      <c r="E117" s="37"/>
      <c r="F117" s="37"/>
      <c r="G117" s="38"/>
      <c r="H117" s="37"/>
      <c r="I117" s="38"/>
      <c r="J117" s="37"/>
      <c r="K117" s="39"/>
      <c r="L117" s="39"/>
      <c r="M117" s="39"/>
      <c r="N117" s="39"/>
      <c r="O117" s="39"/>
      <c r="P117" s="40"/>
    </row>
    <row r="118" spans="1:16" ht="14.25">
      <c r="A118" s="20" t="s">
        <v>284</v>
      </c>
      <c r="B118" s="20" t="s">
        <v>57</v>
      </c>
      <c r="C118" s="20" t="s">
        <v>285</v>
      </c>
      <c r="D118" s="21">
        <v>0.021840000000000002</v>
      </c>
      <c r="E118" s="22">
        <v>14</v>
      </c>
      <c r="F118" s="22">
        <v>15.6</v>
      </c>
      <c r="G118" s="23">
        <v>680</v>
      </c>
      <c r="H118" s="22">
        <v>22.7</v>
      </c>
      <c r="I118" s="23">
        <v>318</v>
      </c>
      <c r="J118" s="22">
        <v>1.7</v>
      </c>
      <c r="K118" s="24">
        <v>0.08</v>
      </c>
      <c r="L118" s="24">
        <v>6.9</v>
      </c>
      <c r="M118" s="24">
        <v>5.9</v>
      </c>
      <c r="N118" s="24"/>
      <c r="O118" s="24" t="s">
        <v>286</v>
      </c>
      <c r="P118" s="20" t="s">
        <v>66</v>
      </c>
    </row>
    <row r="119" spans="1:16" ht="14.25">
      <c r="A119" s="25" t="s">
        <v>287</v>
      </c>
      <c r="B119" s="25" t="s">
        <v>57</v>
      </c>
      <c r="C119" s="25" t="s">
        <v>288</v>
      </c>
      <c r="D119" s="26">
        <v>0.043134</v>
      </c>
      <c r="E119" s="27">
        <v>23.7</v>
      </c>
      <c r="F119" s="27">
        <v>18.2</v>
      </c>
      <c r="G119" s="28">
        <v>1250</v>
      </c>
      <c r="H119" s="27">
        <v>22.4</v>
      </c>
      <c r="I119" s="28">
        <v>530</v>
      </c>
      <c r="J119" s="27">
        <v>3</v>
      </c>
      <c r="K119" s="29">
        <v>0.18</v>
      </c>
      <c r="L119" s="29">
        <v>16</v>
      </c>
      <c r="M119" s="29">
        <v>4.9</v>
      </c>
      <c r="N119" s="29"/>
      <c r="O119" s="29" t="s">
        <v>286</v>
      </c>
      <c r="P119" s="25" t="s">
        <v>66</v>
      </c>
    </row>
    <row r="120" spans="1:16" ht="14.25">
      <c r="A120" s="20" t="s">
        <v>289</v>
      </c>
      <c r="B120" s="20" t="s">
        <v>57</v>
      </c>
      <c r="C120" s="20" t="s">
        <v>290</v>
      </c>
      <c r="D120" s="21">
        <v>0.09516000000000001</v>
      </c>
      <c r="E120" s="22">
        <v>36.6</v>
      </c>
      <c r="F120" s="22">
        <v>26</v>
      </c>
      <c r="G120" s="23">
        <v>1600</v>
      </c>
      <c r="H120" s="22">
        <v>28.6</v>
      </c>
      <c r="I120" s="23">
        <v>1050</v>
      </c>
      <c r="J120" s="22">
        <v>5.5</v>
      </c>
      <c r="K120" s="24">
        <v>0.41</v>
      </c>
      <c r="L120" s="24">
        <v>27</v>
      </c>
      <c r="M120" s="24">
        <v>6.4</v>
      </c>
      <c r="N120" s="24"/>
      <c r="O120" s="24" t="s">
        <v>286</v>
      </c>
      <c r="P120" s="20" t="s">
        <v>66</v>
      </c>
    </row>
    <row r="121" spans="1:16" ht="14.25">
      <c r="A121" s="25" t="s">
        <v>291</v>
      </c>
      <c r="B121" s="25" t="s">
        <v>57</v>
      </c>
      <c r="C121" s="25" t="s">
        <v>292</v>
      </c>
      <c r="D121" s="26">
        <v>0.31296</v>
      </c>
      <c r="E121" s="27">
        <v>64</v>
      </c>
      <c r="F121" s="27">
        <v>48.9</v>
      </c>
      <c r="G121" s="28">
        <v>1950</v>
      </c>
      <c r="H121" s="27">
        <v>38</v>
      </c>
      <c r="I121" s="28">
        <v>2430</v>
      </c>
      <c r="J121" s="27">
        <v>13</v>
      </c>
      <c r="K121" s="29">
        <v>0.97</v>
      </c>
      <c r="L121" s="29">
        <v>67</v>
      </c>
      <c r="M121" s="29">
        <v>9.15</v>
      </c>
      <c r="N121" s="29"/>
      <c r="O121" s="29" t="s">
        <v>293</v>
      </c>
      <c r="P121" s="25" t="s">
        <v>66</v>
      </c>
    </row>
    <row r="122" spans="1:16" ht="14.25">
      <c r="A122" s="20" t="s">
        <v>294</v>
      </c>
      <c r="B122" s="20" t="s">
        <v>57</v>
      </c>
      <c r="C122" s="20" t="s">
        <v>295</v>
      </c>
      <c r="D122" s="21">
        <v>0.6811</v>
      </c>
      <c r="E122" s="22">
        <v>98</v>
      </c>
      <c r="F122" s="22">
        <v>69.5</v>
      </c>
      <c r="G122" s="23">
        <v>3630</v>
      </c>
      <c r="H122" s="22">
        <v>44</v>
      </c>
      <c r="I122" s="23">
        <v>4310</v>
      </c>
      <c r="J122" s="22">
        <v>23</v>
      </c>
      <c r="K122" s="24">
        <v>1.8</v>
      </c>
      <c r="L122" s="24">
        <v>130</v>
      </c>
      <c r="M122" s="24">
        <v>10.75</v>
      </c>
      <c r="N122" s="24"/>
      <c r="O122" s="24" t="s">
        <v>91</v>
      </c>
      <c r="P122" s="20" t="s">
        <v>66</v>
      </c>
    </row>
    <row r="123" spans="1:16" ht="14.25">
      <c r="A123" s="25" t="s">
        <v>296</v>
      </c>
      <c r="B123" s="25" t="s">
        <v>57</v>
      </c>
      <c r="C123" s="25" t="s">
        <v>297</v>
      </c>
      <c r="D123" s="26">
        <v>1.54</v>
      </c>
      <c r="E123" s="27">
        <v>140</v>
      </c>
      <c r="F123" s="27">
        <v>110</v>
      </c>
      <c r="G123" s="28">
        <v>4150</v>
      </c>
      <c r="H123" s="27">
        <v>56.9</v>
      </c>
      <c r="I123" s="28">
        <v>7960</v>
      </c>
      <c r="J123" s="27">
        <v>42</v>
      </c>
      <c r="K123" s="29">
        <v>3.3</v>
      </c>
      <c r="L123" s="29">
        <v>344</v>
      </c>
      <c r="M123" s="29">
        <v>14.8</v>
      </c>
      <c r="N123" s="29"/>
      <c r="O123" s="29" t="s">
        <v>298</v>
      </c>
      <c r="P123" s="25" t="s">
        <v>66</v>
      </c>
    </row>
    <row r="124" spans="1:16" ht="14.25">
      <c r="A124" s="44" t="s">
        <v>299</v>
      </c>
      <c r="B124" s="44" t="s">
        <v>57</v>
      </c>
      <c r="C124" s="44" t="s">
        <v>300</v>
      </c>
      <c r="D124" s="45">
        <v>2.914</v>
      </c>
      <c r="E124" s="46">
        <v>188</v>
      </c>
      <c r="F124" s="46">
        <v>155</v>
      </c>
      <c r="G124" s="47">
        <v>4600</v>
      </c>
      <c r="H124" s="46">
        <v>69</v>
      </c>
      <c r="I124" s="47">
        <v>13000</v>
      </c>
      <c r="J124" s="46">
        <v>70</v>
      </c>
      <c r="K124" s="48">
        <v>4.75</v>
      </c>
      <c r="L124" s="48">
        <v>376</v>
      </c>
      <c r="M124" s="48">
        <v>18.8</v>
      </c>
      <c r="N124" s="48"/>
      <c r="O124" s="48" t="s">
        <v>91</v>
      </c>
      <c r="P124" s="44" t="s">
        <v>66</v>
      </c>
    </row>
    <row r="125" spans="1:16" ht="14.25">
      <c r="A125" s="14" t="s">
        <v>301</v>
      </c>
      <c r="B125" s="35"/>
      <c r="C125" s="35"/>
      <c r="D125" s="36"/>
      <c r="E125" s="37"/>
      <c r="F125" s="37"/>
      <c r="G125" s="38"/>
      <c r="H125" s="37"/>
      <c r="I125" s="38"/>
      <c r="J125" s="37"/>
      <c r="K125" s="39"/>
      <c r="L125" s="39"/>
      <c r="M125" s="39"/>
      <c r="N125" s="39"/>
      <c r="O125" s="39"/>
      <c r="P125" s="40"/>
    </row>
    <row r="126" spans="1:16" ht="14.25">
      <c r="A126" s="20" t="s">
        <v>302</v>
      </c>
      <c r="B126" s="20" t="s">
        <v>45</v>
      </c>
      <c r="C126" s="20" t="s">
        <v>303</v>
      </c>
      <c r="D126" s="21">
        <v>0.0374</v>
      </c>
      <c r="E126" s="22">
        <v>17</v>
      </c>
      <c r="F126" s="22">
        <v>22</v>
      </c>
      <c r="G126" s="23">
        <v>1750</v>
      </c>
      <c r="H126" s="22">
        <v>22.5</v>
      </c>
      <c r="I126" s="23">
        <v>495</v>
      </c>
      <c r="J126" s="22">
        <v>2.5</v>
      </c>
      <c r="K126" s="24"/>
      <c r="L126" s="24"/>
      <c r="M126" s="24">
        <v>4</v>
      </c>
      <c r="N126" s="24"/>
      <c r="O126" s="24">
        <v>12</v>
      </c>
      <c r="P126" s="20" t="s">
        <v>66</v>
      </c>
    </row>
    <row r="127" spans="1:16" ht="14.25">
      <c r="A127" s="25" t="s">
        <v>304</v>
      </c>
      <c r="B127" s="25" t="s">
        <v>45</v>
      </c>
      <c r="C127" s="25" t="s">
        <v>305</v>
      </c>
      <c r="D127" s="26">
        <v>0.10665240000000002</v>
      </c>
      <c r="E127" s="27">
        <v>37.2</v>
      </c>
      <c r="F127" s="27">
        <v>28.67</v>
      </c>
      <c r="G127" s="28">
        <v>2400</v>
      </c>
      <c r="H127" s="27">
        <v>28.7</v>
      </c>
      <c r="I127" s="28">
        <v>1070</v>
      </c>
      <c r="J127" s="27">
        <v>5</v>
      </c>
      <c r="K127" s="29" t="s">
        <v>306</v>
      </c>
      <c r="L127" s="29"/>
      <c r="M127" s="29">
        <v>6</v>
      </c>
      <c r="N127" s="29"/>
      <c r="O127" s="29">
        <v>6</v>
      </c>
      <c r="P127" s="25" t="s">
        <v>66</v>
      </c>
    </row>
    <row r="128" spans="1:16" ht="14.25">
      <c r="A128" s="44" t="s">
        <v>307</v>
      </c>
      <c r="B128" s="44" t="s">
        <v>45</v>
      </c>
      <c r="C128" s="44" t="s">
        <v>308</v>
      </c>
      <c r="D128" s="45">
        <v>0.18464160000000002</v>
      </c>
      <c r="E128" s="46">
        <v>57.2</v>
      </c>
      <c r="F128" s="46">
        <v>32.28</v>
      </c>
      <c r="G128" s="47">
        <v>3560</v>
      </c>
      <c r="H128" s="46">
        <v>31.6</v>
      </c>
      <c r="I128" s="47">
        <v>1810</v>
      </c>
      <c r="J128" s="46">
        <v>9</v>
      </c>
      <c r="K128" s="48" t="s">
        <v>309</v>
      </c>
      <c r="L128" s="48"/>
      <c r="M128" s="48">
        <v>5.16</v>
      </c>
      <c r="N128" s="48"/>
      <c r="O128" s="48">
        <v>10</v>
      </c>
      <c r="P128" s="44" t="s">
        <v>66</v>
      </c>
    </row>
    <row r="129" spans="1:16" ht="14.25">
      <c r="A129" s="25" t="s">
        <v>310</v>
      </c>
      <c r="B129" s="25" t="s">
        <v>45</v>
      </c>
      <c r="C129" s="25" t="s">
        <v>311</v>
      </c>
      <c r="D129" s="26">
        <v>0.3609936</v>
      </c>
      <c r="E129" s="27">
        <v>58.3</v>
      </c>
      <c r="F129" s="27">
        <v>61.92</v>
      </c>
      <c r="G129" s="28">
        <v>2900</v>
      </c>
      <c r="H129" s="27">
        <v>45.1</v>
      </c>
      <c r="I129" s="28">
        <v>2630</v>
      </c>
      <c r="J129" s="27">
        <v>13</v>
      </c>
      <c r="K129" s="29" t="s">
        <v>312</v>
      </c>
      <c r="L129" s="29"/>
      <c r="M129" s="29">
        <v>11.76</v>
      </c>
      <c r="N129" s="29"/>
      <c r="O129" s="29">
        <v>10</v>
      </c>
      <c r="P129" s="25" t="s">
        <v>66</v>
      </c>
    </row>
    <row r="130" spans="1:16" ht="14.25">
      <c r="A130" s="44" t="s">
        <v>313</v>
      </c>
      <c r="B130" s="44" t="s">
        <v>45</v>
      </c>
      <c r="C130" s="44" t="s">
        <v>314</v>
      </c>
      <c r="D130" s="45">
        <v>0.886446</v>
      </c>
      <c r="E130" s="46">
        <v>111</v>
      </c>
      <c r="F130" s="46">
        <v>79.86</v>
      </c>
      <c r="G130" s="47">
        <v>4140</v>
      </c>
      <c r="H130" s="46">
        <v>50.2</v>
      </c>
      <c r="I130" s="47">
        <v>5570</v>
      </c>
      <c r="J130" s="46">
        <v>30</v>
      </c>
      <c r="K130" s="48" t="s">
        <v>315</v>
      </c>
      <c r="L130" s="48"/>
      <c r="M130" s="48">
        <v>10.8</v>
      </c>
      <c r="N130" s="48"/>
      <c r="O130" s="48">
        <v>10</v>
      </c>
      <c r="P130" s="44" t="s">
        <v>66</v>
      </c>
    </row>
    <row r="131" spans="1:16" ht="14.25">
      <c r="A131" s="14" t="s">
        <v>316</v>
      </c>
      <c r="B131" s="35"/>
      <c r="C131" s="35"/>
      <c r="D131" s="36"/>
      <c r="E131" s="37"/>
      <c r="F131" s="37"/>
      <c r="G131" s="38"/>
      <c r="H131" s="37"/>
      <c r="I131" s="38"/>
      <c r="J131" s="37"/>
      <c r="K131" s="39"/>
      <c r="L131" s="39"/>
      <c r="M131" s="39"/>
      <c r="N131" s="39"/>
      <c r="O131" s="39"/>
      <c r="P131" s="40"/>
    </row>
    <row r="132" spans="1:16" ht="14.25">
      <c r="A132" s="20" t="s">
        <v>317</v>
      </c>
      <c r="B132" s="20" t="s">
        <v>194</v>
      </c>
      <c r="C132" s="20" t="s">
        <v>318</v>
      </c>
      <c r="D132" s="21">
        <v>0.2914</v>
      </c>
      <c r="E132" s="22">
        <v>62</v>
      </c>
      <c r="F132" s="22">
        <v>47</v>
      </c>
      <c r="G132" s="23">
        <v>3880</v>
      </c>
      <c r="H132" s="22">
        <v>37.4</v>
      </c>
      <c r="I132" s="23">
        <v>2310</v>
      </c>
      <c r="J132" s="22">
        <v>13</v>
      </c>
      <c r="K132" s="24">
        <v>0.84</v>
      </c>
      <c r="L132" s="24">
        <v>70</v>
      </c>
      <c r="M132" s="24">
        <v>11.9</v>
      </c>
      <c r="N132" s="24"/>
      <c r="O132" s="24">
        <v>12</v>
      </c>
      <c r="P132" s="20" t="s">
        <v>66</v>
      </c>
    </row>
    <row r="133" spans="1:16" ht="14.25">
      <c r="A133" s="44" t="s">
        <v>319</v>
      </c>
      <c r="B133" s="44" t="s">
        <v>194</v>
      </c>
      <c r="C133" s="44" t="s">
        <v>320</v>
      </c>
      <c r="D133" s="45">
        <v>0.40796</v>
      </c>
      <c r="E133" s="46">
        <v>62</v>
      </c>
      <c r="F133" s="46">
        <v>65.8</v>
      </c>
      <c r="G133" s="47">
        <v>3150</v>
      </c>
      <c r="H133" s="46">
        <v>45.7</v>
      </c>
      <c r="I133" s="47">
        <v>2790</v>
      </c>
      <c r="J133" s="46">
        <v>15</v>
      </c>
      <c r="K133" s="48">
        <v>1.02</v>
      </c>
      <c r="L133" s="48">
        <v>92</v>
      </c>
      <c r="M133" s="48">
        <v>11.9</v>
      </c>
      <c r="N133" s="48"/>
      <c r="O133" s="48">
        <v>12</v>
      </c>
      <c r="P133" s="44" t="s">
        <v>66</v>
      </c>
    </row>
    <row r="134" spans="1:16" ht="14.25">
      <c r="A134" s="25" t="s">
        <v>321</v>
      </c>
      <c r="B134" s="25" t="s">
        <v>194</v>
      </c>
      <c r="C134" s="25" t="s">
        <v>322</v>
      </c>
      <c r="D134" s="26">
        <v>0.71876</v>
      </c>
      <c r="E134" s="27">
        <v>119</v>
      </c>
      <c r="F134" s="27">
        <v>60.4</v>
      </c>
      <c r="G134" s="28">
        <v>6170</v>
      </c>
      <c r="H134" s="27">
        <v>46.3</v>
      </c>
      <c r="I134" s="28">
        <v>5490</v>
      </c>
      <c r="J134" s="27">
        <v>31</v>
      </c>
      <c r="K134" s="29">
        <v>1.94</v>
      </c>
      <c r="L134" s="29">
        <v>170</v>
      </c>
      <c r="M134" s="29">
        <v>13.6</v>
      </c>
      <c r="N134" s="29"/>
      <c r="O134" s="29">
        <v>12</v>
      </c>
      <c r="P134" s="25" t="s">
        <v>66</v>
      </c>
    </row>
    <row r="135" spans="1:16" ht="14.25">
      <c r="A135" s="44" t="s">
        <v>323</v>
      </c>
      <c r="B135" s="44" t="s">
        <v>194</v>
      </c>
      <c r="C135" s="44" t="s">
        <v>324</v>
      </c>
      <c r="D135" s="45">
        <v>0.9971000000000001</v>
      </c>
      <c r="E135" s="46">
        <v>118</v>
      </c>
      <c r="F135" s="46">
        <v>84.5</v>
      </c>
      <c r="G135" s="47">
        <v>5250</v>
      </c>
      <c r="H135" s="46">
        <v>55.5</v>
      </c>
      <c r="I135" s="47">
        <v>6530</v>
      </c>
      <c r="J135" s="46">
        <v>36</v>
      </c>
      <c r="K135" s="48">
        <v>2.32</v>
      </c>
      <c r="L135" s="48">
        <v>195</v>
      </c>
      <c r="M135" s="48">
        <v>13.6</v>
      </c>
      <c r="N135" s="48"/>
      <c r="O135" s="48">
        <v>12</v>
      </c>
      <c r="P135" s="44" t="s">
        <v>66</v>
      </c>
    </row>
    <row r="136" spans="1:16" ht="14.25">
      <c r="A136" s="25" t="s">
        <v>325</v>
      </c>
      <c r="B136" s="25" t="s">
        <v>194</v>
      </c>
      <c r="C136" s="25" t="s">
        <v>326</v>
      </c>
      <c r="D136" s="26">
        <v>1.3736000000000002</v>
      </c>
      <c r="E136" s="27">
        <v>170</v>
      </c>
      <c r="F136" s="27">
        <v>80.8</v>
      </c>
      <c r="G136" s="28">
        <v>7310</v>
      </c>
      <c r="H136" s="27">
        <v>55.5</v>
      </c>
      <c r="I136" s="28">
        <v>9420</v>
      </c>
      <c r="J136" s="27">
        <v>42</v>
      </c>
      <c r="K136" s="29">
        <v>2.92</v>
      </c>
      <c r="L136" s="29">
        <v>232</v>
      </c>
      <c r="M136" s="29"/>
      <c r="N136" s="29"/>
      <c r="O136" s="29"/>
      <c r="P136" s="25"/>
    </row>
    <row r="137" spans="1:16" ht="14.25">
      <c r="A137" s="44" t="s">
        <v>327</v>
      </c>
      <c r="B137" s="44" t="s">
        <v>194</v>
      </c>
      <c r="C137" s="44" t="s">
        <v>328</v>
      </c>
      <c r="D137" s="45">
        <v>2.40856</v>
      </c>
      <c r="E137" s="46">
        <v>161</v>
      </c>
      <c r="F137" s="46">
        <v>149.6</v>
      </c>
      <c r="G137" s="47">
        <v>5140</v>
      </c>
      <c r="H137" s="46">
        <v>74.6</v>
      </c>
      <c r="I137" s="47">
        <v>11970</v>
      </c>
      <c r="J137" s="46">
        <v>55</v>
      </c>
      <c r="K137" s="48">
        <v>3.92</v>
      </c>
      <c r="L137" s="48">
        <v>331</v>
      </c>
      <c r="M137" s="48">
        <v>18.5</v>
      </c>
      <c r="N137" s="48"/>
      <c r="O137" s="48">
        <v>12</v>
      </c>
      <c r="P137" s="44" t="s">
        <v>66</v>
      </c>
    </row>
    <row r="138" spans="1:16" ht="14.25">
      <c r="A138" s="25" t="s">
        <v>329</v>
      </c>
      <c r="B138" s="25" t="s">
        <v>194</v>
      </c>
      <c r="C138" s="25" t="s">
        <v>330</v>
      </c>
      <c r="D138" s="26">
        <v>4.32376</v>
      </c>
      <c r="E138" s="27">
        <v>196</v>
      </c>
      <c r="F138" s="27">
        <v>220.6</v>
      </c>
      <c r="G138" s="28">
        <v>4860</v>
      </c>
      <c r="H138" s="27">
        <v>87.9</v>
      </c>
      <c r="I138" s="28">
        <v>19260</v>
      </c>
      <c r="J138" s="27">
        <v>73</v>
      </c>
      <c r="K138" s="29">
        <v>5.27</v>
      </c>
      <c r="L138" s="29">
        <v>452</v>
      </c>
      <c r="M138" s="29"/>
      <c r="N138" s="29"/>
      <c r="O138" s="29"/>
      <c r="P138" s="25"/>
    </row>
    <row r="139" spans="1:16" ht="14.25">
      <c r="A139" s="44" t="s">
        <v>331</v>
      </c>
      <c r="B139" s="44" t="s">
        <v>194</v>
      </c>
      <c r="C139" s="44" t="s">
        <v>332</v>
      </c>
      <c r="D139" s="45">
        <v>6.5526</v>
      </c>
      <c r="E139" s="46">
        <v>201</v>
      </c>
      <c r="F139" s="46">
        <v>326</v>
      </c>
      <c r="G139" s="47">
        <v>4300</v>
      </c>
      <c r="H139" s="46">
        <v>101.9</v>
      </c>
      <c r="I139" s="47">
        <v>20450</v>
      </c>
      <c r="J139" s="46">
        <v>95</v>
      </c>
      <c r="K139" s="48">
        <v>6.56</v>
      </c>
      <c r="L139" s="48">
        <v>596</v>
      </c>
      <c r="M139" s="48"/>
      <c r="N139" s="48"/>
      <c r="O139" s="48"/>
      <c r="P139" s="44"/>
    </row>
    <row r="140" spans="1:16" ht="14.25">
      <c r="A140" s="30" t="s">
        <v>333</v>
      </c>
      <c r="B140" s="30" t="s">
        <v>194</v>
      </c>
      <c r="C140" s="30" t="s">
        <v>334</v>
      </c>
      <c r="D140" s="31">
        <v>14.2024</v>
      </c>
      <c r="E140" s="32">
        <v>328</v>
      </c>
      <c r="F140" s="32">
        <v>433</v>
      </c>
      <c r="G140" s="33">
        <v>6720</v>
      </c>
      <c r="H140" s="32">
        <v>113</v>
      </c>
      <c r="I140" s="33">
        <v>37238</v>
      </c>
      <c r="J140" s="32">
        <v>195</v>
      </c>
      <c r="K140" s="34">
        <v>6.4</v>
      </c>
      <c r="L140" s="34">
        <v>1045</v>
      </c>
      <c r="M140" s="34"/>
      <c r="N140" s="34"/>
      <c r="O140" s="34"/>
      <c r="P140" s="30"/>
    </row>
    <row r="141" spans="1:16" ht="14.25">
      <c r="A141" s="14" t="s">
        <v>335</v>
      </c>
      <c r="B141" s="35"/>
      <c r="C141" s="35"/>
      <c r="D141" s="36"/>
      <c r="E141" s="37"/>
      <c r="F141" s="37"/>
      <c r="G141" s="38"/>
      <c r="H141" s="37"/>
      <c r="I141" s="38"/>
      <c r="J141" s="37"/>
      <c r="K141" s="39"/>
      <c r="L141" s="39"/>
      <c r="M141" s="39"/>
      <c r="N141" s="39"/>
      <c r="O141" s="39"/>
      <c r="P141" s="40"/>
    </row>
    <row r="142" spans="1:16" ht="14.25">
      <c r="A142" s="44" t="s">
        <v>336</v>
      </c>
      <c r="B142" s="44" t="s">
        <v>57</v>
      </c>
      <c r="C142" s="44" t="s">
        <v>337</v>
      </c>
      <c r="D142" s="45">
        <v>0.025064799999999998</v>
      </c>
      <c r="E142" s="46">
        <v>7.76</v>
      </c>
      <c r="F142" s="46">
        <v>32.3</v>
      </c>
      <c r="G142" s="47">
        <v>560</v>
      </c>
      <c r="H142" s="46">
        <v>31.4</v>
      </c>
      <c r="I142" s="47">
        <v>243</v>
      </c>
      <c r="J142" s="46">
        <v>1.2</v>
      </c>
      <c r="K142" s="48">
        <v>0.12</v>
      </c>
      <c r="L142" s="48"/>
      <c r="M142" s="48"/>
      <c r="N142" s="48"/>
      <c r="O142" s="48"/>
      <c r="P142" s="44"/>
    </row>
    <row r="143" spans="1:16" ht="14.25">
      <c r="A143" s="25" t="s">
        <v>338</v>
      </c>
      <c r="B143" s="25" t="s">
        <v>57</v>
      </c>
      <c r="C143" s="25" t="s">
        <v>339</v>
      </c>
      <c r="D143" s="26">
        <v>0.026928000000000004</v>
      </c>
      <c r="E143" s="27">
        <v>7.65</v>
      </c>
      <c r="F143" s="27">
        <v>35.2</v>
      </c>
      <c r="G143" s="28">
        <v>500</v>
      </c>
      <c r="H143" s="27">
        <v>34.1</v>
      </c>
      <c r="I143" s="28">
        <v>261</v>
      </c>
      <c r="J143" s="27">
        <v>1.3</v>
      </c>
      <c r="K143" s="29">
        <v>0.14</v>
      </c>
      <c r="L143" s="29"/>
      <c r="M143" s="29"/>
      <c r="N143" s="29"/>
      <c r="O143" s="29"/>
      <c r="P143" s="25"/>
    </row>
    <row r="144" spans="1:16" ht="14.25">
      <c r="A144" s="44" t="s">
        <v>340</v>
      </c>
      <c r="B144" s="44" t="s">
        <v>341</v>
      </c>
      <c r="C144" s="44" t="s">
        <v>342</v>
      </c>
      <c r="D144" s="45">
        <v>0.03268</v>
      </c>
      <c r="E144" s="46">
        <v>8.6</v>
      </c>
      <c r="F144" s="46">
        <v>38</v>
      </c>
      <c r="G144" s="47">
        <v>515</v>
      </c>
      <c r="H144" s="46">
        <v>35.7</v>
      </c>
      <c r="I144" s="47">
        <v>300</v>
      </c>
      <c r="J144" s="46">
        <v>1.5</v>
      </c>
      <c r="K144" s="48">
        <v>0.15</v>
      </c>
      <c r="L144" s="48"/>
      <c r="M144" s="48"/>
      <c r="N144" s="48"/>
      <c r="O144" s="48"/>
      <c r="P144" s="44"/>
    </row>
    <row r="145" spans="1:16" ht="14.25">
      <c r="A145" s="25" t="s">
        <v>343</v>
      </c>
      <c r="B145" s="25" t="s">
        <v>341</v>
      </c>
      <c r="C145" s="25" t="s">
        <v>344</v>
      </c>
      <c r="D145" s="26">
        <v>0.07365600000000001</v>
      </c>
      <c r="E145" s="27">
        <v>12.4</v>
      </c>
      <c r="F145" s="27">
        <v>59.4</v>
      </c>
      <c r="G145" s="28">
        <v>720</v>
      </c>
      <c r="H145" s="27">
        <v>40.5</v>
      </c>
      <c r="I145" s="28">
        <v>505</v>
      </c>
      <c r="J145" s="27">
        <v>2.5</v>
      </c>
      <c r="K145" s="29">
        <v>0.26</v>
      </c>
      <c r="L145" s="29"/>
      <c r="M145" s="29"/>
      <c r="N145" s="29"/>
      <c r="O145" s="29"/>
      <c r="P145" s="25"/>
    </row>
    <row r="146" spans="1:16" ht="14.25">
      <c r="A146" s="44" t="s">
        <v>345</v>
      </c>
      <c r="B146" s="44" t="s">
        <v>57</v>
      </c>
      <c r="C146" s="44" t="s">
        <v>346</v>
      </c>
      <c r="D146" s="45">
        <v>0.137409</v>
      </c>
      <c r="E146" s="46">
        <v>16.3</v>
      </c>
      <c r="F146" s="46">
        <v>84.3</v>
      </c>
      <c r="G146" s="47">
        <v>800</v>
      </c>
      <c r="H146" s="46">
        <v>49.2</v>
      </c>
      <c r="I146" s="47">
        <v>803</v>
      </c>
      <c r="J146" s="46">
        <v>4</v>
      </c>
      <c r="K146" s="48">
        <v>0.4</v>
      </c>
      <c r="L146" s="48"/>
      <c r="M146" s="48"/>
      <c r="N146" s="48"/>
      <c r="O146" s="48"/>
      <c r="P146" s="44"/>
    </row>
    <row r="147" spans="1:16" ht="14.25">
      <c r="A147" s="25" t="s">
        <v>347</v>
      </c>
      <c r="B147" s="25" t="s">
        <v>57</v>
      </c>
      <c r="C147" s="25" t="s">
        <v>348</v>
      </c>
      <c r="D147" s="26">
        <v>0.20442500000000002</v>
      </c>
      <c r="E147" s="27">
        <v>32.5</v>
      </c>
      <c r="F147" s="27">
        <v>62.9</v>
      </c>
      <c r="G147" s="28">
        <v>1400</v>
      </c>
      <c r="H147" s="27">
        <v>50.5</v>
      </c>
      <c r="I147" s="28">
        <v>1640</v>
      </c>
      <c r="J147" s="27">
        <v>8.5</v>
      </c>
      <c r="K147" s="29">
        <v>0.83</v>
      </c>
      <c r="L147" s="29"/>
      <c r="M147" s="29"/>
      <c r="N147" s="29"/>
      <c r="O147" s="29"/>
      <c r="P147" s="25"/>
    </row>
    <row r="148" spans="1:16" ht="14.25">
      <c r="A148" s="44" t="s">
        <v>349</v>
      </c>
      <c r="B148" s="44" t="s">
        <v>57</v>
      </c>
      <c r="C148" s="44" t="s">
        <v>350</v>
      </c>
      <c r="D148" s="45">
        <v>0.212135</v>
      </c>
      <c r="E148" s="46">
        <v>31.9</v>
      </c>
      <c r="F148" s="46">
        <v>66.5</v>
      </c>
      <c r="G148" s="47">
        <v>1360</v>
      </c>
      <c r="H148" s="46">
        <v>51.7</v>
      </c>
      <c r="I148" s="47">
        <v>1650</v>
      </c>
      <c r="J148" s="46">
        <v>8.6</v>
      </c>
      <c r="K148" s="48">
        <v>0.83</v>
      </c>
      <c r="L148" s="48"/>
      <c r="M148" s="48"/>
      <c r="N148" s="48"/>
      <c r="O148" s="48"/>
      <c r="P148" s="44"/>
    </row>
    <row r="149" spans="1:16" ht="14.25">
      <c r="A149" s="25" t="s">
        <v>351</v>
      </c>
      <c r="B149" s="25" t="s">
        <v>341</v>
      </c>
      <c r="C149" s="25" t="s">
        <v>352</v>
      </c>
      <c r="D149" s="26">
        <v>0.20832000000000003</v>
      </c>
      <c r="E149" s="27">
        <v>24.8</v>
      </c>
      <c r="F149" s="27">
        <v>84</v>
      </c>
      <c r="G149" s="28">
        <v>1100</v>
      </c>
      <c r="H149" s="27">
        <v>50</v>
      </c>
      <c r="I149" s="28">
        <v>1310</v>
      </c>
      <c r="J149" s="27">
        <v>6.7</v>
      </c>
      <c r="K149" s="29">
        <v>0.66</v>
      </c>
      <c r="L149" s="29"/>
      <c r="M149" s="29"/>
      <c r="N149" s="29"/>
      <c r="O149" s="29"/>
      <c r="P149" s="25"/>
    </row>
    <row r="150" spans="1:16" ht="14.25">
      <c r="A150" s="44" t="s">
        <v>353</v>
      </c>
      <c r="B150" s="44" t="s">
        <v>57</v>
      </c>
      <c r="C150" s="44" t="s">
        <v>354</v>
      </c>
      <c r="D150" s="45">
        <v>0.5164799999999999</v>
      </c>
      <c r="E150" s="46">
        <v>26.9</v>
      </c>
      <c r="F150" s="46">
        <v>192</v>
      </c>
      <c r="G150" s="47">
        <v>750</v>
      </c>
      <c r="H150" s="46">
        <v>78.3</v>
      </c>
      <c r="I150" s="47">
        <v>2100</v>
      </c>
      <c r="J150" s="46">
        <v>10</v>
      </c>
      <c r="K150" s="48">
        <v>1.06</v>
      </c>
      <c r="L150" s="48"/>
      <c r="M150" s="48"/>
      <c r="N150" s="48"/>
      <c r="O150" s="48"/>
      <c r="P150" s="44"/>
    </row>
    <row r="151" spans="1:16" ht="14.25">
      <c r="A151" s="25" t="s">
        <v>355</v>
      </c>
      <c r="B151" s="25" t="s">
        <v>341</v>
      </c>
      <c r="C151" s="25" t="s">
        <v>356</v>
      </c>
      <c r="D151" s="26">
        <v>0.6948000000000001</v>
      </c>
      <c r="E151" s="27">
        <v>36</v>
      </c>
      <c r="F151" s="27">
        <v>193</v>
      </c>
      <c r="G151" s="28">
        <v>980</v>
      </c>
      <c r="H151" s="27">
        <v>83.2</v>
      </c>
      <c r="I151" s="28">
        <v>2990</v>
      </c>
      <c r="J151" s="27">
        <v>15</v>
      </c>
      <c r="K151" s="29">
        <v>1.5</v>
      </c>
      <c r="L151" s="29"/>
      <c r="M151" s="29"/>
      <c r="N151" s="29"/>
      <c r="O151" s="29"/>
      <c r="P151" s="25"/>
    </row>
    <row r="152" spans="1:16" ht="14.25">
      <c r="A152" s="44" t="s">
        <v>357</v>
      </c>
      <c r="B152" s="44" t="s">
        <v>57</v>
      </c>
      <c r="C152" s="44" t="s">
        <v>358</v>
      </c>
      <c r="D152" s="45">
        <v>0.5616</v>
      </c>
      <c r="E152" s="46">
        <v>54</v>
      </c>
      <c r="F152" s="46">
        <v>104</v>
      </c>
      <c r="G152" s="47">
        <v>1760</v>
      </c>
      <c r="H152" s="46">
        <v>68.6</v>
      </c>
      <c r="I152" s="47">
        <v>3700</v>
      </c>
      <c r="J152" s="46">
        <v>19</v>
      </c>
      <c r="K152" s="48">
        <v>1.86</v>
      </c>
      <c r="L152" s="48"/>
      <c r="M152" s="48"/>
      <c r="N152" s="48"/>
      <c r="O152" s="48"/>
      <c r="P152" s="44"/>
    </row>
    <row r="153" spans="1:16" ht="14.25">
      <c r="A153" s="25" t="s">
        <v>359</v>
      </c>
      <c r="B153" s="25" t="s">
        <v>57</v>
      </c>
      <c r="C153" s="25" t="s">
        <v>360</v>
      </c>
      <c r="D153" s="26">
        <v>0.7546</v>
      </c>
      <c r="E153" s="27">
        <v>49</v>
      </c>
      <c r="F153" s="27">
        <v>154</v>
      </c>
      <c r="G153" s="28">
        <v>1530</v>
      </c>
      <c r="H153" s="27">
        <v>72</v>
      </c>
      <c r="I153" s="28">
        <v>3520</v>
      </c>
      <c r="J153" s="27">
        <v>18</v>
      </c>
      <c r="K153" s="29">
        <v>1.77</v>
      </c>
      <c r="L153" s="29"/>
      <c r="M153" s="29"/>
      <c r="N153" s="29"/>
      <c r="O153" s="29"/>
      <c r="P153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41"/>
  <sheetViews>
    <sheetView zoomScalePageLayoutView="0" workbookViewId="0" topLeftCell="A3959">
      <selection activeCell="F4008" sqref="F4008"/>
    </sheetView>
  </sheetViews>
  <sheetFormatPr defaultColWidth="9.140625" defaultRowHeight="15"/>
  <cols>
    <col min="2" max="2" width="16.8515625" style="0" customWidth="1"/>
    <col min="5" max="5" width="18.28125" style="0" customWidth="1"/>
    <col min="6" max="6" width="12.7109375" style="0" bestFit="1" customWidth="1"/>
  </cols>
  <sheetData>
    <row r="1" spans="1:2" ht="13.5">
      <c r="A1" s="107" t="s">
        <v>382</v>
      </c>
      <c r="B1">
        <f>background!F7</f>
        <v>40</v>
      </c>
    </row>
    <row r="2" spans="1:2" ht="13.5">
      <c r="A2" s="107" t="s">
        <v>381</v>
      </c>
      <c r="B2">
        <f>background!B17</f>
        <v>152.712</v>
      </c>
    </row>
    <row r="3" spans="1:2" ht="13.5">
      <c r="A3" s="107" t="s">
        <v>383</v>
      </c>
      <c r="B3">
        <f>background!J14</f>
        <v>0.26502247133497203</v>
      </c>
    </row>
    <row r="4" spans="1:2" ht="13.5">
      <c r="A4" s="107" t="s">
        <v>384</v>
      </c>
      <c r="B4">
        <f>3.1415926-B3</f>
        <v>2.876570128665028</v>
      </c>
    </row>
    <row r="7" spans="1:3" ht="13.5">
      <c r="A7" s="107" t="s">
        <v>385</v>
      </c>
      <c r="C7" s="107" t="s">
        <v>386</v>
      </c>
    </row>
    <row r="8" spans="1:6" ht="13.5">
      <c r="A8">
        <f>B3</f>
        <v>0.26502247133497203</v>
      </c>
      <c r="C8">
        <f>SIN(A8)</f>
        <v>0.2619309550002619</v>
      </c>
      <c r="F8">
        <f aca="true" t="shared" si="0" ref="F8:F71">(Vdc_min_s1*C8-Vo_s1)*(Vdc_min_s1*C8-Vo_s1)*0.0005/C8</f>
        <v>9.637482124648893E-32</v>
      </c>
    </row>
    <row r="9" spans="1:6" ht="13.5">
      <c r="A9" s="107">
        <f>A8+0.0005</f>
        <v>0.26552247133497203</v>
      </c>
      <c r="C9">
        <f>SIN(A9)</f>
        <v>0.2624134655463807</v>
      </c>
      <c r="F9">
        <f t="shared" si="0"/>
        <v>1.0345317828270736E-05</v>
      </c>
    </row>
    <row r="10" spans="1:6" ht="13.5">
      <c r="A10" s="107">
        <f>A9+0.0005</f>
        <v>0.26602247133497203</v>
      </c>
      <c r="C10">
        <f aca="true" t="shared" si="1" ref="C10:C73">SIN(A10)</f>
        <v>0.26289591048913435</v>
      </c>
      <c r="F10">
        <f t="shared" si="0"/>
        <v>4.1299716021572775E-05</v>
      </c>
    </row>
    <row r="11" spans="1:6" ht="13.5">
      <c r="A11" s="107">
        <f aca="true" t="shared" si="2" ref="A11:A74">A10+0.0005</f>
        <v>0.26652247133497203</v>
      </c>
      <c r="C11">
        <f t="shared" si="1"/>
        <v>0.26337828970791183</v>
      </c>
      <c r="F11">
        <f t="shared" si="0"/>
        <v>9.274154243844124E-05</v>
      </c>
    </row>
    <row r="12" spans="1:6" ht="13.5">
      <c r="A12" s="107">
        <f t="shared" si="2"/>
        <v>0.26702247133497203</v>
      </c>
      <c r="C12">
        <f t="shared" si="1"/>
        <v>0.2638606030821182</v>
      </c>
      <c r="F12">
        <f t="shared" si="0"/>
        <v>0.00016455004586797152</v>
      </c>
    </row>
    <row r="13" spans="1:6" ht="13.5">
      <c r="A13" s="107">
        <f t="shared" si="2"/>
        <v>0.26752247133497203</v>
      </c>
      <c r="C13">
        <f t="shared" si="1"/>
        <v>0.2643428504911752</v>
      </c>
      <c r="F13">
        <f t="shared" si="0"/>
        <v>0.00025660536761282763</v>
      </c>
    </row>
    <row r="14" spans="1:6" ht="13.5">
      <c r="A14" s="107">
        <f t="shared" si="2"/>
        <v>0.26802247133497203</v>
      </c>
      <c r="C14">
        <f t="shared" si="1"/>
        <v>0.26482503181452094</v>
      </c>
      <c r="F14">
        <f t="shared" si="0"/>
        <v>0.0003687885331664121</v>
      </c>
    </row>
    <row r="15" spans="1:6" ht="13.5">
      <c r="A15" s="107">
        <f t="shared" si="2"/>
        <v>0.26852247133497203</v>
      </c>
      <c r="C15">
        <f t="shared" si="1"/>
        <v>0.2653071469316101</v>
      </c>
      <c r="F15">
        <f t="shared" si="0"/>
        <v>0.0005009814439830519</v>
      </c>
    </row>
    <row r="16" spans="1:6" ht="13.5">
      <c r="A16" s="107">
        <f t="shared" si="2"/>
        <v>0.26902247133497204</v>
      </c>
      <c r="C16">
        <f t="shared" si="1"/>
        <v>0.26578919572191395</v>
      </c>
      <c r="F16">
        <f t="shared" si="0"/>
        <v>0.0006530668693399475</v>
      </c>
    </row>
    <row r="17" spans="1:6" ht="13.5">
      <c r="A17" s="107">
        <f t="shared" si="2"/>
        <v>0.26952247133497204</v>
      </c>
      <c r="C17">
        <f t="shared" si="1"/>
        <v>0.26627117806492023</v>
      </c>
      <c r="F17">
        <f t="shared" si="0"/>
        <v>0.0008249284382897725</v>
      </c>
    </row>
    <row r="18" spans="1:6" ht="13.5">
      <c r="A18" s="107">
        <f t="shared" si="2"/>
        <v>0.27002247133497204</v>
      </c>
      <c r="C18">
        <f t="shared" si="1"/>
        <v>0.26675309384013335</v>
      </c>
      <c r="F18">
        <f t="shared" si="0"/>
        <v>0.0010164506317025478</v>
      </c>
    </row>
    <row r="19" spans="1:6" ht="13.5">
      <c r="A19" s="107">
        <f t="shared" si="2"/>
        <v>0.27052247133497204</v>
      </c>
      <c r="C19">
        <f t="shared" si="1"/>
        <v>0.26723494292707445</v>
      </c>
      <c r="F19">
        <f t="shared" si="0"/>
        <v>0.0012275187743959425</v>
      </c>
    </row>
    <row r="20" spans="1:6" ht="13.5">
      <c r="A20" s="107">
        <f t="shared" si="2"/>
        <v>0.27102247133497204</v>
      </c>
      <c r="C20">
        <f t="shared" si="1"/>
        <v>0.26771672520528117</v>
      </c>
      <c r="F20">
        <f t="shared" si="0"/>
        <v>0.001458019027352543</v>
      </c>
    </row>
    <row r="21" spans="1:6" ht="13.5">
      <c r="A21" s="107">
        <f t="shared" si="2"/>
        <v>0.27152247133497204</v>
      </c>
      <c r="C21">
        <f t="shared" si="1"/>
        <v>0.268198440554308</v>
      </c>
      <c r="F21">
        <f t="shared" si="0"/>
        <v>0.0017078383800231993</v>
      </c>
    </row>
    <row r="22" spans="1:6" ht="13.5">
      <c r="A22" s="107">
        <f t="shared" si="2"/>
        <v>0.27202247133497204</v>
      </c>
      <c r="C22">
        <f t="shared" si="1"/>
        <v>0.26868008885372613</v>
      </c>
      <c r="F22">
        <f t="shared" si="0"/>
        <v>0.0019768646427152734</v>
      </c>
    </row>
    <row r="23" spans="1:6" ht="13.5">
      <c r="A23" s="107">
        <f t="shared" si="2"/>
        <v>0.27252247133497204</v>
      </c>
      <c r="C23">
        <f t="shared" si="1"/>
        <v>0.2691616699831234</v>
      </c>
      <c r="F23">
        <f t="shared" si="0"/>
        <v>0.0022649864390645825</v>
      </c>
    </row>
    <row r="24" spans="1:6" ht="13.5">
      <c r="A24" s="107">
        <f t="shared" si="2"/>
        <v>0.27302247133497204</v>
      </c>
      <c r="C24">
        <f t="shared" si="1"/>
        <v>0.26964318382210456</v>
      </c>
      <c r="F24">
        <f t="shared" si="0"/>
        <v>0.0025720931985901</v>
      </c>
    </row>
    <row r="25" spans="1:6" ht="13.5">
      <c r="A25" s="107">
        <f t="shared" si="2"/>
        <v>0.27352247133497204</v>
      </c>
      <c r="C25">
        <f t="shared" si="1"/>
        <v>0.2701246302502912</v>
      </c>
      <c r="F25">
        <f t="shared" si="0"/>
        <v>0.002898075149330535</v>
      </c>
    </row>
    <row r="26" spans="1:6" ht="13.5">
      <c r="A26" s="107">
        <f t="shared" si="2"/>
        <v>0.27402247133497204</v>
      </c>
      <c r="C26">
        <f t="shared" si="1"/>
        <v>0.2706060091473217</v>
      </c>
      <c r="F26">
        <f t="shared" si="0"/>
        <v>0.003242823310561164</v>
      </c>
    </row>
    <row r="27" spans="1:6" ht="13.5">
      <c r="A27" s="107">
        <f t="shared" si="2"/>
        <v>0.27452247133497204</v>
      </c>
      <c r="C27">
        <f t="shared" si="1"/>
        <v>0.27108732039285127</v>
      </c>
      <c r="F27">
        <f t="shared" si="0"/>
        <v>0.0036062294855904254</v>
      </c>
    </row>
    <row r="28" spans="1:6" ht="13.5">
      <c r="A28" s="107">
        <f t="shared" si="2"/>
        <v>0.27502247133497204</v>
      </c>
      <c r="C28">
        <f t="shared" si="1"/>
        <v>0.2715685638665522</v>
      </c>
      <c r="F28">
        <f t="shared" si="0"/>
        <v>0.003988186254635298</v>
      </c>
    </row>
    <row r="29" spans="1:6" ht="13.5">
      <c r="A29" s="107">
        <f t="shared" si="2"/>
        <v>0.27552247133497204</v>
      </c>
      <c r="C29">
        <f t="shared" si="1"/>
        <v>0.27204973944811356</v>
      </c>
      <c r="F29">
        <f t="shared" si="0"/>
        <v>0.004388586967773836</v>
      </c>
    </row>
    <row r="30" spans="1:6" ht="13.5">
      <c r="A30" s="107">
        <f t="shared" si="2"/>
        <v>0.27602247133497204</v>
      </c>
      <c r="C30">
        <f t="shared" si="1"/>
        <v>0.27253084701724145</v>
      </c>
      <c r="F30">
        <f t="shared" si="0"/>
        <v>0.004807325737974728</v>
      </c>
    </row>
    <row r="31" spans="1:6" ht="13.5">
      <c r="A31" s="107">
        <f t="shared" si="2"/>
        <v>0.27652247133497204</v>
      </c>
      <c r="C31">
        <f t="shared" si="1"/>
        <v>0.27301188645365904</v>
      </c>
      <c r="F31">
        <f t="shared" si="0"/>
        <v>0.005244297434202157</v>
      </c>
    </row>
    <row r="32" spans="1:6" ht="13.5">
      <c r="A32" s="107">
        <f t="shared" si="2"/>
        <v>0.27702247133497204</v>
      </c>
      <c r="C32">
        <f t="shared" si="1"/>
        <v>0.2734928576371064</v>
      </c>
      <c r="F32">
        <f t="shared" si="0"/>
        <v>0.005699397674595562</v>
      </c>
    </row>
    <row r="33" spans="1:6" ht="13.5">
      <c r="A33" s="107">
        <f t="shared" si="2"/>
        <v>0.27752247133497204</v>
      </c>
      <c r="C33">
        <f t="shared" si="1"/>
        <v>0.27397376044734084</v>
      </c>
      <c r="F33">
        <f t="shared" si="0"/>
        <v>0.006172522819723059</v>
      </c>
    </row>
    <row r="34" spans="1:6" ht="13.5">
      <c r="A34" s="107">
        <f t="shared" si="2"/>
        <v>0.27802247133497204</v>
      </c>
      <c r="C34">
        <f t="shared" si="1"/>
        <v>0.27445459476413653</v>
      </c>
      <c r="F34">
        <f t="shared" si="0"/>
        <v>0.006663569965907336</v>
      </c>
    </row>
    <row r="35" spans="1:6" ht="13.5">
      <c r="A35" s="107">
        <f t="shared" si="2"/>
        <v>0.27852247133497204</v>
      </c>
      <c r="C35">
        <f t="shared" si="1"/>
        <v>0.274935360467285</v>
      </c>
      <c r="F35">
        <f t="shared" si="0"/>
        <v>0.007172436938624314</v>
      </c>
    </row>
    <row r="36" spans="1:6" ht="13.5">
      <c r="A36" s="107">
        <f t="shared" si="2"/>
        <v>0.27902247133497204</v>
      </c>
      <c r="C36">
        <f t="shared" si="1"/>
        <v>0.27541605743659475</v>
      </c>
      <c r="F36">
        <f t="shared" si="0"/>
        <v>0.007699022285971682</v>
      </c>
    </row>
    <row r="37" spans="1:6" ht="13.5">
      <c r="A37" s="107">
        <f t="shared" si="2"/>
        <v>0.27952247133497204</v>
      </c>
      <c r="C37">
        <f t="shared" si="1"/>
        <v>0.2758966855518916</v>
      </c>
      <c r="F37">
        <f t="shared" si="0"/>
        <v>0.008243225272208481</v>
      </c>
    </row>
    <row r="38" spans="1:6" ht="13.5">
      <c r="A38" s="107">
        <f t="shared" si="2"/>
        <v>0.28002247133497205</v>
      </c>
      <c r="C38">
        <f t="shared" si="1"/>
        <v>0.2763772446930185</v>
      </c>
      <c r="F38">
        <f t="shared" si="0"/>
        <v>0.00880494587136299</v>
      </c>
    </row>
    <row r="39" spans="1:6" ht="13.5">
      <c r="A39" s="107">
        <f t="shared" si="2"/>
        <v>0.28052247133497205</v>
      </c>
      <c r="C39">
        <f t="shared" si="1"/>
        <v>0.27685773473983566</v>
      </c>
      <c r="F39">
        <f t="shared" si="0"/>
        <v>0.009384084760910199</v>
      </c>
    </row>
    <row r="40" spans="1:6" ht="13.5">
      <c r="A40" s="107">
        <f t="shared" si="2"/>
        <v>0.28102247133497205</v>
      </c>
      <c r="C40">
        <f t="shared" si="1"/>
        <v>0.2773381555722206</v>
      </c>
      <c r="F40">
        <f t="shared" si="0"/>
        <v>0.009980543315515322</v>
      </c>
    </row>
    <row r="41" spans="1:6" ht="13.5">
      <c r="A41" s="107">
        <f t="shared" si="2"/>
        <v>0.28152247133497205</v>
      </c>
      <c r="C41">
        <f t="shared" si="1"/>
        <v>0.27781850707006805</v>
      </c>
      <c r="F41">
        <f t="shared" si="0"/>
        <v>0.01059422360084531</v>
      </c>
    </row>
    <row r="42" spans="1:6" ht="13.5">
      <c r="A42" s="107">
        <f t="shared" si="2"/>
        <v>0.28202247133497205</v>
      </c>
      <c r="C42">
        <f t="shared" si="1"/>
        <v>0.2782987891132902</v>
      </c>
      <c r="F42">
        <f t="shared" si="0"/>
        <v>0.011225028367445223</v>
      </c>
    </row>
    <row r="43" spans="1:6" ht="13.5">
      <c r="A43" s="107">
        <f t="shared" si="2"/>
        <v>0.28252247133497205</v>
      </c>
      <c r="C43">
        <f t="shared" si="1"/>
        <v>0.2787790015818165</v>
      </c>
      <c r="F43">
        <f t="shared" si="0"/>
        <v>0.011872861044680286</v>
      </c>
    </row>
    <row r="44" spans="1:6" ht="13.5">
      <c r="A44" s="107">
        <f t="shared" si="2"/>
        <v>0.28302247133497205</v>
      </c>
      <c r="C44">
        <f t="shared" si="1"/>
        <v>0.2792591443555939</v>
      </c>
      <c r="F44">
        <f t="shared" si="0"/>
        <v>0.012537625734741743</v>
      </c>
    </row>
    <row r="45" spans="1:6" ht="13.5">
      <c r="A45" s="107">
        <f t="shared" si="2"/>
        <v>0.28352247133497205</v>
      </c>
      <c r="C45">
        <f t="shared" si="1"/>
        <v>0.2797392173145866</v>
      </c>
      <c r="F45">
        <f t="shared" si="0"/>
        <v>0.013219227206716313</v>
      </c>
    </row>
    <row r="46" spans="1:6" ht="13.5">
      <c r="A46" s="107">
        <f t="shared" si="2"/>
        <v>0.28402247133497205</v>
      </c>
      <c r="C46">
        <f t="shared" si="1"/>
        <v>0.2802192203387765</v>
      </c>
      <c r="F46">
        <f t="shared" si="0"/>
        <v>0.013917570890718347</v>
      </c>
    </row>
    <row r="47" spans="1:6" ht="13.5">
      <c r="A47" s="107">
        <f t="shared" si="2"/>
        <v>0.28452247133497205</v>
      </c>
      <c r="C47">
        <f t="shared" si="1"/>
        <v>0.28069915330816275</v>
      </c>
      <c r="F47">
        <f t="shared" si="0"/>
        <v>0.0146325628720837</v>
      </c>
    </row>
    <row r="48" spans="1:6" ht="13.5">
      <c r="A48" s="107">
        <f t="shared" si="2"/>
        <v>0.28502247133497205</v>
      </c>
      <c r="C48">
        <f t="shared" si="1"/>
        <v>0.28117901610276214</v>
      </c>
      <c r="F48">
        <f t="shared" si="0"/>
        <v>0.015364109885624956</v>
      </c>
    </row>
    <row r="49" spans="1:6" ht="13.5">
      <c r="A49" s="107">
        <f t="shared" si="2"/>
        <v>0.28552247133497205</v>
      </c>
      <c r="C49">
        <f t="shared" si="1"/>
        <v>0.28165880860260895</v>
      </c>
      <c r="F49">
        <f t="shared" si="0"/>
        <v>0.016112119309946535</v>
      </c>
    </row>
    <row r="50" spans="1:6" ht="13.5">
      <c r="A50" s="107">
        <f t="shared" si="2"/>
        <v>0.28602247133497205</v>
      </c>
      <c r="C50">
        <f t="shared" si="1"/>
        <v>0.2821385306877551</v>
      </c>
      <c r="F50">
        <f t="shared" si="0"/>
        <v>0.0168764991618203</v>
      </c>
    </row>
    <row r="51" spans="1:6" ht="13.5">
      <c r="A51" s="107">
        <f t="shared" si="2"/>
        <v>0.28652247133497205</v>
      </c>
      <c r="C51">
        <f t="shared" si="1"/>
        <v>0.28261818223827</v>
      </c>
      <c r="F51">
        <f t="shared" si="0"/>
        <v>0.0176571580906188</v>
      </c>
    </row>
    <row r="52" spans="1:6" ht="13.5">
      <c r="A52" s="107">
        <f t="shared" si="2"/>
        <v>0.28702247133497205</v>
      </c>
      <c r="C52">
        <f t="shared" si="1"/>
        <v>0.2830977631342409</v>
      </c>
      <c r="F52">
        <f t="shared" si="0"/>
        <v>0.018454005372808283</v>
      </c>
    </row>
    <row r="53" spans="1:6" ht="13.5">
      <c r="A53" s="107">
        <f t="shared" si="2"/>
        <v>0.28752247133497205</v>
      </c>
      <c r="C53">
        <f t="shared" si="1"/>
        <v>0.2835772732557724</v>
      </c>
      <c r="F53">
        <f t="shared" si="0"/>
        <v>0.019266950906497413</v>
      </c>
    </row>
    <row r="54" spans="1:6" ht="13.5">
      <c r="A54" s="107">
        <f t="shared" si="2"/>
        <v>0.28802247133497205</v>
      </c>
      <c r="C54">
        <f t="shared" si="1"/>
        <v>0.28405671248298714</v>
      </c>
      <c r="F54">
        <f t="shared" si="0"/>
        <v>0.02009590520604439</v>
      </c>
    </row>
    <row r="55" spans="1:6" ht="13.5">
      <c r="A55" s="107">
        <f t="shared" si="2"/>
        <v>0.28852247133497205</v>
      </c>
      <c r="C55">
        <f t="shared" si="1"/>
        <v>0.28453608069602515</v>
      </c>
      <c r="F55">
        <f t="shared" si="0"/>
        <v>0.020940779396719</v>
      </c>
    </row>
    <row r="56" spans="1:6" ht="13.5">
      <c r="A56" s="107">
        <f t="shared" si="2"/>
        <v>0.28902247133497205</v>
      </c>
      <c r="C56">
        <f t="shared" si="1"/>
        <v>0.28501537777504454</v>
      </c>
      <c r="F56">
        <f t="shared" si="0"/>
        <v>0.021801485209420733</v>
      </c>
    </row>
    <row r="57" spans="1:6" ht="13.5">
      <c r="A57" s="107">
        <f t="shared" si="2"/>
        <v>0.28952247133497205</v>
      </c>
      <c r="C57">
        <f t="shared" si="1"/>
        <v>0.28549460360022094</v>
      </c>
      <c r="F57">
        <f t="shared" si="0"/>
        <v>0.02267793497545123</v>
      </c>
    </row>
    <row r="58" spans="1:6" ht="13.5">
      <c r="A58" s="107">
        <f t="shared" si="2"/>
        <v>0.29002247133497205</v>
      </c>
      <c r="C58">
        <f t="shared" si="1"/>
        <v>0.28597375805174796</v>
      </c>
      <c r="F58">
        <f t="shared" si="0"/>
        <v>0.023570041621341235</v>
      </c>
    </row>
    <row r="59" spans="1:6" ht="13.5">
      <c r="A59" s="107">
        <f t="shared" si="2"/>
        <v>0.29052247133497205</v>
      </c>
      <c r="C59">
        <f t="shared" si="1"/>
        <v>0.2864528410098369</v>
      </c>
      <c r="F59">
        <f t="shared" si="0"/>
        <v>0.02447771866373015</v>
      </c>
    </row>
    <row r="60" spans="1:6" ht="13.5">
      <c r="A60" s="107">
        <f t="shared" si="2"/>
        <v>0.29102247133497205</v>
      </c>
      <c r="C60">
        <f t="shared" si="1"/>
        <v>0.28693185235471713</v>
      </c>
      <c r="F60">
        <f t="shared" si="0"/>
        <v>0.025400880204299744</v>
      </c>
    </row>
    <row r="61" spans="1:6" ht="13.5">
      <c r="A61" s="107">
        <f t="shared" si="2"/>
        <v>0.29152247133497206</v>
      </c>
      <c r="C61">
        <f t="shared" si="1"/>
        <v>0.2874107919666357</v>
      </c>
      <c r="F61">
        <f t="shared" si="0"/>
        <v>0.026339440924758557</v>
      </c>
    </row>
    <row r="62" spans="1:6" ht="13.5">
      <c r="A62" s="107">
        <f t="shared" si="2"/>
        <v>0.29202247133497206</v>
      </c>
      <c r="C62">
        <f t="shared" si="1"/>
        <v>0.28788965972585784</v>
      </c>
      <c r="F62">
        <f t="shared" si="0"/>
        <v>0.027293316081878724</v>
      </c>
    </row>
    <row r="63" spans="1:6" ht="13.5">
      <c r="A63" s="107">
        <f t="shared" si="2"/>
        <v>0.29252247133497206</v>
      </c>
      <c r="C63">
        <f t="shared" si="1"/>
        <v>0.28836845551266654</v>
      </c>
      <c r="F63">
        <f t="shared" si="0"/>
        <v>0.028262421502583655</v>
      </c>
    </row>
    <row r="64" spans="1:6" ht="13.5">
      <c r="A64" s="107">
        <f t="shared" si="2"/>
        <v>0.29302247133497206</v>
      </c>
      <c r="C64">
        <f t="shared" si="1"/>
        <v>0.28884717920736286</v>
      </c>
      <c r="F64">
        <f t="shared" si="0"/>
        <v>0.02924667357908521</v>
      </c>
    </row>
    <row r="65" spans="1:6" ht="13.5">
      <c r="A65" s="107">
        <f t="shared" si="2"/>
        <v>0.29352247133497206</v>
      </c>
      <c r="C65">
        <f t="shared" si="1"/>
        <v>0.28932583069026585</v>
      </c>
      <c r="F65">
        <f t="shared" si="0"/>
        <v>0.030245989264071838</v>
      </c>
    </row>
    <row r="66" spans="1:6" ht="13.5">
      <c r="A66" s="107">
        <f t="shared" si="2"/>
        <v>0.29402247133497206</v>
      </c>
      <c r="C66">
        <f t="shared" si="1"/>
        <v>0.28980440984171274</v>
      </c>
      <c r="F66">
        <f t="shared" si="0"/>
        <v>0.03126028606594486</v>
      </c>
    </row>
    <row r="67" spans="1:6" ht="13.5">
      <c r="A67" s="107">
        <f t="shared" si="2"/>
        <v>0.29452247133497206</v>
      </c>
      <c r="C67">
        <f t="shared" si="1"/>
        <v>0.2902829165420586</v>
      </c>
      <c r="F67">
        <f t="shared" si="0"/>
        <v>0.032289482044103444</v>
      </c>
    </row>
    <row r="68" spans="1:6" ht="13.5">
      <c r="A68" s="107">
        <f t="shared" si="2"/>
        <v>0.29502247133497206</v>
      </c>
      <c r="C68">
        <f t="shared" si="1"/>
        <v>0.2907613506716769</v>
      </c>
      <c r="F68">
        <f t="shared" si="0"/>
        <v>0.0333334958042779</v>
      </c>
    </row>
    <row r="69" spans="1:6" ht="13.5">
      <c r="A69" s="107">
        <f t="shared" si="2"/>
        <v>0.29552247133497206</v>
      </c>
      <c r="C69">
        <f t="shared" si="1"/>
        <v>0.291239712110959</v>
      </c>
      <c r="F69">
        <f t="shared" si="0"/>
        <v>0.03439224649391015</v>
      </c>
    </row>
    <row r="70" spans="1:6" ht="13.5">
      <c r="A70" s="107">
        <f t="shared" si="2"/>
        <v>0.29602247133497206</v>
      </c>
      <c r="C70">
        <f t="shared" si="1"/>
        <v>0.2917180007403146</v>
      </c>
      <c r="F70">
        <f t="shared" si="0"/>
        <v>0.035465653797580786</v>
      </c>
    </row>
    <row r="71" spans="1:6" ht="13.5">
      <c r="A71" s="107">
        <f t="shared" si="2"/>
        <v>0.29652247133497206</v>
      </c>
      <c r="C71">
        <f t="shared" si="1"/>
        <v>0.2921962164401716</v>
      </c>
      <c r="F71">
        <f t="shared" si="0"/>
        <v>0.03655363793248268</v>
      </c>
    </row>
    <row r="72" spans="1:6" ht="13.5">
      <c r="A72" s="107">
        <f t="shared" si="2"/>
        <v>0.29702247133497206</v>
      </c>
      <c r="C72">
        <f t="shared" si="1"/>
        <v>0.29267435909097594</v>
      </c>
      <c r="F72">
        <f aca="true" t="shared" si="3" ref="F72:F135">(Vdc_min_s1*C72-Vo_s1)*(Vdc_min_s1*C72-Vo_s1)*0.0005/C72</f>
        <v>0.037656119643940125</v>
      </c>
    </row>
    <row r="73" spans="1:6" ht="13.5">
      <c r="A73" s="107">
        <f t="shared" si="2"/>
        <v>0.29752247133497206</v>
      </c>
      <c r="C73">
        <f t="shared" si="1"/>
        <v>0.293152428573192</v>
      </c>
      <c r="F73">
        <f t="shared" si="3"/>
        <v>0.03877302020097343</v>
      </c>
    </row>
    <row r="74" spans="1:6" ht="13.5">
      <c r="A74" s="107">
        <f t="shared" si="2"/>
        <v>0.29802247133497206</v>
      </c>
      <c r="C74">
        <f aca="true" t="shared" si="4" ref="C74:C137">SIN(A74)</f>
        <v>0.29363042476730256</v>
      </c>
      <c r="F74">
        <f t="shared" si="3"/>
        <v>0.039904261391908225</v>
      </c>
    </row>
    <row r="75" spans="1:6" ht="13.5">
      <c r="A75" s="107">
        <f aca="true" t="shared" si="5" ref="A75:A138">A74+0.0005</f>
        <v>0.29852247133497206</v>
      </c>
      <c r="C75">
        <f t="shared" si="4"/>
        <v>0.2941083475538084</v>
      </c>
      <c r="F75">
        <f t="shared" si="3"/>
        <v>0.04104976552002781</v>
      </c>
    </row>
    <row r="76" spans="1:6" ht="13.5">
      <c r="A76" s="107">
        <f t="shared" si="5"/>
        <v>0.29902247133497206</v>
      </c>
      <c r="C76">
        <f t="shared" si="4"/>
        <v>0.29458619681322884</v>
      </c>
      <c r="F76">
        <f t="shared" si="3"/>
        <v>0.04220945539927112</v>
      </c>
    </row>
    <row r="77" spans="1:6" ht="13.5">
      <c r="A77" s="107">
        <f t="shared" si="5"/>
        <v>0.29952247133497206</v>
      </c>
      <c r="C77">
        <f t="shared" si="4"/>
        <v>0.29506397242610166</v>
      </c>
      <c r="F77">
        <f t="shared" si="3"/>
        <v>0.04338325434997168</v>
      </c>
    </row>
    <row r="78" spans="1:6" ht="13.5">
      <c r="A78" s="107">
        <f t="shared" si="5"/>
        <v>0.30002247133497206</v>
      </c>
      <c r="C78">
        <f t="shared" si="4"/>
        <v>0.2955416742729829</v>
      </c>
      <c r="F78">
        <f t="shared" si="3"/>
        <v>0.04457108619464092</v>
      </c>
    </row>
    <row r="79" spans="1:6" ht="13.5">
      <c r="A79" s="107">
        <f t="shared" si="5"/>
        <v>0.30052247133497206</v>
      </c>
      <c r="C79">
        <f t="shared" si="4"/>
        <v>0.29601930223444706</v>
      </c>
      <c r="F79">
        <f t="shared" si="3"/>
        <v>0.04577287525379206</v>
      </c>
    </row>
    <row r="80" spans="1:6" ht="13.5">
      <c r="A80" s="107">
        <f t="shared" si="5"/>
        <v>0.30102247133497206</v>
      </c>
      <c r="C80">
        <f t="shared" si="4"/>
        <v>0.2964968561910873</v>
      </c>
      <c r="F80">
        <f t="shared" si="3"/>
        <v>0.04698854634180734</v>
      </c>
    </row>
    <row r="81" spans="1:6" ht="13.5">
      <c r="A81" s="107">
        <f t="shared" si="5"/>
        <v>0.30152247133497206</v>
      </c>
      <c r="C81">
        <f t="shared" si="4"/>
        <v>0.296974336023515</v>
      </c>
      <c r="F81">
        <f t="shared" si="3"/>
        <v>0.04821802476284402</v>
      </c>
    </row>
    <row r="82" spans="1:6" ht="13.5">
      <c r="A82" s="107">
        <f t="shared" si="5"/>
        <v>0.30202247133497206</v>
      </c>
      <c r="C82">
        <f t="shared" si="4"/>
        <v>0.29745174161236015</v>
      </c>
      <c r="F82">
        <f t="shared" si="3"/>
        <v>0.0494612363067838</v>
      </c>
    </row>
    <row r="83" spans="1:6" ht="13.5">
      <c r="A83" s="107">
        <f t="shared" si="5"/>
        <v>0.30252247133497207</v>
      </c>
      <c r="C83">
        <f t="shared" si="4"/>
        <v>0.2979290728382715</v>
      </c>
      <c r="F83">
        <f t="shared" si="3"/>
        <v>0.05071810724522031</v>
      </c>
    </row>
    <row r="84" spans="1:6" ht="13.5">
      <c r="A84" s="107">
        <f t="shared" si="5"/>
        <v>0.30302247133497207</v>
      </c>
      <c r="C84">
        <f t="shared" si="4"/>
        <v>0.29840632958191626</v>
      </c>
      <c r="F84">
        <f t="shared" si="3"/>
        <v>0.05198856432748717</v>
      </c>
    </row>
    <row r="85" spans="1:6" ht="13.5">
      <c r="A85" s="107">
        <f t="shared" si="5"/>
        <v>0.30352247133497207</v>
      </c>
      <c r="C85">
        <f t="shared" si="4"/>
        <v>0.29888351172398014</v>
      </c>
      <c r="F85">
        <f t="shared" si="3"/>
        <v>0.053272534776725354</v>
      </c>
    </row>
    <row r="86" spans="1:6" ht="13.5">
      <c r="A86" s="107">
        <f t="shared" si="5"/>
        <v>0.30402247133497207</v>
      </c>
      <c r="C86">
        <f t="shared" si="4"/>
        <v>0.29936061914516765</v>
      </c>
      <c r="F86">
        <f t="shared" si="3"/>
        <v>0.054569946285988796</v>
      </c>
    </row>
    <row r="87" spans="1:6" ht="13.5">
      <c r="A87" s="107">
        <f t="shared" si="5"/>
        <v>0.30452247133497207</v>
      </c>
      <c r="C87">
        <f t="shared" si="4"/>
        <v>0.2998376517262019</v>
      </c>
      <c r="F87">
        <f t="shared" si="3"/>
        <v>0.055880727014389175</v>
      </c>
    </row>
    <row r="88" spans="1:6" ht="13.5">
      <c r="A88" s="107">
        <f t="shared" si="5"/>
        <v>0.30502247133497207</v>
      </c>
      <c r="C88">
        <f t="shared" si="4"/>
        <v>0.3003146093478248</v>
      </c>
      <c r="F88">
        <f t="shared" si="3"/>
        <v>0.05720480558327851</v>
      </c>
    </row>
    <row r="89" spans="1:6" ht="13.5">
      <c r="A89" s="107">
        <f t="shared" si="5"/>
        <v>0.30552247133497207</v>
      </c>
      <c r="C89">
        <f t="shared" si="4"/>
        <v>0.3007914918907969</v>
      </c>
      <c r="F89">
        <f t="shared" si="3"/>
        <v>0.05854211107246803</v>
      </c>
    </row>
    <row r="90" spans="1:6" ht="13.5">
      <c r="A90" s="107">
        <f t="shared" si="5"/>
        <v>0.30602247133497207</v>
      </c>
      <c r="C90">
        <f t="shared" si="4"/>
        <v>0.30126829923589765</v>
      </c>
      <c r="F90">
        <f t="shared" si="3"/>
        <v>0.059892573016486095</v>
      </c>
    </row>
    <row r="91" spans="1:6" ht="13.5">
      <c r="A91" s="107">
        <f t="shared" si="5"/>
        <v>0.30652247133497207</v>
      </c>
      <c r="C91">
        <f t="shared" si="4"/>
        <v>0.30174503126392516</v>
      </c>
      <c r="F91">
        <f t="shared" si="3"/>
        <v>0.06125612140087062</v>
      </c>
    </row>
    <row r="92" spans="1:6" ht="13.5">
      <c r="A92" s="107">
        <f t="shared" si="5"/>
        <v>0.30702247133497207</v>
      </c>
      <c r="C92">
        <f t="shared" si="4"/>
        <v>0.30222168785569636</v>
      </c>
      <c r="F92">
        <f t="shared" si="3"/>
        <v>0.06263268665849965</v>
      </c>
    </row>
    <row r="93" spans="1:6" ht="13.5">
      <c r="A93" s="107">
        <f t="shared" si="5"/>
        <v>0.30752247133497207</v>
      </c>
      <c r="C93">
        <f t="shared" si="4"/>
        <v>0.3026982688920472</v>
      </c>
      <c r="F93">
        <f t="shared" si="3"/>
        <v>0.06402219966595657</v>
      </c>
    </row>
    <row r="94" spans="1:6" ht="13.5">
      <c r="A94" s="107">
        <f t="shared" si="5"/>
        <v>0.30802247133497207</v>
      </c>
      <c r="C94">
        <f t="shared" si="4"/>
        <v>0.30317477425383244</v>
      </c>
      <c r="F94">
        <f t="shared" si="3"/>
        <v>0.06542459173993136</v>
      </c>
    </row>
    <row r="95" spans="1:6" ht="13.5">
      <c r="A95" s="107">
        <f t="shared" si="5"/>
        <v>0.30852247133497207</v>
      </c>
      <c r="C95">
        <f t="shared" si="4"/>
        <v>0.3036512038219256</v>
      </c>
      <c r="F95">
        <f t="shared" si="3"/>
        <v>0.06683979463365539</v>
      </c>
    </row>
    <row r="96" spans="1:6" ht="13.5">
      <c r="A96" s="107">
        <f t="shared" si="5"/>
        <v>0.30902247133497207</v>
      </c>
      <c r="C96">
        <f t="shared" si="4"/>
        <v>0.3041275574772195</v>
      </c>
      <c r="F96">
        <f t="shared" si="3"/>
        <v>0.06826774053337374</v>
      </c>
    </row>
    <row r="97" spans="1:6" ht="13.5">
      <c r="A97" s="107">
        <f t="shared" si="5"/>
        <v>0.30952247133497207</v>
      </c>
      <c r="C97">
        <f t="shared" si="4"/>
        <v>0.30460383510062555</v>
      </c>
      <c r="F97">
        <f t="shared" si="3"/>
        <v>0.06970836205484851</v>
      </c>
    </row>
    <row r="98" spans="1:6" ht="13.5">
      <c r="A98" s="107">
        <f t="shared" si="5"/>
        <v>0.31002247133497207</v>
      </c>
      <c r="C98">
        <f t="shared" si="4"/>
        <v>0.3050800365730744</v>
      </c>
      <c r="F98">
        <f t="shared" si="3"/>
        <v>0.07116159223989772</v>
      </c>
    </row>
    <row r="99" spans="1:6" ht="13.5">
      <c r="A99" s="107">
        <f t="shared" si="5"/>
        <v>0.31052247133497207</v>
      </c>
      <c r="C99">
        <f t="shared" si="4"/>
        <v>0.3055561617755157</v>
      </c>
      <c r="F99">
        <f t="shared" si="3"/>
        <v>0.07262736455296778</v>
      </c>
    </row>
    <row r="100" spans="1:6" ht="13.5">
      <c r="A100" s="107">
        <f t="shared" si="5"/>
        <v>0.3110224713349721</v>
      </c>
      <c r="C100">
        <f t="shared" si="4"/>
        <v>0.30603221058891816</v>
      </c>
      <c r="F100">
        <f t="shared" si="3"/>
        <v>0.07410561287773833</v>
      </c>
    </row>
    <row r="101" spans="1:6" ht="13.5">
      <c r="A101" s="107">
        <f t="shared" si="5"/>
        <v>0.3115224713349721</v>
      </c>
      <c r="C101">
        <f t="shared" si="4"/>
        <v>0.3065081828942696</v>
      </c>
      <c r="F101">
        <f t="shared" si="3"/>
        <v>0.07559627151375983</v>
      </c>
    </row>
    <row r="102" spans="1:6" ht="13.5">
      <c r="A102" s="107">
        <f t="shared" si="5"/>
        <v>0.3120224713349721</v>
      </c>
      <c r="C102">
        <f t="shared" si="4"/>
        <v>0.30698407857257687</v>
      </c>
      <c r="F102">
        <f t="shared" si="3"/>
        <v>0.07709927517312362</v>
      </c>
    </row>
    <row r="103" spans="1:6" ht="13.5">
      <c r="A103" s="107">
        <f t="shared" si="5"/>
        <v>0.3125224713349721</v>
      </c>
      <c r="C103">
        <f t="shared" si="4"/>
        <v>0.30745989750486613</v>
      </c>
      <c r="F103">
        <f t="shared" si="3"/>
        <v>0.07861455897716457</v>
      </c>
    </row>
    <row r="104" spans="1:6" ht="13.5">
      <c r="A104" s="107">
        <f t="shared" si="5"/>
        <v>0.3130224713349721</v>
      </c>
      <c r="C104">
        <f t="shared" si="4"/>
        <v>0.30793563957218256</v>
      </c>
      <c r="F104">
        <f t="shared" si="3"/>
        <v>0.08014205845319394</v>
      </c>
    </row>
    <row r="105" spans="1:6" ht="13.5">
      <c r="A105" s="107">
        <f t="shared" si="5"/>
        <v>0.3135224713349721</v>
      </c>
      <c r="C105">
        <f t="shared" si="4"/>
        <v>0.30841130465559075</v>
      </c>
      <c r="F105">
        <f t="shared" si="3"/>
        <v>0.08168170953126554</v>
      </c>
    </row>
    <row r="106" spans="1:6" ht="13.5">
      <c r="A106" s="107">
        <f t="shared" si="5"/>
        <v>0.3140224713349721</v>
      </c>
      <c r="C106">
        <f t="shared" si="4"/>
        <v>0.30888689263617436</v>
      </c>
      <c r="F106">
        <f t="shared" si="3"/>
        <v>0.08323344854096978</v>
      </c>
    </row>
    <row r="107" spans="1:6" ht="13.5">
      <c r="A107" s="107">
        <f t="shared" si="5"/>
        <v>0.3145224713349721</v>
      </c>
      <c r="C107">
        <f t="shared" si="4"/>
        <v>0.30936240339503646</v>
      </c>
      <c r="F107">
        <f t="shared" si="3"/>
        <v>0.08479721220826221</v>
      </c>
    </row>
    <row r="108" spans="1:6" ht="13.5">
      <c r="A108" s="107">
        <f t="shared" si="5"/>
        <v>0.3150224713349721</v>
      </c>
      <c r="C108">
        <f t="shared" si="4"/>
        <v>0.30983783681329924</v>
      </c>
      <c r="F108">
        <f t="shared" si="3"/>
        <v>0.08637293765231818</v>
      </c>
    </row>
    <row r="109" spans="1:6" ht="13.5">
      <c r="A109" s="107">
        <f t="shared" si="5"/>
        <v>0.3155224713349721</v>
      </c>
      <c r="C109">
        <f t="shared" si="4"/>
        <v>0.3103131927721045</v>
      </c>
      <c r="F109">
        <f t="shared" si="3"/>
        <v>0.08796056238242098</v>
      </c>
    </row>
    <row r="110" spans="1:6" ht="13.5">
      <c r="A110" s="107">
        <f t="shared" si="5"/>
        <v>0.3160224713349721</v>
      </c>
      <c r="C110">
        <f t="shared" si="4"/>
        <v>0.31078847115261315</v>
      </c>
      <c r="F110">
        <f t="shared" si="3"/>
        <v>0.08956002429487671</v>
      </c>
    </row>
    <row r="111" spans="1:6" ht="13.5">
      <c r="A111" s="107">
        <f t="shared" si="5"/>
        <v>0.3165224713349721</v>
      </c>
      <c r="C111">
        <f t="shared" si="4"/>
        <v>0.3112636718360057</v>
      </c>
      <c r="F111">
        <f t="shared" si="3"/>
        <v>0.09117126166996074</v>
      </c>
    </row>
    <row r="112" spans="1:6" ht="13.5">
      <c r="A112" s="107">
        <f t="shared" si="5"/>
        <v>0.3170224713349721</v>
      </c>
      <c r="C112">
        <f t="shared" si="4"/>
        <v>0.3117387947034818</v>
      </c>
      <c r="F112">
        <f t="shared" si="3"/>
        <v>0.09279421316889079</v>
      </c>
    </row>
    <row r="113" spans="1:6" ht="13.5">
      <c r="A113" s="107">
        <f t="shared" si="5"/>
        <v>0.3175224713349721</v>
      </c>
      <c r="C113">
        <f t="shared" si="4"/>
        <v>0.3122138396362609</v>
      </c>
      <c r="F113">
        <f t="shared" si="3"/>
        <v>0.09442881783083076</v>
      </c>
    </row>
    <row r="114" spans="1:6" ht="13.5">
      <c r="A114" s="107">
        <f t="shared" si="5"/>
        <v>0.3180224713349721</v>
      </c>
      <c r="C114">
        <f t="shared" si="4"/>
        <v>0.31268880651558173</v>
      </c>
      <c r="F114">
        <f t="shared" si="3"/>
        <v>0.09607501506992118</v>
      </c>
    </row>
    <row r="115" spans="1:6" ht="13.5">
      <c r="A115" s="107">
        <f t="shared" si="5"/>
        <v>0.3185224713349721</v>
      </c>
      <c r="C115">
        <f t="shared" si="4"/>
        <v>0.31316369522270254</v>
      </c>
      <c r="F115">
        <f t="shared" si="3"/>
        <v>0.09773274467233876</v>
      </c>
    </row>
    <row r="116" spans="1:6" ht="13.5">
      <c r="A116" s="107">
        <f t="shared" si="5"/>
        <v>0.3190224713349721</v>
      </c>
      <c r="C116">
        <f t="shared" si="4"/>
        <v>0.3136385056389012</v>
      </c>
      <c r="F116">
        <f t="shared" si="3"/>
        <v>0.09940194679338257</v>
      </c>
    </row>
    <row r="117" spans="1:6" ht="13.5">
      <c r="A117" s="107">
        <f t="shared" si="5"/>
        <v>0.3195224713349721</v>
      </c>
      <c r="C117">
        <f t="shared" si="4"/>
        <v>0.31411323764547505</v>
      </c>
      <c r="F117">
        <f t="shared" si="3"/>
        <v>0.10108256195458848</v>
      </c>
    </row>
    <row r="118" spans="1:6" ht="13.5">
      <c r="A118" s="107">
        <f t="shared" si="5"/>
        <v>0.3200224713349721</v>
      </c>
      <c r="C118">
        <f t="shared" si="4"/>
        <v>0.31458789112374114</v>
      </c>
      <c r="F118">
        <f t="shared" si="3"/>
        <v>0.10277453104087074</v>
      </c>
    </row>
    <row r="119" spans="1:6" ht="13.5">
      <c r="A119" s="107">
        <f t="shared" si="5"/>
        <v>0.3205224713349721</v>
      </c>
      <c r="C119">
        <f t="shared" si="4"/>
        <v>0.3150624659550361</v>
      </c>
      <c r="F119">
        <f t="shared" si="3"/>
        <v>0.10447779529768891</v>
      </c>
    </row>
    <row r="120" spans="1:6" ht="13.5">
      <c r="A120" s="107">
        <f t="shared" si="5"/>
        <v>0.3210224713349721</v>
      </c>
      <c r="C120">
        <f t="shared" si="4"/>
        <v>0.31553696202071624</v>
      </c>
      <c r="F120">
        <f t="shared" si="3"/>
        <v>0.106192296328243</v>
      </c>
    </row>
    <row r="121" spans="1:6" ht="13.5">
      <c r="A121" s="107">
        <f t="shared" si="5"/>
        <v>0.3215224713349721</v>
      </c>
      <c r="C121">
        <f t="shared" si="4"/>
        <v>0.31601137920215744</v>
      </c>
      <c r="F121">
        <f t="shared" si="3"/>
        <v>0.10791797609069317</v>
      </c>
    </row>
    <row r="122" spans="1:6" ht="13.5">
      <c r="A122" s="107">
        <f t="shared" si="5"/>
        <v>0.3220224713349721</v>
      </c>
      <c r="C122">
        <f t="shared" si="4"/>
        <v>0.31648571738075554</v>
      </c>
      <c r="F122">
        <f t="shared" si="3"/>
        <v>0.10965477689540792</v>
      </c>
    </row>
    <row r="123" spans="1:6" ht="13.5">
      <c r="A123" s="107">
        <f t="shared" si="5"/>
        <v>0.3225224713349721</v>
      </c>
      <c r="C123">
        <f t="shared" si="4"/>
        <v>0.31695997643792595</v>
      </c>
      <c r="F123">
        <f t="shared" si="3"/>
        <v>0.11140264140223419</v>
      </c>
    </row>
    <row r="124" spans="1:6" ht="13.5">
      <c r="A124" s="107">
        <f t="shared" si="5"/>
        <v>0.3230224713349721</v>
      </c>
      <c r="C124">
        <f t="shared" si="4"/>
        <v>0.31743415625510385</v>
      </c>
      <c r="F124">
        <f t="shared" si="3"/>
        <v>0.11316151261779539</v>
      </c>
    </row>
    <row r="125" spans="1:6" ht="13.5">
      <c r="A125" s="107">
        <f t="shared" si="5"/>
        <v>0.3235224713349721</v>
      </c>
      <c r="C125">
        <f t="shared" si="4"/>
        <v>0.3179082567137444</v>
      </c>
      <c r="F125">
        <f t="shared" si="3"/>
        <v>0.11493133389281528</v>
      </c>
    </row>
    <row r="126" spans="1:6" ht="13.5">
      <c r="A126" s="107">
        <f t="shared" si="5"/>
        <v>0.3240224713349721</v>
      </c>
      <c r="C126">
        <f t="shared" si="4"/>
        <v>0.3183822776953224</v>
      </c>
      <c r="F126">
        <f t="shared" si="3"/>
        <v>0.11671204891946264</v>
      </c>
    </row>
    <row r="127" spans="1:6" ht="13.5">
      <c r="A127" s="107">
        <f t="shared" si="5"/>
        <v>0.3245224713349721</v>
      </c>
      <c r="C127">
        <f t="shared" si="4"/>
        <v>0.3188562190813326</v>
      </c>
      <c r="F127">
        <f t="shared" si="3"/>
        <v>0.11850360172872523</v>
      </c>
    </row>
    <row r="128" spans="1:6" ht="13.5">
      <c r="A128" s="107">
        <f t="shared" si="5"/>
        <v>0.3250224713349721</v>
      </c>
      <c r="C128">
        <f t="shared" si="4"/>
        <v>0.3193300807532897</v>
      </c>
      <c r="F128">
        <f t="shared" si="3"/>
        <v>0.12030593668780529</v>
      </c>
    </row>
    <row r="129" spans="1:6" ht="13.5">
      <c r="A129" s="107">
        <f t="shared" si="5"/>
        <v>0.3255224713349721</v>
      </c>
      <c r="C129">
        <f t="shared" si="4"/>
        <v>0.3198038625927283</v>
      </c>
      <c r="F129">
        <f t="shared" si="3"/>
        <v>0.12211899849753861</v>
      </c>
    </row>
    <row r="130" spans="1:6" ht="13.5">
      <c r="A130" s="107">
        <f t="shared" si="5"/>
        <v>0.3260224713349721</v>
      </c>
      <c r="C130">
        <f t="shared" si="4"/>
        <v>0.3202775644812029</v>
      </c>
      <c r="F130">
        <f t="shared" si="3"/>
        <v>0.12394273218983964</v>
      </c>
    </row>
    <row r="131" spans="1:6" ht="13.5">
      <c r="A131" s="107">
        <f t="shared" si="5"/>
        <v>0.3265224713349721</v>
      </c>
      <c r="C131">
        <f t="shared" si="4"/>
        <v>0.3207511863002881</v>
      </c>
      <c r="F131">
        <f t="shared" si="3"/>
        <v>0.1257770831251684</v>
      </c>
    </row>
    <row r="132" spans="1:6" ht="13.5">
      <c r="A132" s="107">
        <f t="shared" si="5"/>
        <v>0.3270224713349721</v>
      </c>
      <c r="C132">
        <f t="shared" si="4"/>
        <v>0.32122472793157836</v>
      </c>
      <c r="F132">
        <f t="shared" si="3"/>
        <v>0.12762199699002036</v>
      </c>
    </row>
    <row r="133" spans="1:6" ht="13.5">
      <c r="A133" s="107">
        <f t="shared" si="5"/>
        <v>0.3275224713349721</v>
      </c>
      <c r="C133">
        <f t="shared" si="4"/>
        <v>0.3216981892566883</v>
      </c>
      <c r="F133">
        <f t="shared" si="3"/>
        <v>0.12947741979444066</v>
      </c>
    </row>
    <row r="134" spans="1:6" ht="13.5">
      <c r="A134" s="107">
        <f t="shared" si="5"/>
        <v>0.3280224713349721</v>
      </c>
      <c r="C134">
        <f t="shared" si="4"/>
        <v>0.3221715701572526</v>
      </c>
      <c r="F134">
        <f t="shared" si="3"/>
        <v>0.13134329786956006</v>
      </c>
    </row>
    <row r="135" spans="1:6" ht="13.5">
      <c r="A135" s="107">
        <f t="shared" si="5"/>
        <v>0.3285224713349721</v>
      </c>
      <c r="C135">
        <f t="shared" si="4"/>
        <v>0.3226448705149261</v>
      </c>
      <c r="F135">
        <f t="shared" si="3"/>
        <v>0.13321957786515423</v>
      </c>
    </row>
    <row r="136" spans="1:6" ht="13.5">
      <c r="A136" s="107">
        <f t="shared" si="5"/>
        <v>0.3290224713349721</v>
      </c>
      <c r="C136">
        <f t="shared" si="4"/>
        <v>0.32311809021138355</v>
      </c>
      <c r="F136">
        <f aca="true" t="shared" si="6" ref="F136:F199">(Vdc_min_s1*C136-Vo_s1)*(Vdc_min_s1*C136-Vo_s1)*0.0005/C136</f>
        <v>0.13510620674722373</v>
      </c>
    </row>
    <row r="137" spans="1:6" ht="13.5">
      <c r="A137" s="107">
        <f t="shared" si="5"/>
        <v>0.3295224713349721</v>
      </c>
      <c r="C137">
        <f t="shared" si="4"/>
        <v>0.3235912291283202</v>
      </c>
      <c r="F137">
        <f t="shared" si="6"/>
        <v>0.13700313179559828</v>
      </c>
    </row>
    <row r="138" spans="1:6" ht="13.5">
      <c r="A138" s="107">
        <f t="shared" si="5"/>
        <v>0.3300224713349721</v>
      </c>
      <c r="C138">
        <f aca="true" t="shared" si="7" ref="C138:C201">SIN(A138)</f>
        <v>0.3240642871474512</v>
      </c>
      <c r="F138">
        <f t="shared" si="6"/>
        <v>0.13891030060155998</v>
      </c>
    </row>
    <row r="139" spans="1:6" ht="13.5">
      <c r="A139" s="107">
        <f aca="true" t="shared" si="8" ref="A139:A202">A138+0.0005</f>
        <v>0.3305224713349721</v>
      </c>
      <c r="C139">
        <f t="shared" si="7"/>
        <v>0.32453726415051215</v>
      </c>
      <c r="F139">
        <f t="shared" si="6"/>
        <v>0.1408276610654916</v>
      </c>
    </row>
    <row r="140" spans="1:6" ht="13.5">
      <c r="A140" s="107">
        <f t="shared" si="8"/>
        <v>0.3310224713349721</v>
      </c>
      <c r="C140">
        <f t="shared" si="7"/>
        <v>0.32501016001925875</v>
      </c>
      <c r="F140">
        <f t="shared" si="6"/>
        <v>0.14275516139454367</v>
      </c>
    </row>
    <row r="141" spans="1:6" ht="13.5">
      <c r="A141" s="107">
        <f t="shared" si="8"/>
        <v>0.3315224713349721</v>
      </c>
      <c r="C141">
        <f t="shared" si="7"/>
        <v>0.32548297463546705</v>
      </c>
      <c r="F141">
        <f t="shared" si="6"/>
        <v>0.1446927501003222</v>
      </c>
    </row>
    <row r="142" spans="1:6" ht="13.5">
      <c r="A142" s="107">
        <f t="shared" si="8"/>
        <v>0.3320224713349721</v>
      </c>
      <c r="C142">
        <f t="shared" si="7"/>
        <v>0.32595570788093337</v>
      </c>
      <c r="F142">
        <f t="shared" si="6"/>
        <v>0.14664037599659968</v>
      </c>
    </row>
    <row r="143" spans="1:6" ht="13.5">
      <c r="A143" s="107">
        <f t="shared" si="8"/>
        <v>0.3325224713349721</v>
      </c>
      <c r="C143">
        <f t="shared" si="7"/>
        <v>0.3264283596374744</v>
      </c>
      <c r="F143">
        <f t="shared" si="6"/>
        <v>0.14859798819704495</v>
      </c>
    </row>
    <row r="144" spans="1:6" ht="13.5">
      <c r="A144" s="107">
        <f t="shared" si="8"/>
        <v>0.3330224713349721</v>
      </c>
      <c r="C144">
        <f t="shared" si="7"/>
        <v>0.3269009297869272</v>
      </c>
      <c r="F144">
        <f t="shared" si="6"/>
        <v>0.15056553611297424</v>
      </c>
    </row>
    <row r="145" spans="1:6" ht="13.5">
      <c r="A145" s="107">
        <f t="shared" si="8"/>
        <v>0.3335224713349721</v>
      </c>
      <c r="C145">
        <f t="shared" si="7"/>
        <v>0.3273734182111493</v>
      </c>
      <c r="F145">
        <f t="shared" si="6"/>
        <v>0.15254296945112286</v>
      </c>
    </row>
    <row r="146" spans="1:6" ht="13.5">
      <c r="A146" s="107">
        <f t="shared" si="8"/>
        <v>0.3340224713349721</v>
      </c>
      <c r="C146">
        <f t="shared" si="7"/>
        <v>0.3278458247920185</v>
      </c>
      <c r="F146">
        <f t="shared" si="6"/>
        <v>0.15453023821143425</v>
      </c>
    </row>
    <row r="147" spans="1:6" ht="13.5">
      <c r="A147" s="107">
        <f t="shared" si="8"/>
        <v>0.3345224713349721</v>
      </c>
      <c r="C147">
        <f t="shared" si="7"/>
        <v>0.3283181494114333</v>
      </c>
      <c r="F147">
        <f t="shared" si="6"/>
        <v>0.15652729268487364</v>
      </c>
    </row>
    <row r="148" spans="1:6" ht="13.5">
      <c r="A148" s="107">
        <f t="shared" si="8"/>
        <v>0.3350224713349721</v>
      </c>
      <c r="C148">
        <f t="shared" si="7"/>
        <v>0.3287903919513124</v>
      </c>
      <c r="F148">
        <f t="shared" si="6"/>
        <v>0.15853408345125597</v>
      </c>
    </row>
    <row r="149" spans="1:6" ht="13.5">
      <c r="A149" s="107">
        <f t="shared" si="8"/>
        <v>0.3355224713349721</v>
      </c>
      <c r="C149">
        <f t="shared" si="7"/>
        <v>0.3292625522935952</v>
      </c>
      <c r="F149">
        <f t="shared" si="6"/>
        <v>0.16055056137709803</v>
      </c>
    </row>
    <row r="150" spans="1:6" ht="13.5">
      <c r="A150" s="107">
        <f t="shared" si="8"/>
        <v>0.3360224713349721</v>
      </c>
      <c r="C150">
        <f t="shared" si="7"/>
        <v>0.3297346303202417</v>
      </c>
      <c r="F150">
        <f t="shared" si="6"/>
        <v>0.16257667761348615</v>
      </c>
    </row>
    <row r="151" spans="1:6" ht="13.5">
      <c r="A151" s="107">
        <f t="shared" si="8"/>
        <v>0.3365224713349721</v>
      </c>
      <c r="C151">
        <f t="shared" si="7"/>
        <v>0.3302066259132323</v>
      </c>
      <c r="F151">
        <f t="shared" si="6"/>
        <v>0.16461238359396463</v>
      </c>
    </row>
    <row r="152" spans="1:6" ht="13.5">
      <c r="A152" s="107">
        <f t="shared" si="8"/>
        <v>0.3370224713349721</v>
      </c>
      <c r="C152">
        <f t="shared" si="7"/>
        <v>0.33067853895456817</v>
      </c>
      <c r="F152">
        <f t="shared" si="6"/>
        <v>0.16665763103244277</v>
      </c>
    </row>
    <row r="153" spans="1:6" ht="13.5">
      <c r="A153" s="107">
        <f t="shared" si="8"/>
        <v>0.3375224713349721</v>
      </c>
      <c r="C153">
        <f t="shared" si="7"/>
        <v>0.33115036932627095</v>
      </c>
      <c r="F153">
        <f t="shared" si="6"/>
        <v>0.16871237192112054</v>
      </c>
    </row>
    <row r="154" spans="1:6" ht="13.5">
      <c r="A154" s="107">
        <f t="shared" si="8"/>
        <v>0.3380224713349721</v>
      </c>
      <c r="C154">
        <f t="shared" si="7"/>
        <v>0.3316221169103832</v>
      </c>
      <c r="F154">
        <f t="shared" si="6"/>
        <v>0.17077655852843257</v>
      </c>
    </row>
    <row r="155" spans="1:6" ht="13.5">
      <c r="A155" s="107">
        <f t="shared" si="8"/>
        <v>0.3385224713349721</v>
      </c>
      <c r="C155">
        <f t="shared" si="7"/>
        <v>0.3320937815889679</v>
      </c>
      <c r="F155">
        <f t="shared" si="6"/>
        <v>0.17285014339700977</v>
      </c>
    </row>
    <row r="156" spans="1:6" ht="13.5">
      <c r="A156" s="107">
        <f t="shared" si="8"/>
        <v>0.3390224713349721</v>
      </c>
      <c r="C156">
        <f t="shared" si="7"/>
        <v>0.332565363244109</v>
      </c>
      <c r="F156">
        <f t="shared" si="6"/>
        <v>0.17493307934165997</v>
      </c>
    </row>
    <row r="157" spans="1:6" ht="13.5">
      <c r="A157" s="107">
        <f t="shared" si="8"/>
        <v>0.3395224713349721</v>
      </c>
      <c r="C157">
        <f t="shared" si="7"/>
        <v>0.333036861757911</v>
      </c>
      <c r="F157">
        <f t="shared" si="6"/>
        <v>0.17702531944736596</v>
      </c>
    </row>
    <row r="158" spans="1:6" ht="13.5">
      <c r="A158" s="107">
        <f t="shared" si="8"/>
        <v>0.3400224713349721</v>
      </c>
      <c r="C158">
        <f t="shared" si="7"/>
        <v>0.33350827701249924</v>
      </c>
      <c r="F158">
        <f t="shared" si="6"/>
        <v>0.17912681706730088</v>
      </c>
    </row>
    <row r="159" spans="1:6" ht="13.5">
      <c r="A159" s="107">
        <f t="shared" si="8"/>
        <v>0.3405224713349721</v>
      </c>
      <c r="C159">
        <f t="shared" si="7"/>
        <v>0.33397960889002</v>
      </c>
      <c r="F159">
        <f t="shared" si="6"/>
        <v>0.18123752582086203</v>
      </c>
    </row>
    <row r="160" spans="1:6" ht="13.5">
      <c r="A160" s="107">
        <f t="shared" si="8"/>
        <v>0.3410224713349721</v>
      </c>
      <c r="C160">
        <f t="shared" si="7"/>
        <v>0.3344508572726403</v>
      </c>
      <c r="F160">
        <f t="shared" si="6"/>
        <v>0.18335739959172098</v>
      </c>
    </row>
    <row r="161" spans="1:6" ht="13.5">
      <c r="A161" s="107">
        <f t="shared" si="8"/>
        <v>0.3415224713349721</v>
      </c>
      <c r="C161">
        <f t="shared" si="7"/>
        <v>0.33492202204254795</v>
      </c>
      <c r="F161">
        <f t="shared" si="6"/>
        <v>0.1854863925258907</v>
      </c>
    </row>
    <row r="162" spans="1:6" ht="13.5">
      <c r="A162" s="107">
        <f t="shared" si="8"/>
        <v>0.3420224713349721</v>
      </c>
      <c r="C162">
        <f t="shared" si="7"/>
        <v>0.3353931030819519</v>
      </c>
      <c r="F162">
        <f t="shared" si="6"/>
        <v>0.18762445902981129</v>
      </c>
    </row>
    <row r="163" spans="1:6" ht="13.5">
      <c r="A163" s="107">
        <f t="shared" si="8"/>
        <v>0.3425224713349721</v>
      </c>
      <c r="C163">
        <f t="shared" si="7"/>
        <v>0.33586410027308183</v>
      </c>
      <c r="F163">
        <f t="shared" si="6"/>
        <v>0.18977155376845045</v>
      </c>
    </row>
    <row r="164" spans="1:6" ht="13.5">
      <c r="A164" s="107">
        <f t="shared" si="8"/>
        <v>0.3430224713349721</v>
      </c>
      <c r="C164">
        <f t="shared" si="7"/>
        <v>0.3363350134981884</v>
      </c>
      <c r="F164">
        <f t="shared" si="6"/>
        <v>0.19192763166342153</v>
      </c>
    </row>
    <row r="165" spans="1:6" ht="13.5">
      <c r="A165" s="107">
        <f t="shared" si="8"/>
        <v>0.3435224713349721</v>
      </c>
      <c r="C165">
        <f t="shared" si="7"/>
        <v>0.3368058426395434</v>
      </c>
      <c r="F165">
        <f t="shared" si="6"/>
        <v>0.19409264789111885</v>
      </c>
    </row>
    <row r="166" spans="1:6" ht="13.5">
      <c r="A166" s="107">
        <f t="shared" si="8"/>
        <v>0.3440224713349721</v>
      </c>
      <c r="C166">
        <f t="shared" si="7"/>
        <v>0.33727658757943946</v>
      </c>
      <c r="F166">
        <f t="shared" si="6"/>
        <v>0.19626655788086697</v>
      </c>
    </row>
    <row r="167" spans="1:6" ht="13.5">
      <c r="A167" s="107">
        <f t="shared" si="8"/>
        <v>0.3445224713349721</v>
      </c>
      <c r="C167">
        <f t="shared" si="7"/>
        <v>0.33774724820019036</v>
      </c>
      <c r="F167">
        <f t="shared" si="6"/>
        <v>0.1984493173130882</v>
      </c>
    </row>
    <row r="168" spans="1:6" ht="13.5">
      <c r="A168" s="107">
        <f t="shared" si="8"/>
        <v>0.3450224713349721</v>
      </c>
      <c r="C168">
        <f t="shared" si="7"/>
        <v>0.338217824384131</v>
      </c>
      <c r="F168">
        <f t="shared" si="6"/>
        <v>0.2006408821174858</v>
      </c>
    </row>
    <row r="169" spans="1:6" ht="13.5">
      <c r="A169" s="107">
        <f t="shared" si="8"/>
        <v>0.3455224713349721</v>
      </c>
      <c r="C169">
        <f t="shared" si="7"/>
        <v>0.33868831601361726</v>
      </c>
      <c r="F169">
        <f t="shared" si="6"/>
        <v>0.2028412084712414</v>
      </c>
    </row>
    <row r="170" spans="1:6" ht="13.5">
      <c r="A170" s="107">
        <f t="shared" si="8"/>
        <v>0.3460224713349721</v>
      </c>
      <c r="C170">
        <f t="shared" si="7"/>
        <v>0.33915872297102634</v>
      </c>
      <c r="F170">
        <f t="shared" si="6"/>
        <v>0.20505025279723085</v>
      </c>
    </row>
    <row r="171" spans="1:6" ht="13.5">
      <c r="A171" s="107">
        <f t="shared" si="8"/>
        <v>0.3465224713349721</v>
      </c>
      <c r="C171">
        <f t="shared" si="7"/>
        <v>0.3396290451387564</v>
      </c>
      <c r="F171">
        <f t="shared" si="6"/>
        <v>0.20726797176225142</v>
      </c>
    </row>
    <row r="172" spans="1:6" ht="13.5">
      <c r="A172" s="107">
        <f t="shared" si="8"/>
        <v>0.3470224713349721</v>
      </c>
      <c r="C172">
        <f t="shared" si="7"/>
        <v>0.340099282399227</v>
      </c>
      <c r="F172">
        <f t="shared" si="6"/>
        <v>0.20949432227526876</v>
      </c>
    </row>
    <row r="173" spans="1:6" ht="13.5">
      <c r="A173" s="107">
        <f t="shared" si="8"/>
        <v>0.3475224713349721</v>
      </c>
      <c r="C173">
        <f t="shared" si="7"/>
        <v>0.3405694346348787</v>
      </c>
      <c r="F173">
        <f t="shared" si="6"/>
        <v>0.2117292614856758</v>
      </c>
    </row>
    <row r="174" spans="1:6" ht="13.5">
      <c r="A174" s="107">
        <f t="shared" si="8"/>
        <v>0.3480224713349721</v>
      </c>
      <c r="C174">
        <f t="shared" si="7"/>
        <v>0.3410395017281736</v>
      </c>
      <c r="F174">
        <f t="shared" si="6"/>
        <v>0.21397274678156866</v>
      </c>
    </row>
    <row r="175" spans="1:6" ht="13.5">
      <c r="A175" s="107">
        <f t="shared" si="8"/>
        <v>0.3485224713349721</v>
      </c>
      <c r="C175">
        <f t="shared" si="7"/>
        <v>0.3415094835615948</v>
      </c>
      <c r="F175">
        <f t="shared" si="6"/>
        <v>0.2162247357880358</v>
      </c>
    </row>
    <row r="176" spans="1:6" ht="13.5">
      <c r="A176" s="107">
        <f t="shared" si="8"/>
        <v>0.3490224713349721</v>
      </c>
      <c r="C176">
        <f t="shared" si="7"/>
        <v>0.3419793800176469</v>
      </c>
      <c r="F176">
        <f t="shared" si="6"/>
        <v>0.21848518636546296</v>
      </c>
    </row>
    <row r="177" spans="1:6" ht="13.5">
      <c r="A177" s="107">
        <f t="shared" si="8"/>
        <v>0.3495224713349721</v>
      </c>
      <c r="C177">
        <f t="shared" si="7"/>
        <v>0.34244919097885573</v>
      </c>
      <c r="F177">
        <f t="shared" si="6"/>
        <v>0.22075405660785258</v>
      </c>
    </row>
    <row r="178" spans="1:6" ht="13.5">
      <c r="A178" s="107">
        <f t="shared" si="8"/>
        <v>0.3500224713349721</v>
      </c>
      <c r="C178">
        <f t="shared" si="7"/>
        <v>0.3429189163277686</v>
      </c>
      <c r="F178">
        <f t="shared" si="6"/>
        <v>0.22303130484115682</v>
      </c>
    </row>
    <row r="179" spans="1:6" ht="13.5">
      <c r="A179" s="107">
        <f t="shared" si="8"/>
        <v>0.3505224713349721</v>
      </c>
      <c r="C179">
        <f t="shared" si="7"/>
        <v>0.3433885559469542</v>
      </c>
      <c r="F179">
        <f t="shared" si="6"/>
        <v>0.22531688962162622</v>
      </c>
    </row>
    <row r="180" spans="1:6" ht="13.5">
      <c r="A180" s="107">
        <f t="shared" si="8"/>
        <v>0.3510224713349721</v>
      </c>
      <c r="C180">
        <f t="shared" si="7"/>
        <v>0.34385810971900266</v>
      </c>
      <c r="F180">
        <f t="shared" si="6"/>
        <v>0.22761076973417052</v>
      </c>
    </row>
    <row r="181" spans="1:6" ht="13.5">
      <c r="A181" s="107">
        <f t="shared" si="8"/>
        <v>0.3515224713349721</v>
      </c>
      <c r="C181">
        <f t="shared" si="7"/>
        <v>0.34432757752652543</v>
      </c>
      <c r="F181">
        <f t="shared" si="6"/>
        <v>0.22991290419073562</v>
      </c>
    </row>
    <row r="182" spans="1:6" ht="13.5">
      <c r="A182" s="107">
        <f t="shared" si="8"/>
        <v>0.3520224713349721</v>
      </c>
      <c r="C182">
        <f t="shared" si="7"/>
        <v>0.3447969592521556</v>
      </c>
      <c r="F182">
        <f t="shared" si="6"/>
        <v>0.23222325222869264</v>
      </c>
    </row>
    <row r="183" spans="1:6" ht="13.5">
      <c r="A183" s="107">
        <f t="shared" si="8"/>
        <v>0.3525224713349721</v>
      </c>
      <c r="C183">
        <f t="shared" si="7"/>
        <v>0.3452662547785478</v>
      </c>
      <c r="F183">
        <f t="shared" si="6"/>
        <v>0.23454177330924256</v>
      </c>
    </row>
    <row r="184" spans="1:6" ht="13.5">
      <c r="A184" s="107">
        <f t="shared" si="8"/>
        <v>0.3530224713349721</v>
      </c>
      <c r="C184">
        <f t="shared" si="7"/>
        <v>0.345735463988378</v>
      </c>
      <c r="F184">
        <f t="shared" si="6"/>
        <v>0.23686842711583184</v>
      </c>
    </row>
    <row r="185" spans="1:6" ht="13.5">
      <c r="A185" s="107">
        <f t="shared" si="8"/>
        <v>0.3535224713349721</v>
      </c>
      <c r="C185">
        <f t="shared" si="7"/>
        <v>0.34620458676434407</v>
      </c>
      <c r="F185">
        <f t="shared" si="6"/>
        <v>0.23920317355258364</v>
      </c>
    </row>
    <row r="186" spans="1:6" ht="13.5">
      <c r="A186" s="107">
        <f t="shared" si="8"/>
        <v>0.3540224713349721</v>
      </c>
      <c r="C186">
        <f t="shared" si="7"/>
        <v>0.34667362298916526</v>
      </c>
      <c r="F186">
        <f t="shared" si="6"/>
        <v>0.24154597274274214</v>
      </c>
    </row>
    <row r="187" spans="1:6" ht="13.5">
      <c r="A187" s="107">
        <f t="shared" si="8"/>
        <v>0.3545224713349721</v>
      </c>
      <c r="C187">
        <f t="shared" si="7"/>
        <v>0.3471425725455825</v>
      </c>
      <c r="F187">
        <f t="shared" si="6"/>
        <v>0.2438967850271284</v>
      </c>
    </row>
    <row r="188" spans="1:6" ht="13.5">
      <c r="A188" s="107">
        <f t="shared" si="8"/>
        <v>0.3550224713349721</v>
      </c>
      <c r="C188">
        <f t="shared" si="7"/>
        <v>0.3476114353163584</v>
      </c>
      <c r="F188">
        <f t="shared" si="6"/>
        <v>0.24625557096261091</v>
      </c>
    </row>
    <row r="189" spans="1:6" ht="13.5">
      <c r="A189" s="107">
        <f t="shared" si="8"/>
        <v>0.3555224713349721</v>
      </c>
      <c r="C189">
        <f t="shared" si="7"/>
        <v>0.34808021118427734</v>
      </c>
      <c r="F189">
        <f t="shared" si="6"/>
        <v>0.2486222913205894</v>
      </c>
    </row>
    <row r="190" spans="1:6" ht="13.5">
      <c r="A190" s="107">
        <f t="shared" si="8"/>
        <v>0.3560224713349721</v>
      </c>
      <c r="C190">
        <f t="shared" si="7"/>
        <v>0.3485489000321452</v>
      </c>
      <c r="F190">
        <f t="shared" si="6"/>
        <v>0.2509969070854884</v>
      </c>
    </row>
    <row r="191" spans="1:6" ht="13.5">
      <c r="A191" s="107">
        <f t="shared" si="8"/>
        <v>0.3565224713349721</v>
      </c>
      <c r="C191">
        <f t="shared" si="7"/>
        <v>0.34901750174278995</v>
      </c>
      <c r="F191">
        <f t="shared" si="6"/>
        <v>0.2533793794532678</v>
      </c>
    </row>
    <row r="192" spans="1:6" ht="13.5">
      <c r="A192" s="107">
        <f t="shared" si="8"/>
        <v>0.3570224713349721</v>
      </c>
      <c r="C192">
        <f t="shared" si="7"/>
        <v>0.34948601619906106</v>
      </c>
      <c r="F192">
        <f t="shared" si="6"/>
        <v>0.2557696698299431</v>
      </c>
    </row>
    <row r="193" spans="1:6" ht="13.5">
      <c r="A193" s="107">
        <f t="shared" si="8"/>
        <v>0.3575224713349721</v>
      </c>
      <c r="C193">
        <f t="shared" si="7"/>
        <v>0.3499544432838299</v>
      </c>
      <c r="F193">
        <f t="shared" si="6"/>
        <v>0.25816773983011804</v>
      </c>
    </row>
    <row r="194" spans="1:6" ht="13.5">
      <c r="A194" s="107">
        <f t="shared" si="8"/>
        <v>0.3580224713349721</v>
      </c>
      <c r="C194">
        <f t="shared" si="7"/>
        <v>0.3504227828799898</v>
      </c>
      <c r="F194">
        <f t="shared" si="6"/>
        <v>0.26057355127553095</v>
      </c>
    </row>
    <row r="195" spans="1:6" ht="13.5">
      <c r="A195" s="107">
        <f t="shared" si="8"/>
        <v>0.3585224713349721</v>
      </c>
      <c r="C195">
        <f t="shared" si="7"/>
        <v>0.35089103487045575</v>
      </c>
      <c r="F195">
        <f t="shared" si="6"/>
        <v>0.2629870661936124</v>
      </c>
    </row>
    <row r="196" spans="1:6" ht="13.5">
      <c r="A196" s="107">
        <f t="shared" si="8"/>
        <v>0.3590224713349721</v>
      </c>
      <c r="C196">
        <f t="shared" si="7"/>
        <v>0.3513591991381648</v>
      </c>
      <c r="F196">
        <f t="shared" si="6"/>
        <v>0.2654082468160549</v>
      </c>
    </row>
    <row r="197" spans="1:6" ht="13.5">
      <c r="A197" s="107">
        <f t="shared" si="8"/>
        <v>0.3595224713349721</v>
      </c>
      <c r="C197">
        <f t="shared" si="7"/>
        <v>0.35182727556607596</v>
      </c>
      <c r="F197">
        <f t="shared" si="6"/>
        <v>0.26783705557739496</v>
      </c>
    </row>
    <row r="198" spans="1:6" ht="13.5">
      <c r="A198" s="107">
        <f t="shared" si="8"/>
        <v>0.3600224713349721</v>
      </c>
      <c r="C198">
        <f t="shared" si="7"/>
        <v>0.35229526403717004</v>
      </c>
      <c r="F198">
        <f t="shared" si="6"/>
        <v>0.270273455113606</v>
      </c>
    </row>
    <row r="199" spans="1:6" ht="13.5">
      <c r="A199" s="107">
        <f t="shared" si="8"/>
        <v>0.3605224713349721</v>
      </c>
      <c r="C199">
        <f t="shared" si="7"/>
        <v>0.35276316443444994</v>
      </c>
      <c r="F199">
        <f t="shared" si="6"/>
        <v>0.27271740826070506</v>
      </c>
    </row>
    <row r="200" spans="1:6" ht="13.5">
      <c r="A200" s="107">
        <f t="shared" si="8"/>
        <v>0.3610224713349721</v>
      </c>
      <c r="C200">
        <f t="shared" si="7"/>
        <v>0.3532309766409406</v>
      </c>
      <c r="F200">
        <f aca="true" t="shared" si="9" ref="F200:F263">(Vdc_min_s1*C200-Vo_s1)*(Vdc_min_s1*C200-Vo_s1)*0.0005/C200</f>
        <v>0.27516887805336815</v>
      </c>
    </row>
    <row r="201" spans="1:6" ht="13.5">
      <c r="A201" s="107">
        <f t="shared" si="8"/>
        <v>0.3615224713349721</v>
      </c>
      <c r="C201">
        <f t="shared" si="7"/>
        <v>0.3536987005396889</v>
      </c>
      <c r="F201">
        <f t="shared" si="9"/>
        <v>0.27762782772355876</v>
      </c>
    </row>
    <row r="202" spans="1:6" ht="13.5">
      <c r="A202" s="107">
        <f t="shared" si="8"/>
        <v>0.3620224713349721</v>
      </c>
      <c r="C202">
        <f aca="true" t="shared" si="10" ref="C202:C265">SIN(A202)</f>
        <v>0.3541663360137639</v>
      </c>
      <c r="F202">
        <f t="shared" si="9"/>
        <v>0.2800942206991702</v>
      </c>
    </row>
    <row r="203" spans="1:6" ht="13.5">
      <c r="A203" s="107">
        <f aca="true" t="shared" si="11" ref="A203:A266">A202+0.0005</f>
        <v>0.3625224713349721</v>
      </c>
      <c r="C203">
        <f t="shared" si="10"/>
        <v>0.35463388294625675</v>
      </c>
      <c r="F203">
        <f t="shared" si="9"/>
        <v>0.28256802060267233</v>
      </c>
    </row>
    <row r="204" spans="1:6" ht="13.5">
      <c r="A204" s="107">
        <f t="shared" si="11"/>
        <v>0.3630224713349721</v>
      </c>
      <c r="C204">
        <f t="shared" si="10"/>
        <v>0.35510134122028075</v>
      </c>
      <c r="F204">
        <f t="shared" si="9"/>
        <v>0.28504919124977757</v>
      </c>
    </row>
    <row r="205" spans="1:6" ht="13.5">
      <c r="A205" s="107">
        <f t="shared" si="11"/>
        <v>0.3635224713349721</v>
      </c>
      <c r="C205">
        <f t="shared" si="10"/>
        <v>0.3555687107189712</v>
      </c>
      <c r="F205">
        <f t="shared" si="9"/>
        <v>0.28753769664811124</v>
      </c>
    </row>
    <row r="206" spans="1:6" ht="13.5">
      <c r="A206" s="107">
        <f t="shared" si="11"/>
        <v>0.3640224713349721</v>
      </c>
      <c r="C206">
        <f t="shared" si="10"/>
        <v>0.3560359913254859</v>
      </c>
      <c r="F206">
        <f t="shared" si="9"/>
        <v>0.2900335009958986</v>
      </c>
    </row>
    <row r="207" spans="1:6" ht="13.5">
      <c r="A207" s="107">
        <f t="shared" si="11"/>
        <v>0.3645224713349721</v>
      </c>
      <c r="C207">
        <f t="shared" si="10"/>
        <v>0.35650318292300465</v>
      </c>
      <c r="F207">
        <f t="shared" si="9"/>
        <v>0.29253656868065664</v>
      </c>
    </row>
    <row r="208" spans="1:6" ht="13.5">
      <c r="A208" s="107">
        <f t="shared" si="11"/>
        <v>0.3650224713349721</v>
      </c>
      <c r="C208">
        <f t="shared" si="10"/>
        <v>0.35697028539472947</v>
      </c>
      <c r="F208">
        <f t="shared" si="9"/>
        <v>0.2950468642779019</v>
      </c>
    </row>
    <row r="209" spans="1:6" ht="13.5">
      <c r="A209" s="107">
        <f t="shared" si="11"/>
        <v>0.3655224713349721</v>
      </c>
      <c r="C209">
        <f t="shared" si="10"/>
        <v>0.3574372986238848</v>
      </c>
      <c r="F209">
        <f t="shared" si="9"/>
        <v>0.2975643525498669</v>
      </c>
    </row>
    <row r="210" spans="1:6" ht="13.5">
      <c r="A210" s="107">
        <f t="shared" si="11"/>
        <v>0.3660224713349721</v>
      </c>
      <c r="C210">
        <f t="shared" si="10"/>
        <v>0.35790422249371734</v>
      </c>
      <c r="F210">
        <f t="shared" si="9"/>
        <v>0.3000889984442256</v>
      </c>
    </row>
    <row r="211" spans="1:6" ht="13.5">
      <c r="A211" s="107">
        <f t="shared" si="11"/>
        <v>0.3665224713349721</v>
      </c>
      <c r="C211">
        <f t="shared" si="10"/>
        <v>0.35837105688749615</v>
      </c>
      <c r="F211">
        <f t="shared" si="9"/>
        <v>0.30262076709283187</v>
      </c>
    </row>
    <row r="212" spans="1:6" ht="13.5">
      <c r="A212" s="107">
        <f t="shared" si="11"/>
        <v>0.3670224713349721</v>
      </c>
      <c r="C212">
        <f t="shared" si="10"/>
        <v>0.3588378016885126</v>
      </c>
      <c r="F212">
        <f t="shared" si="9"/>
        <v>0.3051596238104661</v>
      </c>
    </row>
    <row r="213" spans="1:6" ht="13.5">
      <c r="A213" s="107">
        <f t="shared" si="11"/>
        <v>0.3675224713349721</v>
      </c>
      <c r="C213">
        <f t="shared" si="10"/>
        <v>0.35930445678008044</v>
      </c>
      <c r="F213">
        <f t="shared" si="9"/>
        <v>0.3077055340935944</v>
      </c>
    </row>
    <row r="214" spans="1:6" ht="13.5">
      <c r="A214" s="107">
        <f t="shared" si="11"/>
        <v>0.3680224713349721</v>
      </c>
      <c r="C214">
        <f t="shared" si="10"/>
        <v>0.359771022045536</v>
      </c>
      <c r="F214">
        <f t="shared" si="9"/>
        <v>0.3102584636191356</v>
      </c>
    </row>
    <row r="215" spans="1:6" ht="13.5">
      <c r="A215" s="107">
        <f t="shared" si="11"/>
        <v>0.3685224713349721</v>
      </c>
      <c r="C215">
        <f t="shared" si="10"/>
        <v>0.3602374973682379</v>
      </c>
      <c r="F215">
        <f t="shared" si="9"/>
        <v>0.3128183782432383</v>
      </c>
    </row>
    <row r="216" spans="1:6" ht="13.5">
      <c r="A216" s="107">
        <f t="shared" si="11"/>
        <v>0.3690224713349721</v>
      </c>
      <c r="C216">
        <f t="shared" si="10"/>
        <v>0.3607038826315674</v>
      </c>
      <c r="F216">
        <f t="shared" si="9"/>
        <v>0.315385244000072</v>
      </c>
    </row>
    <row r="217" spans="1:6" ht="13.5">
      <c r="A217" s="107">
        <f t="shared" si="11"/>
        <v>0.3695224713349721</v>
      </c>
      <c r="C217">
        <f t="shared" si="10"/>
        <v>0.36117017771892806</v>
      </c>
      <c r="F217">
        <f t="shared" si="9"/>
        <v>0.31795902710062074</v>
      </c>
    </row>
    <row r="218" spans="1:6" ht="13.5">
      <c r="A218" s="107">
        <f t="shared" si="11"/>
        <v>0.3700224713349721</v>
      </c>
      <c r="C218">
        <f t="shared" si="10"/>
        <v>0.3616363825137462</v>
      </c>
      <c r="F218">
        <f t="shared" si="9"/>
        <v>0.3205396939314938</v>
      </c>
    </row>
    <row r="219" spans="1:6" ht="13.5">
      <c r="A219" s="107">
        <f t="shared" si="11"/>
        <v>0.3705224713349721</v>
      </c>
      <c r="C219">
        <f t="shared" si="10"/>
        <v>0.36210249689947055</v>
      </c>
      <c r="F219">
        <f t="shared" si="9"/>
        <v>0.3231272110537413</v>
      </c>
    </row>
    <row r="220" spans="1:6" ht="13.5">
      <c r="A220" s="107">
        <f t="shared" si="11"/>
        <v>0.3710224713349721</v>
      </c>
      <c r="C220">
        <f t="shared" si="10"/>
        <v>0.3625685207595726</v>
      </c>
      <c r="F220">
        <f t="shared" si="9"/>
        <v>0.32572154520168145</v>
      </c>
    </row>
    <row r="221" spans="1:6" ht="13.5">
      <c r="A221" s="107">
        <f t="shared" si="11"/>
        <v>0.3715224713349721</v>
      </c>
      <c r="C221">
        <f t="shared" si="10"/>
        <v>0.36303445397754636</v>
      </c>
      <c r="F221">
        <f t="shared" si="9"/>
        <v>0.3283226632817371</v>
      </c>
    </row>
    <row r="222" spans="1:6" ht="13.5">
      <c r="A222" s="107">
        <f t="shared" si="11"/>
        <v>0.3720224713349721</v>
      </c>
      <c r="C222">
        <f t="shared" si="10"/>
        <v>0.36350029643690845</v>
      </c>
      <c r="F222">
        <f t="shared" si="9"/>
        <v>0.33093053237128006</v>
      </c>
    </row>
    <row r="223" spans="1:6" ht="13.5">
      <c r="A223" s="107">
        <f t="shared" si="11"/>
        <v>0.3725224713349721</v>
      </c>
      <c r="C223">
        <f t="shared" si="10"/>
        <v>0.3639660480211984</v>
      </c>
      <c r="F223">
        <f t="shared" si="9"/>
        <v>0.3335451197174882</v>
      </c>
    </row>
    <row r="224" spans="1:6" ht="13.5">
      <c r="A224" s="107">
        <f t="shared" si="11"/>
        <v>0.3730224713349721</v>
      </c>
      <c r="C224">
        <f t="shared" si="10"/>
        <v>0.3644317086139782</v>
      </c>
      <c r="F224">
        <f t="shared" si="9"/>
        <v>0.33616639273620647</v>
      </c>
    </row>
    <row r="225" spans="1:6" ht="13.5">
      <c r="A225" s="107">
        <f t="shared" si="11"/>
        <v>0.37352247133497213</v>
      </c>
      <c r="C225">
        <f t="shared" si="10"/>
        <v>0.36489727809883277</v>
      </c>
      <c r="F225">
        <f t="shared" si="9"/>
        <v>0.33879431901082413</v>
      </c>
    </row>
    <row r="226" spans="1:6" ht="13.5">
      <c r="A226" s="107">
        <f t="shared" si="11"/>
        <v>0.37402247133497213</v>
      </c>
      <c r="C226">
        <f t="shared" si="10"/>
        <v>0.3653627563593697</v>
      </c>
      <c r="F226">
        <f t="shared" si="9"/>
        <v>0.34142886629115315</v>
      </c>
    </row>
    <row r="227" spans="1:6" ht="13.5">
      <c r="A227" s="107">
        <f t="shared" si="11"/>
        <v>0.37452247133497213</v>
      </c>
      <c r="C227">
        <f t="shared" si="10"/>
        <v>0.3658281432792194</v>
      </c>
      <c r="F227">
        <f t="shared" si="9"/>
        <v>0.34407000249232156</v>
      </c>
    </row>
    <row r="228" spans="1:6" ht="13.5">
      <c r="A228" s="107">
        <f t="shared" si="11"/>
        <v>0.37502247133497213</v>
      </c>
      <c r="C228">
        <f t="shared" si="10"/>
        <v>0.36629343874203524</v>
      </c>
      <c r="F228">
        <f t="shared" si="9"/>
        <v>0.3467176956936739</v>
      </c>
    </row>
    <row r="229" spans="1:6" ht="13.5">
      <c r="A229" s="107">
        <f t="shared" si="11"/>
        <v>0.37552247133497213</v>
      </c>
      <c r="C229">
        <f t="shared" si="10"/>
        <v>0.3667586426314933</v>
      </c>
      <c r="F229">
        <f t="shared" si="9"/>
        <v>0.349371914137679</v>
      </c>
    </row>
    <row r="230" spans="1:6" ht="13.5">
      <c r="A230" s="107">
        <f t="shared" si="11"/>
        <v>0.37602247133497213</v>
      </c>
      <c r="C230">
        <f t="shared" si="10"/>
        <v>0.3672237548312926</v>
      </c>
      <c r="F230">
        <f t="shared" si="9"/>
        <v>0.3520326262288471</v>
      </c>
    </row>
    <row r="231" spans="1:6" ht="13.5">
      <c r="A231" s="107">
        <f t="shared" si="11"/>
        <v>0.37652247133497213</v>
      </c>
      <c r="C231">
        <f t="shared" si="10"/>
        <v>0.36768877522515514</v>
      </c>
      <c r="F231">
        <f t="shared" si="9"/>
        <v>0.3546998005326585</v>
      </c>
    </row>
    <row r="232" spans="1:6" ht="13.5">
      <c r="A232" s="107">
        <f t="shared" si="11"/>
        <v>0.37702247133497213</v>
      </c>
      <c r="C232">
        <f t="shared" si="10"/>
        <v>0.36815370369682576</v>
      </c>
      <c r="F232">
        <f t="shared" si="9"/>
        <v>0.3573734057744955</v>
      </c>
    </row>
    <row r="233" spans="1:6" ht="13.5">
      <c r="A233" s="107">
        <f t="shared" si="11"/>
        <v>0.37752247133497213</v>
      </c>
      <c r="C233">
        <f t="shared" si="10"/>
        <v>0.36861854013007234</v>
      </c>
      <c r="F233">
        <f t="shared" si="9"/>
        <v>0.3600534108385874</v>
      </c>
    </row>
    <row r="234" spans="1:6" ht="13.5">
      <c r="A234" s="107">
        <f t="shared" si="11"/>
        <v>0.37802247133497213</v>
      </c>
      <c r="C234">
        <f t="shared" si="10"/>
        <v>0.3690832844086859</v>
      </c>
      <c r="F234">
        <f t="shared" si="9"/>
        <v>0.36273978476696284</v>
      </c>
    </row>
    <row r="235" spans="1:6" ht="13.5">
      <c r="A235" s="107">
        <f t="shared" si="11"/>
        <v>0.37852247133497213</v>
      </c>
      <c r="C235">
        <f t="shared" si="10"/>
        <v>0.36954793641648015</v>
      </c>
      <c r="F235">
        <f t="shared" si="9"/>
        <v>0.36543249675840633</v>
      </c>
    </row>
    <row r="236" spans="1:6" ht="13.5">
      <c r="A236" s="107">
        <f t="shared" si="11"/>
        <v>0.37902247133497213</v>
      </c>
      <c r="C236">
        <f t="shared" si="10"/>
        <v>0.3700124960372923</v>
      </c>
      <c r="F236">
        <f t="shared" si="9"/>
        <v>0.368131516167431</v>
      </c>
    </row>
    <row r="237" spans="1:6" ht="13.5">
      <c r="A237" s="107">
        <f t="shared" si="11"/>
        <v>0.37952247133497213</v>
      </c>
      <c r="C237">
        <f t="shared" si="10"/>
        <v>0.37047696315498235</v>
      </c>
      <c r="F237">
        <f t="shared" si="9"/>
        <v>0.3708368125032515</v>
      </c>
    </row>
    <row r="238" spans="1:6" ht="13.5">
      <c r="A238" s="107">
        <f t="shared" si="11"/>
        <v>0.38002247133497213</v>
      </c>
      <c r="C238">
        <f t="shared" si="10"/>
        <v>0.37094133765343357</v>
      </c>
      <c r="F238">
        <f t="shared" si="9"/>
        <v>0.3735483554287702</v>
      </c>
    </row>
    <row r="239" spans="1:6" ht="13.5">
      <c r="A239" s="107">
        <f t="shared" si="11"/>
        <v>0.38052247133497213</v>
      </c>
      <c r="C239">
        <f t="shared" si="10"/>
        <v>0.37140561941655226</v>
      </c>
      <c r="F239">
        <f t="shared" si="9"/>
        <v>0.3762661147595678</v>
      </c>
    </row>
    <row r="240" spans="1:6" ht="13.5">
      <c r="A240" s="107">
        <f t="shared" si="11"/>
        <v>0.38102247133497213</v>
      </c>
      <c r="C240">
        <f t="shared" si="10"/>
        <v>0.3718698083282681</v>
      </c>
      <c r="F240">
        <f t="shared" si="9"/>
        <v>0.37899006046290723</v>
      </c>
    </row>
    <row r="241" spans="1:6" ht="13.5">
      <c r="A241" s="107">
        <f t="shared" si="11"/>
        <v>0.38152247133497214</v>
      </c>
      <c r="C241">
        <f t="shared" si="10"/>
        <v>0.3723339042725337</v>
      </c>
      <c r="F241">
        <f t="shared" si="9"/>
        <v>0.38172016265673686</v>
      </c>
    </row>
    <row r="242" spans="1:6" ht="13.5">
      <c r="A242" s="107">
        <f t="shared" si="11"/>
        <v>0.38202247133497214</v>
      </c>
      <c r="C242">
        <f t="shared" si="10"/>
        <v>0.3727979071333252</v>
      </c>
      <c r="F242">
        <f t="shared" si="9"/>
        <v>0.3844563916087116</v>
      </c>
    </row>
    <row r="243" spans="1:6" ht="13.5">
      <c r="A243" s="107">
        <f t="shared" si="11"/>
        <v>0.38252247133497214</v>
      </c>
      <c r="C243">
        <f t="shared" si="10"/>
        <v>0.37326181679464193</v>
      </c>
      <c r="F243">
        <f t="shared" si="9"/>
        <v>0.3871987177352136</v>
      </c>
    </row>
    <row r="244" spans="1:6" ht="13.5">
      <c r="A244" s="107">
        <f t="shared" si="11"/>
        <v>0.38302247133497214</v>
      </c>
      <c r="C244">
        <f t="shared" si="10"/>
        <v>0.37372563314050633</v>
      </c>
      <c r="F244">
        <f t="shared" si="9"/>
        <v>0.38994711160038353</v>
      </c>
    </row>
    <row r="245" spans="1:6" ht="13.5">
      <c r="A245" s="107">
        <f t="shared" si="11"/>
        <v>0.38352247133497214</v>
      </c>
      <c r="C245">
        <f t="shared" si="10"/>
        <v>0.37418935605496445</v>
      </c>
      <c r="F245">
        <f t="shared" si="9"/>
        <v>0.39270154391516177</v>
      </c>
    </row>
    <row r="246" spans="1:6" ht="13.5">
      <c r="A246" s="107">
        <f t="shared" si="11"/>
        <v>0.38402247133497214</v>
      </c>
      <c r="C246">
        <f t="shared" si="10"/>
        <v>0.37465298542208547</v>
      </c>
      <c r="F246">
        <f t="shared" si="9"/>
        <v>0.39546198553633277</v>
      </c>
    </row>
    <row r="247" spans="1:6" ht="13.5">
      <c r="A247" s="107">
        <f t="shared" si="11"/>
        <v>0.38452247133497214</v>
      </c>
      <c r="C247">
        <f t="shared" si="10"/>
        <v>0.3751165211259621</v>
      </c>
      <c r="F247">
        <f t="shared" si="9"/>
        <v>0.39822840746557964</v>
      </c>
    </row>
    <row r="248" spans="1:6" ht="13.5">
      <c r="A248" s="107">
        <f t="shared" si="11"/>
        <v>0.38502247133497214</v>
      </c>
      <c r="C248">
        <f t="shared" si="10"/>
        <v>0.3755799630507104</v>
      </c>
      <c r="F248">
        <f t="shared" si="9"/>
        <v>0.40100078084854596</v>
      </c>
    </row>
    <row r="249" spans="1:6" ht="13.5">
      <c r="A249" s="107">
        <f t="shared" si="11"/>
        <v>0.38552247133497214</v>
      </c>
      <c r="C249">
        <f t="shared" si="10"/>
        <v>0.37604331108046984</v>
      </c>
      <c r="F249">
        <f t="shared" si="9"/>
        <v>0.4037790769739038</v>
      </c>
    </row>
    <row r="250" spans="1:6" ht="13.5">
      <c r="A250" s="107">
        <f t="shared" si="11"/>
        <v>0.38602247133497214</v>
      </c>
      <c r="C250">
        <f t="shared" si="10"/>
        <v>0.37650656509940356</v>
      </c>
      <c r="F250">
        <f t="shared" si="9"/>
        <v>0.4065632672724307</v>
      </c>
    </row>
    <row r="251" spans="1:6" ht="13.5">
      <c r="A251" s="107">
        <f t="shared" si="11"/>
        <v>0.38652247133497214</v>
      </c>
      <c r="C251">
        <f t="shared" si="10"/>
        <v>0.3769697249916979</v>
      </c>
      <c r="F251">
        <f t="shared" si="9"/>
        <v>0.4093533233160896</v>
      </c>
    </row>
    <row r="252" spans="1:6" ht="13.5">
      <c r="A252" s="107">
        <f t="shared" si="11"/>
        <v>0.38702247133497214</v>
      </c>
      <c r="C252">
        <f t="shared" si="10"/>
        <v>0.377432790641563</v>
      </c>
      <c r="F252">
        <f t="shared" si="9"/>
        <v>0.4121492168171235</v>
      </c>
    </row>
    <row r="253" spans="1:6" ht="13.5">
      <c r="A253" s="107">
        <f t="shared" si="11"/>
        <v>0.38752247133497214</v>
      </c>
      <c r="C253">
        <f t="shared" si="10"/>
        <v>0.3778957619332323</v>
      </c>
      <c r="F253">
        <f t="shared" si="9"/>
        <v>0.4149509196271485</v>
      </c>
    </row>
    <row r="254" spans="1:6" ht="13.5">
      <c r="A254" s="107">
        <f t="shared" si="11"/>
        <v>0.38802247133497214</v>
      </c>
      <c r="C254">
        <f t="shared" si="10"/>
        <v>0.3783586387509632</v>
      </c>
      <c r="F254">
        <f t="shared" si="9"/>
        <v>0.4177584037362615</v>
      </c>
    </row>
    <row r="255" spans="1:6" ht="13.5">
      <c r="A255" s="107">
        <f t="shared" si="11"/>
        <v>0.38852247133497214</v>
      </c>
      <c r="C255">
        <f t="shared" si="10"/>
        <v>0.37882142097903637</v>
      </c>
      <c r="F255">
        <f t="shared" si="9"/>
        <v>0.42057164127214824</v>
      </c>
    </row>
    <row r="256" spans="1:6" ht="13.5">
      <c r="A256" s="107">
        <f t="shared" si="11"/>
        <v>0.38902247133497214</v>
      </c>
      <c r="C256">
        <f t="shared" si="10"/>
        <v>0.37928410850175626</v>
      </c>
      <c r="F256">
        <f t="shared" si="9"/>
        <v>0.42339060449920257</v>
      </c>
    </row>
    <row r="257" spans="1:6" ht="13.5">
      <c r="A257" s="107">
        <f t="shared" si="11"/>
        <v>0.38952247133497214</v>
      </c>
      <c r="C257">
        <f t="shared" si="10"/>
        <v>0.37974670120345094</v>
      </c>
      <c r="F257">
        <f t="shared" si="9"/>
        <v>0.42621526581765173</v>
      </c>
    </row>
    <row r="258" spans="1:6" ht="13.5">
      <c r="A258" s="107">
        <f t="shared" si="11"/>
        <v>0.39002247133497214</v>
      </c>
      <c r="C258">
        <f t="shared" si="10"/>
        <v>0.3802091989684724</v>
      </c>
      <c r="F258">
        <f t="shared" si="9"/>
        <v>0.42904559776268714</v>
      </c>
    </row>
    <row r="259" spans="1:6" ht="13.5">
      <c r="A259" s="107">
        <f t="shared" si="11"/>
        <v>0.39052247133497214</v>
      </c>
      <c r="C259">
        <f t="shared" si="10"/>
        <v>0.380671601681196</v>
      </c>
      <c r="F259">
        <f t="shared" si="9"/>
        <v>0.4318815730036029</v>
      </c>
    </row>
    <row r="260" spans="1:6" ht="13.5">
      <c r="A260" s="107">
        <f t="shared" si="11"/>
        <v>0.39102247133497214</v>
      </c>
      <c r="C260">
        <f t="shared" si="10"/>
        <v>0.3811339092260212</v>
      </c>
      <c r="F260">
        <f t="shared" si="9"/>
        <v>0.4347231643429397</v>
      </c>
    </row>
    <row r="261" spans="1:6" ht="13.5">
      <c r="A261" s="107">
        <f t="shared" si="11"/>
        <v>0.39152247133497214</v>
      </c>
      <c r="C261">
        <f t="shared" si="10"/>
        <v>0.3815961214873711</v>
      </c>
      <c r="F261">
        <f t="shared" si="9"/>
        <v>0.4375703447156379</v>
      </c>
    </row>
    <row r="262" spans="1:6" ht="13.5">
      <c r="A262" s="107">
        <f t="shared" si="11"/>
        <v>0.39202247133497214</v>
      </c>
      <c r="C262">
        <f t="shared" si="10"/>
        <v>0.3820582383496926</v>
      </c>
      <c r="F262">
        <f t="shared" si="9"/>
        <v>0.44042308718819273</v>
      </c>
    </row>
    <row r="263" spans="1:6" ht="13.5">
      <c r="A263" s="107">
        <f t="shared" si="11"/>
        <v>0.39252247133497215</v>
      </c>
      <c r="C263">
        <f t="shared" si="10"/>
        <v>0.3825202596974565</v>
      </c>
      <c r="F263">
        <f t="shared" si="9"/>
        <v>0.4432813649578209</v>
      </c>
    </row>
    <row r="264" spans="1:6" ht="13.5">
      <c r="A264" s="107">
        <f t="shared" si="11"/>
        <v>0.39302247133497215</v>
      </c>
      <c r="C264">
        <f t="shared" si="10"/>
        <v>0.38298218541515744</v>
      </c>
      <c r="F264">
        <f aca="true" t="shared" si="12" ref="F264:F327">(Vdc_min_s1*C264-Vo_s1)*(Vdc_min_s1*C264-Vo_s1)*0.0005/C264</f>
        <v>0.44614515135163035</v>
      </c>
    </row>
    <row r="265" spans="1:6" ht="13.5">
      <c r="A265" s="107">
        <f t="shared" si="11"/>
        <v>0.39352247133497215</v>
      </c>
      <c r="C265">
        <f t="shared" si="10"/>
        <v>0.38344401538731404</v>
      </c>
      <c r="F265">
        <f t="shared" si="12"/>
        <v>0.4490144198257977</v>
      </c>
    </row>
    <row r="266" spans="1:6" ht="13.5">
      <c r="A266" s="107">
        <f t="shared" si="11"/>
        <v>0.39402247133497215</v>
      </c>
      <c r="C266">
        <f aca="true" t="shared" si="13" ref="C266:C329">SIN(A266)</f>
        <v>0.38390574949846884</v>
      </c>
      <c r="F266">
        <f t="shared" si="12"/>
        <v>0.4518891439647505</v>
      </c>
    </row>
    <row r="267" spans="1:6" ht="13.5">
      <c r="A267" s="107">
        <f aca="true" t="shared" si="14" ref="A267:A330">A266+0.0005</f>
        <v>0.39452247133497215</v>
      </c>
      <c r="C267">
        <f t="shared" si="13"/>
        <v>0.38436738763318823</v>
      </c>
      <c r="F267">
        <f t="shared" si="12"/>
        <v>0.4547692974803567</v>
      </c>
    </row>
    <row r="268" spans="1:6" ht="13.5">
      <c r="A268" s="107">
        <f t="shared" si="14"/>
        <v>0.39502247133497215</v>
      </c>
      <c r="C268">
        <f t="shared" si="13"/>
        <v>0.3848289296760627</v>
      </c>
      <c r="F268">
        <f t="shared" si="12"/>
        <v>0.4576548542111219</v>
      </c>
    </row>
    <row r="269" spans="1:6" ht="13.5">
      <c r="A269" s="107">
        <f t="shared" si="14"/>
        <v>0.39552247133497215</v>
      </c>
      <c r="C269">
        <f t="shared" si="13"/>
        <v>0.38529037551170675</v>
      </c>
      <c r="F269">
        <f t="shared" si="12"/>
        <v>0.46054578812138913</v>
      </c>
    </row>
    <row r="270" spans="1:6" ht="13.5">
      <c r="A270" s="107">
        <f t="shared" si="14"/>
        <v>0.39602247133497215</v>
      </c>
      <c r="C270">
        <f t="shared" si="13"/>
        <v>0.3857517250247589</v>
      </c>
      <c r="F270">
        <f t="shared" si="12"/>
        <v>0.46344207330054793</v>
      </c>
    </row>
    <row r="271" spans="1:6" ht="13.5">
      <c r="A271" s="107">
        <f t="shared" si="14"/>
        <v>0.39652247133497215</v>
      </c>
      <c r="C271">
        <f t="shared" si="13"/>
        <v>0.38621297809988187</v>
      </c>
      <c r="F271">
        <f t="shared" si="12"/>
        <v>0.4663436839622472</v>
      </c>
    </row>
    <row r="272" spans="1:6" ht="13.5">
      <c r="A272" s="107">
        <f t="shared" si="14"/>
        <v>0.39702247133497215</v>
      </c>
      <c r="C272">
        <f t="shared" si="13"/>
        <v>0.3866741346217623</v>
      </c>
      <c r="F272">
        <f t="shared" si="12"/>
        <v>0.46925059444361533</v>
      </c>
    </row>
    <row r="273" spans="1:6" ht="13.5">
      <c r="A273" s="107">
        <f t="shared" si="14"/>
        <v>0.39752247133497215</v>
      </c>
      <c r="C273">
        <f t="shared" si="13"/>
        <v>0.3871351944751111</v>
      </c>
      <c r="F273">
        <f t="shared" si="12"/>
        <v>0.47216277920448585</v>
      </c>
    </row>
    <row r="274" spans="1:6" ht="13.5">
      <c r="A274" s="107">
        <f t="shared" si="14"/>
        <v>0.39802247133497215</v>
      </c>
      <c r="C274">
        <f t="shared" si="13"/>
        <v>0.3875961575446633</v>
      </c>
      <c r="F274">
        <f t="shared" si="12"/>
        <v>0.4750802128266292</v>
      </c>
    </row>
    <row r="275" spans="1:6" ht="13.5">
      <c r="A275" s="107">
        <f t="shared" si="14"/>
        <v>0.39852247133497215</v>
      </c>
      <c r="C275">
        <f t="shared" si="13"/>
        <v>0.3880570237151781</v>
      </c>
      <c r="F275">
        <f t="shared" si="12"/>
        <v>0.47800287001298836</v>
      </c>
    </row>
    <row r="276" spans="1:6" ht="13.5">
      <c r="A276" s="107">
        <f t="shared" si="14"/>
        <v>0.39902247133497215</v>
      </c>
      <c r="C276">
        <f t="shared" si="13"/>
        <v>0.388517792871439</v>
      </c>
      <c r="F276">
        <f t="shared" si="12"/>
        <v>0.480930725586924</v>
      </c>
    </row>
    <row r="277" spans="1:6" ht="13.5">
      <c r="A277" s="107">
        <f t="shared" si="14"/>
        <v>0.39952247133497215</v>
      </c>
      <c r="C277">
        <f t="shared" si="13"/>
        <v>0.3889784648982537</v>
      </c>
      <c r="F277">
        <f t="shared" si="12"/>
        <v>0.48386375449146185</v>
      </c>
    </row>
    <row r="278" spans="1:6" ht="13.5">
      <c r="A278" s="107">
        <f t="shared" si="14"/>
        <v>0.40002247133497215</v>
      </c>
      <c r="C278">
        <f t="shared" si="13"/>
        <v>0.38943903968045424</v>
      </c>
      <c r="F278">
        <f t="shared" si="12"/>
        <v>0.4868019317885468</v>
      </c>
    </row>
    <row r="279" spans="1:6" ht="13.5">
      <c r="A279" s="107">
        <f t="shared" si="14"/>
        <v>0.40052247133497215</v>
      </c>
      <c r="C279">
        <f t="shared" si="13"/>
        <v>0.3898995171028969</v>
      </c>
      <c r="F279">
        <f t="shared" si="12"/>
        <v>0.4897452326583037</v>
      </c>
    </row>
    <row r="280" spans="1:6" ht="13.5">
      <c r="A280" s="107">
        <f t="shared" si="14"/>
        <v>0.40102247133497215</v>
      </c>
      <c r="C280">
        <f t="shared" si="13"/>
        <v>0.39035989705046226</v>
      </c>
      <c r="F280">
        <f t="shared" si="12"/>
        <v>0.4926936323983013</v>
      </c>
    </row>
    <row r="281" spans="1:6" ht="13.5">
      <c r="A281" s="107">
        <f t="shared" si="14"/>
        <v>0.40152247133497215</v>
      </c>
      <c r="C281">
        <f t="shared" si="13"/>
        <v>0.3908201794080554</v>
      </c>
      <c r="F281">
        <f t="shared" si="12"/>
        <v>0.4956471064228258</v>
      </c>
    </row>
    <row r="282" spans="1:6" ht="13.5">
      <c r="A282" s="107">
        <f t="shared" si="14"/>
        <v>0.40202247133497215</v>
      </c>
      <c r="C282">
        <f t="shared" si="13"/>
        <v>0.39128036406060573</v>
      </c>
      <c r="F282">
        <f t="shared" si="12"/>
        <v>0.4986056302621539</v>
      </c>
    </row>
    <row r="283" spans="1:6" ht="13.5">
      <c r="A283" s="107">
        <f t="shared" si="14"/>
        <v>0.40252247133497215</v>
      </c>
      <c r="C283">
        <f t="shared" si="13"/>
        <v>0.39174045089306714</v>
      </c>
      <c r="F283">
        <f t="shared" si="12"/>
        <v>0.5015691795618368</v>
      </c>
    </row>
    <row r="284" spans="1:6" ht="13.5">
      <c r="A284" s="107">
        <f t="shared" si="14"/>
        <v>0.40302247133497215</v>
      </c>
      <c r="C284">
        <f t="shared" si="13"/>
        <v>0.3922004397904178</v>
      </c>
      <c r="F284">
        <f t="shared" si="12"/>
        <v>0.504537730081986</v>
      </c>
    </row>
    <row r="285" spans="1:6" ht="13.5">
      <c r="A285" s="107">
        <f t="shared" si="14"/>
        <v>0.40352247133497215</v>
      </c>
      <c r="C285">
        <f t="shared" si="13"/>
        <v>0.39266033063766054</v>
      </c>
      <c r="F285">
        <f t="shared" si="12"/>
        <v>0.5075112576965674</v>
      </c>
    </row>
    <row r="286" spans="1:6" ht="13.5">
      <c r="A286" s="107">
        <f t="shared" si="14"/>
        <v>0.40402247133497216</v>
      </c>
      <c r="C286">
        <f t="shared" si="13"/>
        <v>0.3931201233198227</v>
      </c>
      <c r="F286">
        <f t="shared" si="12"/>
        <v>0.510489738392697</v>
      </c>
    </row>
    <row r="287" spans="1:6" ht="13.5">
      <c r="A287" s="107">
        <f t="shared" si="14"/>
        <v>0.40452247133497216</v>
      </c>
      <c r="C287">
        <f t="shared" si="13"/>
        <v>0.3935798177219561</v>
      </c>
      <c r="F287">
        <f t="shared" si="12"/>
        <v>0.5134731482699446</v>
      </c>
    </row>
    <row r="288" spans="1:6" ht="13.5">
      <c r="A288" s="107">
        <f t="shared" si="14"/>
        <v>0.40502247133497216</v>
      </c>
      <c r="C288">
        <f t="shared" si="13"/>
        <v>0.3940394137291371</v>
      </c>
      <c r="F288">
        <f t="shared" si="12"/>
        <v>0.516461463539642</v>
      </c>
    </row>
    <row r="289" spans="1:6" ht="13.5">
      <c r="A289" s="107">
        <f t="shared" si="14"/>
        <v>0.40552247133497216</v>
      </c>
      <c r="C289">
        <f t="shared" si="13"/>
        <v>0.3944989112264667</v>
      </c>
      <c r="F289">
        <f t="shared" si="12"/>
        <v>0.5194546605241963</v>
      </c>
    </row>
    <row r="290" spans="1:6" ht="13.5">
      <c r="A290" s="107">
        <f t="shared" si="14"/>
        <v>0.40602247133497216</v>
      </c>
      <c r="C290">
        <f t="shared" si="13"/>
        <v>0.39495831009907056</v>
      </c>
      <c r="F290">
        <f t="shared" si="12"/>
        <v>0.5224527156564075</v>
      </c>
    </row>
    <row r="291" spans="1:6" ht="13.5">
      <c r="A291" s="107">
        <f t="shared" si="14"/>
        <v>0.40652247133497216</v>
      </c>
      <c r="C291">
        <f t="shared" si="13"/>
        <v>0.3954176102320989</v>
      </c>
      <c r="F291">
        <f t="shared" si="12"/>
        <v>0.5254556054787913</v>
      </c>
    </row>
    <row r="292" spans="1:6" ht="13.5">
      <c r="A292" s="107">
        <f t="shared" si="14"/>
        <v>0.40702247133497216</v>
      </c>
      <c r="C292">
        <f t="shared" si="13"/>
        <v>0.39587681151072684</v>
      </c>
      <c r="F292">
        <f t="shared" si="12"/>
        <v>0.5284633066429101</v>
      </c>
    </row>
    <row r="293" spans="1:6" ht="13.5">
      <c r="A293" s="107">
        <f t="shared" si="14"/>
        <v>0.40752247133497216</v>
      </c>
      <c r="C293">
        <f t="shared" si="13"/>
        <v>0.39633591382015393</v>
      </c>
      <c r="F293">
        <f t="shared" si="12"/>
        <v>0.5314757959087015</v>
      </c>
    </row>
    <row r="294" spans="1:6" ht="13.5">
      <c r="A294" s="107">
        <f t="shared" si="14"/>
        <v>0.40802247133497216</v>
      </c>
      <c r="C294">
        <f t="shared" si="13"/>
        <v>0.3967949170456046</v>
      </c>
      <c r="F294">
        <f t="shared" si="12"/>
        <v>0.5344930501438213</v>
      </c>
    </row>
    <row r="295" spans="1:6" ht="13.5">
      <c r="A295" s="107">
        <f t="shared" si="14"/>
        <v>0.40852247133497216</v>
      </c>
      <c r="C295">
        <f t="shared" si="13"/>
        <v>0.3972538210723281</v>
      </c>
      <c r="F295">
        <f t="shared" si="12"/>
        <v>0.5375150463229836</v>
      </c>
    </row>
    <row r="296" spans="1:6" ht="13.5">
      <c r="A296" s="107">
        <f t="shared" si="14"/>
        <v>0.40902247133497216</v>
      </c>
      <c r="C296">
        <f t="shared" si="13"/>
        <v>0.3977126257855984</v>
      </c>
      <c r="F296">
        <f t="shared" si="12"/>
        <v>0.5405417615273088</v>
      </c>
    </row>
    <row r="297" spans="1:6" ht="13.5">
      <c r="A297" s="107">
        <f t="shared" si="14"/>
        <v>0.40952247133497216</v>
      </c>
      <c r="C297">
        <f t="shared" si="13"/>
        <v>0.39817133107071434</v>
      </c>
      <c r="F297">
        <f t="shared" si="12"/>
        <v>0.5435731729436765</v>
      </c>
    </row>
    <row r="298" spans="1:6" ht="13.5">
      <c r="A298" s="107">
        <f t="shared" si="14"/>
        <v>0.41002247133497216</v>
      </c>
      <c r="C298">
        <f t="shared" si="13"/>
        <v>0.3986299368129996</v>
      </c>
      <c r="F298">
        <f t="shared" si="12"/>
        <v>0.5466092578640837</v>
      </c>
    </row>
    <row r="299" spans="1:6" ht="13.5">
      <c r="A299" s="107">
        <f t="shared" si="14"/>
        <v>0.41052247133497216</v>
      </c>
      <c r="C299">
        <f t="shared" si="13"/>
        <v>0.39908844289780265</v>
      </c>
      <c r="F299">
        <f t="shared" si="12"/>
        <v>0.5496499936850053</v>
      </c>
    </row>
    <row r="300" spans="1:6" ht="13.5">
      <c r="A300" s="107">
        <f t="shared" si="14"/>
        <v>0.41102247133497216</v>
      </c>
      <c r="C300">
        <f t="shared" si="13"/>
        <v>0.3995468492104971</v>
      </c>
      <c r="F300">
        <f t="shared" si="12"/>
        <v>0.552695357906762</v>
      </c>
    </row>
    <row r="301" spans="1:6" ht="13.5">
      <c r="A301" s="107">
        <f t="shared" si="14"/>
        <v>0.41152247133497216</v>
      </c>
      <c r="C301">
        <f t="shared" si="13"/>
        <v>0.4000051556364813</v>
      </c>
      <c r="F301">
        <f t="shared" si="12"/>
        <v>0.5557453281328905</v>
      </c>
    </row>
    <row r="302" spans="1:6" ht="13.5">
      <c r="A302" s="107">
        <f t="shared" si="14"/>
        <v>0.41202247133497216</v>
      </c>
      <c r="C302">
        <f t="shared" si="13"/>
        <v>0.4004633620611787</v>
      </c>
      <c r="F302">
        <f t="shared" si="12"/>
        <v>0.5587998820695206</v>
      </c>
    </row>
    <row r="303" spans="1:6" ht="13.5">
      <c r="A303" s="107">
        <f t="shared" si="14"/>
        <v>0.41252247133497216</v>
      </c>
      <c r="C303">
        <f t="shared" si="13"/>
        <v>0.4009214683700377</v>
      </c>
      <c r="F303">
        <f t="shared" si="12"/>
        <v>0.5618589975247547</v>
      </c>
    </row>
    <row r="304" spans="1:6" ht="13.5">
      <c r="A304" s="107">
        <f t="shared" si="14"/>
        <v>0.41302247133497216</v>
      </c>
      <c r="C304">
        <f t="shared" si="13"/>
        <v>0.40137947444853167</v>
      </c>
      <c r="F304">
        <f t="shared" si="12"/>
        <v>0.5649226524080518</v>
      </c>
    </row>
    <row r="305" spans="1:6" ht="13.5">
      <c r="A305" s="107">
        <f t="shared" si="14"/>
        <v>0.41352247133497216</v>
      </c>
      <c r="C305">
        <f t="shared" si="13"/>
        <v>0.40183738018215914</v>
      </c>
      <c r="F305">
        <f t="shared" si="12"/>
        <v>0.5679908247296201</v>
      </c>
    </row>
    <row r="306" spans="1:6" ht="13.5">
      <c r="A306" s="107">
        <f t="shared" si="14"/>
        <v>0.41402247133497216</v>
      </c>
      <c r="C306">
        <f t="shared" si="13"/>
        <v>0.40229518545644366</v>
      </c>
      <c r="F306">
        <f t="shared" si="12"/>
        <v>0.5710634925998066</v>
      </c>
    </row>
    <row r="307" spans="1:6" ht="13.5">
      <c r="A307" s="107">
        <f t="shared" si="14"/>
        <v>0.41452247133497216</v>
      </c>
      <c r="C307">
        <f t="shared" si="13"/>
        <v>0.4027528901569339</v>
      </c>
      <c r="F307">
        <f t="shared" si="12"/>
        <v>0.5741406342284987</v>
      </c>
    </row>
    <row r="308" spans="1:6" ht="13.5">
      <c r="A308" s="107">
        <f t="shared" si="14"/>
        <v>0.41502247133497217</v>
      </c>
      <c r="C308">
        <f t="shared" si="13"/>
        <v>0.4032104941692037</v>
      </c>
      <c r="F308">
        <f t="shared" si="12"/>
        <v>0.5772222279245252</v>
      </c>
    </row>
    <row r="309" spans="1:6" ht="13.5">
      <c r="A309" s="107">
        <f t="shared" si="14"/>
        <v>0.41552247133497217</v>
      </c>
      <c r="C309">
        <f t="shared" si="13"/>
        <v>0.403667997378852</v>
      </c>
      <c r="F309">
        <f t="shared" si="12"/>
        <v>0.5803082520950631</v>
      </c>
    </row>
    <row r="310" spans="1:6" ht="13.5">
      <c r="A310" s="107">
        <f t="shared" si="14"/>
        <v>0.41602247133497217</v>
      </c>
      <c r="C310">
        <f t="shared" si="13"/>
        <v>0.4041253996715031</v>
      </c>
      <c r="F310">
        <f t="shared" si="12"/>
        <v>0.5833986852450492</v>
      </c>
    </row>
    <row r="311" spans="1:6" ht="13.5">
      <c r="A311" s="107">
        <f t="shared" si="14"/>
        <v>0.41652247133497217</v>
      </c>
      <c r="C311">
        <f t="shared" si="13"/>
        <v>0.4045827009328064</v>
      </c>
      <c r="F311">
        <f t="shared" si="12"/>
        <v>0.5864935059765947</v>
      </c>
    </row>
    <row r="312" spans="1:6" ht="13.5">
      <c r="A312" s="107">
        <f t="shared" si="14"/>
        <v>0.41702247133497217</v>
      </c>
      <c r="C312">
        <f t="shared" si="13"/>
        <v>0.40503990104843657</v>
      </c>
      <c r="F312">
        <f t="shared" si="12"/>
        <v>0.5895926929884068</v>
      </c>
    </row>
    <row r="313" spans="1:6" ht="13.5">
      <c r="A313" s="107">
        <f t="shared" si="14"/>
        <v>0.41752247133497217</v>
      </c>
      <c r="C313">
        <f t="shared" si="13"/>
        <v>0.40549699990409355</v>
      </c>
      <c r="F313">
        <f t="shared" si="12"/>
        <v>0.5926962250752091</v>
      </c>
    </row>
    <row r="314" spans="1:6" ht="13.5">
      <c r="A314" s="107">
        <f t="shared" si="14"/>
        <v>0.41802247133497217</v>
      </c>
      <c r="C314">
        <f t="shared" si="13"/>
        <v>0.4059539973855027</v>
      </c>
      <c r="F314">
        <f t="shared" si="12"/>
        <v>0.5958040811271734</v>
      </c>
    </row>
    <row r="315" spans="1:6" ht="13.5">
      <c r="A315" s="107">
        <f t="shared" si="14"/>
        <v>0.41852247133497217</v>
      </c>
      <c r="C315">
        <f t="shared" si="13"/>
        <v>0.40641089337841463</v>
      </c>
      <c r="F315">
        <f t="shared" si="12"/>
        <v>0.5989162401293486</v>
      </c>
    </row>
    <row r="316" spans="1:6" ht="13.5">
      <c r="A316" s="107">
        <f t="shared" si="14"/>
        <v>0.41902247133497217</v>
      </c>
      <c r="C316">
        <f t="shared" si="13"/>
        <v>0.4068676877686053</v>
      </c>
      <c r="F316">
        <f t="shared" si="12"/>
        <v>0.6020326811610981</v>
      </c>
    </row>
    <row r="317" spans="1:6" ht="13.5">
      <c r="A317" s="107">
        <f t="shared" si="14"/>
        <v>0.41952247133497217</v>
      </c>
      <c r="C317">
        <f t="shared" si="13"/>
        <v>0.4073243804418762</v>
      </c>
      <c r="F317">
        <f t="shared" si="12"/>
        <v>0.6051533833955395</v>
      </c>
    </row>
    <row r="318" spans="1:6" ht="13.5">
      <c r="A318" s="107">
        <f t="shared" si="14"/>
        <v>0.42002247133497217</v>
      </c>
      <c r="C318">
        <f t="shared" si="13"/>
        <v>0.40778097128405405</v>
      </c>
      <c r="F318">
        <f t="shared" si="12"/>
        <v>0.6082783260989895</v>
      </c>
    </row>
    <row r="319" spans="1:6" ht="13.5">
      <c r="A319" s="107">
        <f t="shared" si="14"/>
        <v>0.42052247133497217</v>
      </c>
      <c r="C319">
        <f t="shared" si="13"/>
        <v>0.4082374601809912</v>
      </c>
      <c r="F319">
        <f t="shared" si="12"/>
        <v>0.6114074886304111</v>
      </c>
    </row>
    <row r="320" spans="1:6" ht="13.5">
      <c r="A320" s="107">
        <f t="shared" si="14"/>
        <v>0.42102247133497217</v>
      </c>
      <c r="C320">
        <f t="shared" si="13"/>
        <v>0.4086938470185655</v>
      </c>
      <c r="F320">
        <f t="shared" si="12"/>
        <v>0.6145408504408656</v>
      </c>
    </row>
    <row r="321" spans="1:6" ht="13.5">
      <c r="A321" s="107">
        <f t="shared" si="14"/>
        <v>0.42152247133497217</v>
      </c>
      <c r="C321">
        <f t="shared" si="13"/>
        <v>0.4091501316826801</v>
      </c>
      <c r="F321">
        <f t="shared" si="12"/>
        <v>0.6176783910729692</v>
      </c>
    </row>
    <row r="322" spans="1:6" ht="13.5">
      <c r="A322" s="107">
        <f t="shared" si="14"/>
        <v>0.42202247133497217</v>
      </c>
      <c r="C322">
        <f t="shared" si="13"/>
        <v>0.40960631405926395</v>
      </c>
      <c r="F322">
        <f t="shared" si="12"/>
        <v>0.6208200901603522</v>
      </c>
    </row>
    <row r="323" spans="1:6" ht="13.5">
      <c r="A323" s="107">
        <f t="shared" si="14"/>
        <v>0.42252247133497217</v>
      </c>
      <c r="C323">
        <f t="shared" si="13"/>
        <v>0.4100623940342714</v>
      </c>
      <c r="F323">
        <f t="shared" si="12"/>
        <v>0.6239659274271238</v>
      </c>
    </row>
    <row r="324" spans="1:6" ht="13.5">
      <c r="A324" s="107">
        <f t="shared" si="14"/>
        <v>0.42302247133497217</v>
      </c>
      <c r="C324">
        <f t="shared" si="13"/>
        <v>0.41051837149368253</v>
      </c>
      <c r="F324">
        <f t="shared" si="12"/>
        <v>0.6271158826873366</v>
      </c>
    </row>
    <row r="325" spans="1:6" ht="13.5">
      <c r="A325" s="107">
        <f t="shared" si="14"/>
        <v>0.4235224713349722</v>
      </c>
      <c r="C325">
        <f t="shared" si="13"/>
        <v>0.4109742463235029</v>
      </c>
      <c r="F325">
        <f t="shared" si="12"/>
        <v>0.6302699358444617</v>
      </c>
    </row>
    <row r="326" spans="1:6" ht="13.5">
      <c r="A326" s="107">
        <f t="shared" si="14"/>
        <v>0.4240224713349722</v>
      </c>
      <c r="C326">
        <f t="shared" si="13"/>
        <v>0.4114300184097638</v>
      </c>
      <c r="F326">
        <f t="shared" si="12"/>
        <v>0.6334280668908601</v>
      </c>
    </row>
    <row r="327" spans="1:6" ht="13.5">
      <c r="A327" s="107">
        <f t="shared" si="14"/>
        <v>0.4245224713349722</v>
      </c>
      <c r="C327">
        <f t="shared" si="13"/>
        <v>0.41188568763852224</v>
      </c>
      <c r="F327">
        <f t="shared" si="12"/>
        <v>0.6365902559072643</v>
      </c>
    </row>
    <row r="328" spans="1:6" ht="13.5">
      <c r="A328" s="107">
        <f t="shared" si="14"/>
        <v>0.4250224713349722</v>
      </c>
      <c r="C328">
        <f t="shared" si="13"/>
        <v>0.41234125389586096</v>
      </c>
      <c r="F328">
        <f aca="true" t="shared" si="15" ref="F328:F391">(Vdc_min_s1*C328-Vo_s1)*(Vdc_min_s1*C328-Vo_s1)*0.0005/C328</f>
        <v>0.6397564830622589</v>
      </c>
    </row>
    <row r="329" spans="1:6" ht="13.5">
      <c r="A329" s="107">
        <f t="shared" si="14"/>
        <v>0.4255224713349722</v>
      </c>
      <c r="C329">
        <f t="shared" si="13"/>
        <v>0.4127967170678883</v>
      </c>
      <c r="F329">
        <f t="shared" si="15"/>
        <v>0.6429267286117661</v>
      </c>
    </row>
    <row r="330" spans="1:6" ht="13.5">
      <c r="A330" s="107">
        <f t="shared" si="14"/>
        <v>0.4260224713349722</v>
      </c>
      <c r="C330">
        <f aca="true" t="shared" si="16" ref="C330:C393">SIN(A330)</f>
        <v>0.4132520770407385</v>
      </c>
      <c r="F330">
        <f t="shared" si="15"/>
        <v>0.6461009728985375</v>
      </c>
    </row>
    <row r="331" spans="1:6" ht="13.5">
      <c r="A331" s="107">
        <f aca="true" t="shared" si="17" ref="A331:A394">A330+0.0005</f>
        <v>0.4265224713349722</v>
      </c>
      <c r="C331">
        <f t="shared" si="16"/>
        <v>0.41370733370057167</v>
      </c>
      <c r="F331">
        <f t="shared" si="15"/>
        <v>0.6492791963516451</v>
      </c>
    </row>
    <row r="332" spans="1:6" ht="13.5">
      <c r="A332" s="107">
        <f t="shared" si="17"/>
        <v>0.4270224713349722</v>
      </c>
      <c r="C332">
        <f t="shared" si="16"/>
        <v>0.41416248693357355</v>
      </c>
      <c r="F332">
        <f t="shared" si="15"/>
        <v>0.65246137948598</v>
      </c>
    </row>
    <row r="333" spans="1:6" ht="13.5">
      <c r="A333" s="107">
        <f t="shared" si="17"/>
        <v>0.4275224713349722</v>
      </c>
      <c r="C333">
        <f t="shared" si="16"/>
        <v>0.41461753662595585</v>
      </c>
      <c r="F333">
        <f t="shared" si="15"/>
        <v>0.6556475029017502</v>
      </c>
    </row>
    <row r="334" spans="1:6" ht="13.5">
      <c r="A334" s="107">
        <f t="shared" si="17"/>
        <v>0.4280224713349722</v>
      </c>
      <c r="C334">
        <f t="shared" si="16"/>
        <v>0.41507248266395613</v>
      </c>
      <c r="F334">
        <f t="shared" si="15"/>
        <v>0.6588375472839869</v>
      </c>
    </row>
    <row r="335" spans="1:6" ht="13.5">
      <c r="A335" s="107">
        <f t="shared" si="17"/>
        <v>0.4285224713349722</v>
      </c>
      <c r="C335">
        <f t="shared" si="16"/>
        <v>0.4155273249338379</v>
      </c>
      <c r="F335">
        <f t="shared" si="15"/>
        <v>0.6620314934020509</v>
      </c>
    </row>
    <row r="336" spans="1:6" ht="13.5">
      <c r="A336" s="107">
        <f t="shared" si="17"/>
        <v>0.4290224713349722</v>
      </c>
      <c r="C336">
        <f t="shared" si="16"/>
        <v>0.41598206332189064</v>
      </c>
      <c r="F336">
        <f t="shared" si="15"/>
        <v>0.6652293221091427</v>
      </c>
    </row>
    <row r="337" spans="1:6" ht="13.5">
      <c r="A337" s="107">
        <f t="shared" si="17"/>
        <v>0.4295224713349722</v>
      </c>
      <c r="C337">
        <f t="shared" si="16"/>
        <v>0.4164366977144297</v>
      </c>
      <c r="F337">
        <f t="shared" si="15"/>
        <v>0.6684310143418175</v>
      </c>
    </row>
    <row r="338" spans="1:6" ht="13.5">
      <c r="A338" s="107">
        <f t="shared" si="17"/>
        <v>0.4300224713349722</v>
      </c>
      <c r="C338">
        <f t="shared" si="16"/>
        <v>0.4168912279977965</v>
      </c>
      <c r="F338">
        <f t="shared" si="15"/>
        <v>0.671636551119502</v>
      </c>
    </row>
    <row r="339" spans="1:6" ht="13.5">
      <c r="A339" s="107">
        <f t="shared" si="17"/>
        <v>0.4305224713349722</v>
      </c>
      <c r="C339">
        <f t="shared" si="16"/>
        <v>0.4173456540583585</v>
      </c>
      <c r="F339">
        <f t="shared" si="15"/>
        <v>0.6748459135440168</v>
      </c>
    </row>
    <row r="340" spans="1:6" ht="13.5">
      <c r="A340" s="107">
        <f t="shared" si="17"/>
        <v>0.4310224713349722</v>
      </c>
      <c r="C340">
        <f t="shared" si="16"/>
        <v>0.4177999757825091</v>
      </c>
      <c r="F340">
        <f t="shared" si="15"/>
        <v>0.6780590827990974</v>
      </c>
    </row>
    <row r="341" spans="1:6" ht="13.5">
      <c r="A341" s="107">
        <f t="shared" si="17"/>
        <v>0.4315224713349722</v>
      </c>
      <c r="C341">
        <f t="shared" si="16"/>
        <v>0.41825419305666794</v>
      </c>
      <c r="F341">
        <f t="shared" si="15"/>
        <v>0.6812760401499256</v>
      </c>
    </row>
    <row r="342" spans="1:6" ht="13.5">
      <c r="A342" s="107">
        <f t="shared" si="17"/>
        <v>0.4320224713349722</v>
      </c>
      <c r="C342">
        <f t="shared" si="16"/>
        <v>0.41870830576728074</v>
      </c>
      <c r="F342">
        <f t="shared" si="15"/>
        <v>0.6844967669426592</v>
      </c>
    </row>
    <row r="343" spans="1:6" ht="13.5">
      <c r="A343" s="107">
        <f t="shared" si="17"/>
        <v>0.4325224713349722</v>
      </c>
      <c r="C343">
        <f t="shared" si="16"/>
        <v>0.41916231380081925</v>
      </c>
      <c r="F343">
        <f t="shared" si="15"/>
        <v>0.6877212446039639</v>
      </c>
    </row>
    <row r="344" spans="1:6" ht="13.5">
      <c r="A344" s="107">
        <f t="shared" si="17"/>
        <v>0.4330224713349722</v>
      </c>
      <c r="C344">
        <f t="shared" si="16"/>
        <v>0.4196162170437815</v>
      </c>
      <c r="F344">
        <f t="shared" si="15"/>
        <v>0.6909494546405527</v>
      </c>
    </row>
    <row r="345" spans="1:6" ht="13.5">
      <c r="A345" s="107">
        <f t="shared" si="17"/>
        <v>0.4335224713349722</v>
      </c>
      <c r="C345">
        <f t="shared" si="16"/>
        <v>0.4200700153826917</v>
      </c>
      <c r="F345">
        <f t="shared" si="15"/>
        <v>0.694181378638727</v>
      </c>
    </row>
    <row r="346" spans="1:6" ht="13.5">
      <c r="A346" s="107">
        <f t="shared" si="17"/>
        <v>0.4340224713349722</v>
      </c>
      <c r="C346">
        <f t="shared" si="16"/>
        <v>0.42052370870410016</v>
      </c>
      <c r="F346">
        <f t="shared" si="15"/>
        <v>0.6974169982639181</v>
      </c>
    </row>
    <row r="347" spans="1:6" ht="13.5">
      <c r="A347" s="107">
        <f t="shared" si="17"/>
        <v>0.4345224713349722</v>
      </c>
      <c r="C347">
        <f t="shared" si="16"/>
        <v>0.4209772968945837</v>
      </c>
      <c r="F347">
        <f t="shared" si="15"/>
        <v>0.7006562952602352</v>
      </c>
    </row>
    <row r="348" spans="1:6" ht="13.5">
      <c r="A348" s="107">
        <f t="shared" si="17"/>
        <v>0.4350224713349722</v>
      </c>
      <c r="C348">
        <f t="shared" si="16"/>
        <v>0.4214307798407452</v>
      </c>
      <c r="F348">
        <f t="shared" si="15"/>
        <v>0.7038992514500172</v>
      </c>
    </row>
    <row r="349" spans="1:6" ht="13.5">
      <c r="A349" s="107">
        <f t="shared" si="17"/>
        <v>0.4355224713349722</v>
      </c>
      <c r="C349">
        <f t="shared" si="16"/>
        <v>0.4218841574292139</v>
      </c>
      <c r="F349">
        <f t="shared" si="15"/>
        <v>0.7071458487333823</v>
      </c>
    </row>
    <row r="350" spans="1:6" ht="13.5">
      <c r="A350" s="107">
        <f t="shared" si="17"/>
        <v>0.4360224713349722</v>
      </c>
      <c r="C350">
        <f t="shared" si="16"/>
        <v>0.4223374295466455</v>
      </c>
      <c r="F350">
        <f t="shared" si="15"/>
        <v>0.7103960690877853</v>
      </c>
    </row>
    <row r="351" spans="1:6" ht="13.5">
      <c r="A351" s="107">
        <f t="shared" si="17"/>
        <v>0.4365224713349722</v>
      </c>
      <c r="C351">
        <f t="shared" si="16"/>
        <v>0.42279059607972186</v>
      </c>
      <c r="F351">
        <f t="shared" si="15"/>
        <v>0.7136498945675799</v>
      </c>
    </row>
    <row r="352" spans="1:6" ht="13.5">
      <c r="A352" s="107">
        <f t="shared" si="17"/>
        <v>0.4370224713349722</v>
      </c>
      <c r="C352">
        <f t="shared" si="16"/>
        <v>0.4232436569151514</v>
      </c>
      <c r="F352">
        <f t="shared" si="15"/>
        <v>0.7169073073035765</v>
      </c>
    </row>
    <row r="353" spans="1:6" ht="13.5">
      <c r="A353" s="107">
        <f t="shared" si="17"/>
        <v>0.4375224713349722</v>
      </c>
      <c r="C353">
        <f t="shared" si="16"/>
        <v>0.42369661193966895</v>
      </c>
      <c r="F353">
        <f t="shared" si="15"/>
        <v>0.7201682895026091</v>
      </c>
    </row>
    <row r="354" spans="1:6" ht="13.5">
      <c r="A354" s="107">
        <f t="shared" si="17"/>
        <v>0.4380224713349722</v>
      </c>
      <c r="C354">
        <f t="shared" si="16"/>
        <v>0.42414946104003576</v>
      </c>
      <c r="F354">
        <f t="shared" si="15"/>
        <v>0.7234328234471068</v>
      </c>
    </row>
    <row r="355" spans="1:6" ht="13.5">
      <c r="A355" s="107">
        <f t="shared" si="17"/>
        <v>0.4385224713349722</v>
      </c>
      <c r="C355">
        <f t="shared" si="16"/>
        <v>0.42460220410303945</v>
      </c>
      <c r="F355">
        <f t="shared" si="15"/>
        <v>0.7267008914946578</v>
      </c>
    </row>
    <row r="356" spans="1:6" ht="13.5">
      <c r="A356" s="107">
        <f t="shared" si="17"/>
        <v>0.4390224713349722</v>
      </c>
      <c r="C356">
        <f t="shared" si="16"/>
        <v>0.42505484101549434</v>
      </c>
      <c r="F356">
        <f t="shared" si="15"/>
        <v>0.7299724760775896</v>
      </c>
    </row>
    <row r="357" spans="1:6" ht="13.5">
      <c r="A357" s="107">
        <f t="shared" si="17"/>
        <v>0.4395224713349722</v>
      </c>
      <c r="C357">
        <f t="shared" si="16"/>
        <v>0.4255073716642412</v>
      </c>
      <c r="F357">
        <f t="shared" si="15"/>
        <v>0.7332475597025458</v>
      </c>
    </row>
    <row r="358" spans="1:6" ht="13.5">
      <c r="A358" s="107">
        <f t="shared" si="17"/>
        <v>0.4400224713349722</v>
      </c>
      <c r="C358">
        <f t="shared" si="16"/>
        <v>0.42595979593614736</v>
      </c>
      <c r="F358">
        <f t="shared" si="15"/>
        <v>0.7365261249500619</v>
      </c>
    </row>
    <row r="359" spans="1:6" ht="13.5">
      <c r="A359" s="107">
        <f t="shared" si="17"/>
        <v>0.4405224713349722</v>
      </c>
      <c r="C359">
        <f t="shared" si="16"/>
        <v>0.4264121137181068</v>
      </c>
      <c r="F359">
        <f t="shared" si="15"/>
        <v>0.7398081544741527</v>
      </c>
    </row>
    <row r="360" spans="1:6" ht="13.5">
      <c r="A360" s="107">
        <f t="shared" si="17"/>
        <v>0.4410224713349722</v>
      </c>
      <c r="C360">
        <f t="shared" si="16"/>
        <v>0.42686432489703996</v>
      </c>
      <c r="F360">
        <f t="shared" si="15"/>
        <v>0.7430936310018932</v>
      </c>
    </row>
    <row r="361" spans="1:6" ht="13.5">
      <c r="A361" s="107">
        <f t="shared" si="17"/>
        <v>0.4415224713349722</v>
      </c>
      <c r="C361">
        <f t="shared" si="16"/>
        <v>0.4273164293598941</v>
      </c>
      <c r="F361">
        <f t="shared" si="15"/>
        <v>0.7463825373330113</v>
      </c>
    </row>
    <row r="362" spans="1:6" ht="13.5">
      <c r="A362" s="107">
        <f t="shared" si="17"/>
        <v>0.4420224713349722</v>
      </c>
      <c r="C362">
        <f t="shared" si="16"/>
        <v>0.4277684269936432</v>
      </c>
      <c r="F362">
        <f t="shared" si="15"/>
        <v>0.7496748563394774</v>
      </c>
    </row>
    <row r="363" spans="1:6" ht="13.5">
      <c r="A363" s="107">
        <f t="shared" si="17"/>
        <v>0.4425224713349722</v>
      </c>
      <c r="C363">
        <f t="shared" si="16"/>
        <v>0.42822031768528773</v>
      </c>
      <c r="F363">
        <f t="shared" si="15"/>
        <v>0.7529705709650983</v>
      </c>
    </row>
    <row r="364" spans="1:6" ht="13.5">
      <c r="A364" s="107">
        <f t="shared" si="17"/>
        <v>0.4430224713349722</v>
      </c>
      <c r="C364">
        <f t="shared" si="16"/>
        <v>0.42867210132185507</v>
      </c>
      <c r="F364">
        <f t="shared" si="15"/>
        <v>0.7562696642251125</v>
      </c>
    </row>
    <row r="365" spans="1:6" ht="13.5">
      <c r="A365" s="107">
        <f t="shared" si="17"/>
        <v>0.4435224713349722</v>
      </c>
      <c r="C365">
        <f t="shared" si="16"/>
        <v>0.42912377779039934</v>
      </c>
      <c r="F365">
        <f t="shared" si="15"/>
        <v>0.7595721192057937</v>
      </c>
    </row>
    <row r="366" spans="1:6" ht="13.5">
      <c r="A366" s="107">
        <f t="shared" si="17"/>
        <v>0.4440224713349722</v>
      </c>
      <c r="C366">
        <f t="shared" si="16"/>
        <v>0.42957534697800137</v>
      </c>
      <c r="F366">
        <f t="shared" si="15"/>
        <v>0.7628779190640486</v>
      </c>
    </row>
    <row r="367" spans="1:6" ht="13.5">
      <c r="A367" s="107">
        <f t="shared" si="17"/>
        <v>0.4445224713349722</v>
      </c>
      <c r="C367">
        <f t="shared" si="16"/>
        <v>0.4300268087717689</v>
      </c>
      <c r="F367">
        <f t="shared" si="15"/>
        <v>0.7661870470270229</v>
      </c>
    </row>
    <row r="368" spans="1:6" ht="13.5">
      <c r="A368" s="107">
        <f t="shared" si="17"/>
        <v>0.4450224713349722</v>
      </c>
      <c r="C368">
        <f t="shared" si="16"/>
        <v>0.4304781630588365</v>
      </c>
      <c r="F368">
        <f t="shared" si="15"/>
        <v>0.7694994863917128</v>
      </c>
    </row>
    <row r="369" spans="1:6" ht="13.5">
      <c r="A369" s="107">
        <f t="shared" si="17"/>
        <v>0.4455224713349722</v>
      </c>
      <c r="C369">
        <f t="shared" si="16"/>
        <v>0.43092940972636556</v>
      </c>
      <c r="F369">
        <f t="shared" si="15"/>
        <v>0.7728152205245686</v>
      </c>
    </row>
    <row r="370" spans="1:6" ht="13.5">
      <c r="A370" s="107">
        <f t="shared" si="17"/>
        <v>0.4460224713349722</v>
      </c>
      <c r="C370">
        <f t="shared" si="16"/>
        <v>0.43138054866154446</v>
      </c>
      <c r="F370">
        <f t="shared" si="15"/>
        <v>0.7761342328611126</v>
      </c>
    </row>
    <row r="371" spans="1:6" ht="13.5">
      <c r="A371" s="107">
        <f t="shared" si="17"/>
        <v>0.4465224713349722</v>
      </c>
      <c r="C371">
        <f t="shared" si="16"/>
        <v>0.4318315797515884</v>
      </c>
      <c r="F371">
        <f t="shared" si="15"/>
        <v>0.7794565069055519</v>
      </c>
    </row>
    <row r="372" spans="1:6" ht="13.5">
      <c r="A372" s="107">
        <f t="shared" si="17"/>
        <v>0.4470224713349722</v>
      </c>
      <c r="C372">
        <f t="shared" si="16"/>
        <v>0.4322825028837397</v>
      </c>
      <c r="F372">
        <f t="shared" si="15"/>
        <v>0.7827820262303982</v>
      </c>
    </row>
    <row r="373" spans="1:6" ht="13.5">
      <c r="A373" s="107">
        <f t="shared" si="17"/>
        <v>0.4475224713349722</v>
      </c>
      <c r="C373">
        <f t="shared" si="16"/>
        <v>0.4327333179452675</v>
      </c>
      <c r="F373">
        <f t="shared" si="15"/>
        <v>0.786110774476087</v>
      </c>
    </row>
    <row r="374" spans="1:6" ht="13.5">
      <c r="A374" s="107">
        <f t="shared" si="17"/>
        <v>0.4480224713349722</v>
      </c>
      <c r="C374">
        <f t="shared" si="16"/>
        <v>0.4331840248234681</v>
      </c>
      <c r="F374">
        <f t="shared" si="15"/>
        <v>0.7894427353506022</v>
      </c>
    </row>
    <row r="375" spans="1:6" ht="13.5">
      <c r="A375" s="107">
        <f t="shared" si="17"/>
        <v>0.4485224713349722</v>
      </c>
      <c r="C375">
        <f t="shared" si="16"/>
        <v>0.43363462340566467</v>
      </c>
      <c r="F375">
        <f t="shared" si="15"/>
        <v>0.7927778926290987</v>
      </c>
    </row>
    <row r="376" spans="1:6" ht="13.5">
      <c r="A376" s="107">
        <f t="shared" si="17"/>
        <v>0.4490224713349722</v>
      </c>
      <c r="C376">
        <f t="shared" si="16"/>
        <v>0.4340851135792077</v>
      </c>
      <c r="F376">
        <f t="shared" si="15"/>
        <v>0.7961162301535345</v>
      </c>
    </row>
    <row r="377" spans="1:6" ht="13.5">
      <c r="A377" s="107">
        <f t="shared" si="17"/>
        <v>0.4495224713349722</v>
      </c>
      <c r="C377">
        <f t="shared" si="16"/>
        <v>0.43453549523147456</v>
      </c>
      <c r="F377">
        <f t="shared" si="15"/>
        <v>0.7994577318322971</v>
      </c>
    </row>
    <row r="378" spans="1:6" ht="13.5">
      <c r="A378" s="107">
        <f t="shared" si="17"/>
        <v>0.4500224713349722</v>
      </c>
      <c r="C378">
        <f t="shared" si="16"/>
        <v>0.4349857682498699</v>
      </c>
      <c r="F378">
        <f t="shared" si="15"/>
        <v>0.802802381639841</v>
      </c>
    </row>
    <row r="379" spans="1:6" ht="13.5">
      <c r="A379" s="107">
        <f t="shared" si="17"/>
        <v>0.4505224713349722</v>
      </c>
      <c r="C379">
        <f t="shared" si="16"/>
        <v>0.4354359325218255</v>
      </c>
      <c r="F379">
        <f t="shared" si="15"/>
        <v>0.8061501636163206</v>
      </c>
    </row>
    <row r="380" spans="1:6" ht="13.5">
      <c r="A380" s="107">
        <f t="shared" si="17"/>
        <v>0.4510224713349722</v>
      </c>
      <c r="C380">
        <f t="shared" si="16"/>
        <v>0.43588598793480016</v>
      </c>
      <c r="F380">
        <f t="shared" si="15"/>
        <v>0.8095010618672283</v>
      </c>
    </row>
    <row r="381" spans="1:6" ht="13.5">
      <c r="A381" s="107">
        <f t="shared" si="17"/>
        <v>0.4515224713349722</v>
      </c>
      <c r="C381">
        <f t="shared" si="16"/>
        <v>0.43633593437628015</v>
      </c>
      <c r="F381">
        <f t="shared" si="15"/>
        <v>0.8128550605630346</v>
      </c>
    </row>
    <row r="382" spans="1:6" ht="13.5">
      <c r="A382" s="107">
        <f t="shared" si="17"/>
        <v>0.4520224713349722</v>
      </c>
      <c r="C382">
        <f t="shared" si="16"/>
        <v>0.4367857717337788</v>
      </c>
      <c r="F382">
        <f t="shared" si="15"/>
        <v>0.8162121439388315</v>
      </c>
    </row>
    <row r="383" spans="1:6" ht="13.5">
      <c r="A383" s="107">
        <f t="shared" si="17"/>
        <v>0.4525224713349722</v>
      </c>
      <c r="C383">
        <f t="shared" si="16"/>
        <v>0.4372354998948368</v>
      </c>
      <c r="F383">
        <f t="shared" si="15"/>
        <v>0.8195722962939795</v>
      </c>
    </row>
    <row r="384" spans="1:6" ht="13.5">
      <c r="A384" s="107">
        <f t="shared" si="17"/>
        <v>0.4530224713349722</v>
      </c>
      <c r="C384">
        <f t="shared" si="16"/>
        <v>0.4376851187470221</v>
      </c>
      <c r="F384">
        <f t="shared" si="15"/>
        <v>0.822935501991751</v>
      </c>
    </row>
    <row r="385" spans="1:6" ht="13.5">
      <c r="A385" s="107">
        <f t="shared" si="17"/>
        <v>0.4535224713349722</v>
      </c>
      <c r="C385">
        <f t="shared" si="16"/>
        <v>0.43813462817793</v>
      </c>
      <c r="F385">
        <f t="shared" si="15"/>
        <v>0.8263017454589817</v>
      </c>
    </row>
    <row r="386" spans="1:6" ht="13.5">
      <c r="A386" s="107">
        <f t="shared" si="17"/>
        <v>0.4540224713349722</v>
      </c>
      <c r="C386">
        <f t="shared" si="16"/>
        <v>0.4385840280751831</v>
      </c>
      <c r="F386">
        <f t="shared" si="15"/>
        <v>0.8296710111857265</v>
      </c>
    </row>
    <row r="387" spans="1:6" ht="13.5">
      <c r="A387" s="107">
        <f t="shared" si="17"/>
        <v>0.4545224713349722</v>
      </c>
      <c r="C387">
        <f t="shared" si="16"/>
        <v>0.4390333183264315</v>
      </c>
      <c r="F387">
        <f t="shared" si="15"/>
        <v>0.8330432837249073</v>
      </c>
    </row>
    <row r="388" spans="1:6" ht="13.5">
      <c r="A388" s="107">
        <f t="shared" si="17"/>
        <v>0.4550224713349722</v>
      </c>
      <c r="C388">
        <f t="shared" si="16"/>
        <v>0.4394824988193526</v>
      </c>
      <c r="F388">
        <f t="shared" si="15"/>
        <v>0.836418547691975</v>
      </c>
    </row>
    <row r="389" spans="1:6" ht="13.5">
      <c r="A389" s="107">
        <f t="shared" si="17"/>
        <v>0.4555224713349722</v>
      </c>
      <c r="C389">
        <f t="shared" si="16"/>
        <v>0.43993156944165124</v>
      </c>
      <c r="F389">
        <f t="shared" si="15"/>
        <v>0.8397967877645643</v>
      </c>
    </row>
    <row r="390" spans="1:6" ht="13.5">
      <c r="A390" s="107">
        <f t="shared" si="17"/>
        <v>0.4560224713349722</v>
      </c>
      <c r="C390">
        <f t="shared" si="16"/>
        <v>0.4403805300810599</v>
      </c>
      <c r="F390">
        <f t="shared" si="15"/>
        <v>0.8431779886821616</v>
      </c>
    </row>
    <row r="391" spans="1:6" ht="13.5">
      <c r="A391" s="107">
        <f t="shared" si="17"/>
        <v>0.4565224713349722</v>
      </c>
      <c r="C391">
        <f t="shared" si="16"/>
        <v>0.4408293806253383</v>
      </c>
      <c r="F391">
        <f t="shared" si="15"/>
        <v>0.8465621352457592</v>
      </c>
    </row>
    <row r="392" spans="1:6" ht="13.5">
      <c r="A392" s="107">
        <f t="shared" si="17"/>
        <v>0.4570224713349722</v>
      </c>
      <c r="C392">
        <f t="shared" si="16"/>
        <v>0.44127812096227376</v>
      </c>
      <c r="F392">
        <f aca="true" t="shared" si="18" ref="F392:F455">(Vdc_min_s1*C392-Vo_s1)*(Vdc_min_s1*C392-Vo_s1)*0.0005/C392</f>
        <v>0.8499492123175278</v>
      </c>
    </row>
    <row r="393" spans="1:6" ht="13.5">
      <c r="A393" s="107">
        <f t="shared" si="17"/>
        <v>0.4575224713349722</v>
      </c>
      <c r="C393">
        <f t="shared" si="16"/>
        <v>0.44172675097968134</v>
      </c>
      <c r="F393">
        <f t="shared" si="18"/>
        <v>0.8533392048204828</v>
      </c>
    </row>
    <row r="394" spans="1:6" ht="13.5">
      <c r="A394" s="107">
        <f t="shared" si="17"/>
        <v>0.4580224713349722</v>
      </c>
      <c r="C394">
        <f aca="true" t="shared" si="19" ref="C394:C457">SIN(A394)</f>
        <v>0.4421752705654035</v>
      </c>
      <c r="F394">
        <f t="shared" si="18"/>
        <v>0.8567320977381528</v>
      </c>
    </row>
    <row r="395" spans="1:6" ht="13.5">
      <c r="A395" s="107">
        <f aca="true" t="shared" si="20" ref="A395:A458">A394+0.0005</f>
        <v>0.4585224713349722</v>
      </c>
      <c r="C395">
        <f t="shared" si="19"/>
        <v>0.4426236796073103</v>
      </c>
      <c r="F395">
        <f t="shared" si="18"/>
        <v>0.8601278761142531</v>
      </c>
    </row>
    <row r="396" spans="1:6" ht="13.5">
      <c r="A396" s="107">
        <f t="shared" si="20"/>
        <v>0.4590224713349722</v>
      </c>
      <c r="C396">
        <f t="shared" si="19"/>
        <v>0.4430719779932995</v>
      </c>
      <c r="F396">
        <f t="shared" si="18"/>
        <v>0.8635265250523608</v>
      </c>
    </row>
    <row r="397" spans="1:6" ht="13.5">
      <c r="A397" s="107">
        <f t="shared" si="20"/>
        <v>0.4595224713349722</v>
      </c>
      <c r="C397">
        <f t="shared" si="19"/>
        <v>0.44352016561129654</v>
      </c>
      <c r="F397">
        <f t="shared" si="18"/>
        <v>0.8669280297155875</v>
      </c>
    </row>
    <row r="398" spans="1:6" ht="13.5">
      <c r="A398" s="107">
        <f t="shared" si="20"/>
        <v>0.4600224713349722</v>
      </c>
      <c r="C398">
        <f t="shared" si="19"/>
        <v>0.4439682423492544</v>
      </c>
      <c r="F398">
        <f t="shared" si="18"/>
        <v>0.8703323753262635</v>
      </c>
    </row>
    <row r="399" spans="1:6" ht="13.5">
      <c r="A399" s="107">
        <f t="shared" si="20"/>
        <v>0.4605224713349722</v>
      </c>
      <c r="C399">
        <f t="shared" si="19"/>
        <v>0.4444162080951541</v>
      </c>
      <c r="F399">
        <f t="shared" si="18"/>
        <v>0.8737395471656133</v>
      </c>
    </row>
    <row r="400" spans="1:6" ht="13.5">
      <c r="A400" s="107">
        <f t="shared" si="20"/>
        <v>0.4610224713349722</v>
      </c>
      <c r="C400">
        <f t="shared" si="19"/>
        <v>0.444864062737004</v>
      </c>
      <c r="F400">
        <f t="shared" si="18"/>
        <v>0.877149530573443</v>
      </c>
    </row>
    <row r="401" spans="1:6" ht="13.5">
      <c r="A401" s="107">
        <f t="shared" si="20"/>
        <v>0.4615224713349722</v>
      </c>
      <c r="C401">
        <f t="shared" si="19"/>
        <v>0.4453118061628406</v>
      </c>
      <c r="F401">
        <f t="shared" si="18"/>
        <v>0.8805623109478192</v>
      </c>
    </row>
    <row r="402" spans="1:6" ht="13.5">
      <c r="A402" s="107">
        <f t="shared" si="20"/>
        <v>0.4620224713349722</v>
      </c>
      <c r="C402">
        <f t="shared" si="19"/>
        <v>0.44575943826072795</v>
      </c>
      <c r="F402">
        <f t="shared" si="18"/>
        <v>0.8839778737447639</v>
      </c>
    </row>
    <row r="403" spans="1:6" ht="13.5">
      <c r="A403" s="107">
        <f t="shared" si="20"/>
        <v>0.4625224713349722</v>
      </c>
      <c r="C403">
        <f t="shared" si="19"/>
        <v>0.44620695891875806</v>
      </c>
      <c r="F403">
        <f t="shared" si="18"/>
        <v>0.8873962044779334</v>
      </c>
    </row>
    <row r="404" spans="1:6" ht="13.5">
      <c r="A404" s="107">
        <f t="shared" si="20"/>
        <v>0.4630224713349722</v>
      </c>
      <c r="C404">
        <f t="shared" si="19"/>
        <v>0.4466543680250507</v>
      </c>
      <c r="F404">
        <f t="shared" si="18"/>
        <v>0.8908172887183183</v>
      </c>
    </row>
    <row r="405" spans="1:6" ht="13.5">
      <c r="A405" s="107">
        <f t="shared" si="20"/>
        <v>0.4635224713349722</v>
      </c>
      <c r="C405">
        <f t="shared" si="19"/>
        <v>0.44710166546775376</v>
      </c>
      <c r="F405">
        <f t="shared" si="18"/>
        <v>0.8942411120939335</v>
      </c>
    </row>
    <row r="406" spans="1:6" ht="13.5">
      <c r="A406" s="107">
        <f t="shared" si="20"/>
        <v>0.4640224713349722</v>
      </c>
      <c r="C406">
        <f t="shared" si="19"/>
        <v>0.4475488511350427</v>
      </c>
      <c r="F406">
        <f t="shared" si="18"/>
        <v>0.8976676602895078</v>
      </c>
    </row>
    <row r="407" spans="1:6" ht="13.5">
      <c r="A407" s="107">
        <f t="shared" si="20"/>
        <v>0.4645224713349722</v>
      </c>
      <c r="C407">
        <f t="shared" si="19"/>
        <v>0.44799592491512125</v>
      </c>
      <c r="F407">
        <f t="shared" si="18"/>
        <v>0.9010969190461914</v>
      </c>
    </row>
    <row r="408" spans="1:6" ht="13.5">
      <c r="A408" s="107">
        <f t="shared" si="20"/>
        <v>0.4650224713349722</v>
      </c>
      <c r="C408">
        <f t="shared" si="19"/>
        <v>0.4484428866962209</v>
      </c>
      <c r="F408">
        <f t="shared" si="18"/>
        <v>0.9045288741612438</v>
      </c>
    </row>
    <row r="409" spans="1:6" ht="13.5">
      <c r="A409" s="107">
        <f t="shared" si="20"/>
        <v>0.4655224713349722</v>
      </c>
      <c r="C409">
        <f t="shared" si="19"/>
        <v>0.4488897363666012</v>
      </c>
      <c r="F409">
        <f t="shared" si="18"/>
        <v>0.9079635114877401</v>
      </c>
    </row>
    <row r="410" spans="1:6" ht="13.5">
      <c r="A410" s="107">
        <f t="shared" si="20"/>
        <v>0.4660224713349722</v>
      </c>
      <c r="C410">
        <f t="shared" si="19"/>
        <v>0.4493364738145497</v>
      </c>
      <c r="F410">
        <f t="shared" si="18"/>
        <v>0.9114008169342764</v>
      </c>
    </row>
    <row r="411" spans="1:6" ht="13.5">
      <c r="A411" s="107">
        <f t="shared" si="20"/>
        <v>0.4665224713349722</v>
      </c>
      <c r="C411">
        <f t="shared" si="19"/>
        <v>0.44978309892838214</v>
      </c>
      <c r="F411">
        <f t="shared" si="18"/>
        <v>0.9148407764646658</v>
      </c>
    </row>
    <row r="412" spans="1:6" ht="13.5">
      <c r="A412" s="107">
        <f t="shared" si="20"/>
        <v>0.4670224713349722</v>
      </c>
      <c r="C412">
        <f t="shared" si="19"/>
        <v>0.4502296115964422</v>
      </c>
      <c r="F412">
        <f t="shared" si="18"/>
        <v>0.9182833760976559</v>
      </c>
    </row>
    <row r="413" spans="1:6" ht="13.5">
      <c r="A413" s="107">
        <f t="shared" si="20"/>
        <v>0.4675224713349722</v>
      </c>
      <c r="C413">
        <f t="shared" si="19"/>
        <v>0.45067601170710164</v>
      </c>
      <c r="F413">
        <f t="shared" si="18"/>
        <v>0.9217286019066261</v>
      </c>
    </row>
    <row r="414" spans="1:6" ht="13.5">
      <c r="A414" s="107">
        <f t="shared" si="20"/>
        <v>0.4680224713349722</v>
      </c>
      <c r="C414">
        <f t="shared" si="19"/>
        <v>0.45112229914876056</v>
      </c>
      <c r="F414">
        <f t="shared" si="18"/>
        <v>0.9251764400193059</v>
      </c>
    </row>
    <row r="415" spans="1:6" ht="13.5">
      <c r="A415" s="107">
        <f t="shared" si="20"/>
        <v>0.4685224713349722</v>
      </c>
      <c r="C415">
        <f t="shared" si="19"/>
        <v>0.45156847380984705</v>
      </c>
      <c r="F415">
        <f t="shared" si="18"/>
        <v>0.9286268766174852</v>
      </c>
    </row>
    <row r="416" spans="1:6" ht="13.5">
      <c r="A416" s="107">
        <f t="shared" si="20"/>
        <v>0.4690224713349722</v>
      </c>
      <c r="C416">
        <f t="shared" si="19"/>
        <v>0.4520145355788174</v>
      </c>
      <c r="F416">
        <f t="shared" si="18"/>
        <v>0.9320798979367257</v>
      </c>
    </row>
    <row r="417" spans="1:6" ht="13.5">
      <c r="A417" s="107">
        <f t="shared" si="20"/>
        <v>0.4695224713349722</v>
      </c>
      <c r="C417">
        <f t="shared" si="19"/>
        <v>0.4524604843441562</v>
      </c>
      <c r="F417">
        <f t="shared" si="18"/>
        <v>0.9355354902660784</v>
      </c>
    </row>
    <row r="418" spans="1:6" ht="13.5">
      <c r="A418" s="107">
        <f t="shared" si="20"/>
        <v>0.4700224713349722</v>
      </c>
      <c r="C418">
        <f t="shared" si="19"/>
        <v>0.4529063199943763</v>
      </c>
      <c r="F418">
        <f t="shared" si="18"/>
        <v>0.9389936399478023</v>
      </c>
    </row>
    <row r="419" spans="1:6" ht="13.5">
      <c r="A419" s="107">
        <f t="shared" si="20"/>
        <v>0.4705224713349722</v>
      </c>
      <c r="C419">
        <f t="shared" si="19"/>
        <v>0.45335204241801874</v>
      </c>
      <c r="F419">
        <f t="shared" si="18"/>
        <v>0.9424543333770814</v>
      </c>
    </row>
    <row r="420" spans="1:6" ht="13.5">
      <c r="A420" s="107">
        <f t="shared" si="20"/>
        <v>0.4710224713349722</v>
      </c>
      <c r="C420">
        <f t="shared" si="19"/>
        <v>0.453797651503653</v>
      </c>
      <c r="F420">
        <f t="shared" si="18"/>
        <v>0.9459175570017501</v>
      </c>
    </row>
    <row r="421" spans="1:6" ht="13.5">
      <c r="A421" s="107">
        <f t="shared" si="20"/>
        <v>0.4715224713349722</v>
      </c>
      <c r="C421">
        <f t="shared" si="19"/>
        <v>0.4542431471398767</v>
      </c>
      <c r="F421">
        <f t="shared" si="18"/>
        <v>0.949383297322008</v>
      </c>
    </row>
    <row r="422" spans="1:6" ht="13.5">
      <c r="A422" s="107">
        <f t="shared" si="20"/>
        <v>0.4720224713349722</v>
      </c>
      <c r="C422">
        <f t="shared" si="19"/>
        <v>0.45468852921531594</v>
      </c>
      <c r="F422">
        <f t="shared" si="18"/>
        <v>0.9528515408901564</v>
      </c>
    </row>
    <row r="423" spans="1:6" ht="13.5">
      <c r="A423" s="107">
        <f t="shared" si="20"/>
        <v>0.4725224713349722</v>
      </c>
      <c r="C423">
        <f t="shared" si="19"/>
        <v>0.4551337976186253</v>
      </c>
      <c r="F423">
        <f t="shared" si="18"/>
        <v>0.9563222743103138</v>
      </c>
    </row>
    <row r="424" spans="1:6" ht="13.5">
      <c r="A424" s="107">
        <f t="shared" si="20"/>
        <v>0.4730224713349722</v>
      </c>
      <c r="C424">
        <f t="shared" si="19"/>
        <v>0.4555789522384876</v>
      </c>
      <c r="F424">
        <f t="shared" si="18"/>
        <v>0.9597954842381508</v>
      </c>
    </row>
    <row r="425" spans="1:6" ht="13.5">
      <c r="A425" s="107">
        <f t="shared" si="20"/>
        <v>0.4735224713349722</v>
      </c>
      <c r="C425">
        <f t="shared" si="19"/>
        <v>0.45602399296361423</v>
      </c>
      <c r="F425">
        <f t="shared" si="18"/>
        <v>0.9632711573806159</v>
      </c>
    </row>
    <row r="426" spans="1:6" ht="13.5">
      <c r="A426" s="107">
        <f t="shared" si="20"/>
        <v>0.4740224713349722</v>
      </c>
      <c r="C426">
        <f t="shared" si="19"/>
        <v>0.456468919682745</v>
      </c>
      <c r="F426">
        <f t="shared" si="18"/>
        <v>0.9667492804956724</v>
      </c>
    </row>
    <row r="427" spans="1:6" ht="13.5">
      <c r="A427" s="107">
        <f t="shared" si="20"/>
        <v>0.4745224713349722</v>
      </c>
      <c r="C427">
        <f t="shared" si="19"/>
        <v>0.4569137322846482</v>
      </c>
      <c r="F427">
        <f t="shared" si="18"/>
        <v>0.9702298403920266</v>
      </c>
    </row>
    <row r="428" spans="1:6" ht="13.5">
      <c r="A428" s="107">
        <f t="shared" si="20"/>
        <v>0.4750224713349722</v>
      </c>
      <c r="C428">
        <f t="shared" si="19"/>
        <v>0.4573584306581207</v>
      </c>
      <c r="F428">
        <f t="shared" si="18"/>
        <v>0.9737128239288642</v>
      </c>
    </row>
    <row r="429" spans="1:6" ht="13.5">
      <c r="A429" s="107">
        <f t="shared" si="20"/>
        <v>0.4755224713349722</v>
      </c>
      <c r="C429">
        <f t="shared" si="19"/>
        <v>0.457803014691988</v>
      </c>
      <c r="F429">
        <f t="shared" si="18"/>
        <v>0.9771982180155889</v>
      </c>
    </row>
    <row r="430" spans="1:6" ht="13.5">
      <c r="A430" s="107">
        <f t="shared" si="20"/>
        <v>0.4760224713349722</v>
      </c>
      <c r="C430">
        <f t="shared" si="19"/>
        <v>0.4582474842751039</v>
      </c>
      <c r="F430">
        <f t="shared" si="18"/>
        <v>0.9806860096115596</v>
      </c>
    </row>
    <row r="431" spans="1:6" ht="13.5">
      <c r="A431" s="107">
        <f t="shared" si="20"/>
        <v>0.4765224713349722</v>
      </c>
      <c r="C431">
        <f t="shared" si="19"/>
        <v>0.4586918392963512</v>
      </c>
      <c r="F431">
        <f t="shared" si="18"/>
        <v>0.9841761857258308</v>
      </c>
    </row>
    <row r="432" spans="1:6" ht="13.5">
      <c r="A432" s="107">
        <f t="shared" si="20"/>
        <v>0.4770224713349722</v>
      </c>
      <c r="C432">
        <f t="shared" si="19"/>
        <v>0.45913607964464104</v>
      </c>
      <c r="F432">
        <f t="shared" si="18"/>
        <v>0.9876687334168912</v>
      </c>
    </row>
    <row r="433" spans="1:6" ht="13.5">
      <c r="A433" s="107">
        <f t="shared" si="20"/>
        <v>0.4775224713349722</v>
      </c>
      <c r="C433">
        <f t="shared" si="19"/>
        <v>0.45958020520891335</v>
      </c>
      <c r="F433">
        <f t="shared" si="18"/>
        <v>0.9911636397924135</v>
      </c>
    </row>
    <row r="434" spans="1:6" ht="13.5">
      <c r="A434" s="107">
        <f t="shared" si="20"/>
        <v>0.4780224713349722</v>
      </c>
      <c r="C434">
        <f t="shared" si="19"/>
        <v>0.46002421587813674</v>
      </c>
      <c r="F434">
        <f t="shared" si="18"/>
        <v>0.9946608920089928</v>
      </c>
    </row>
    <row r="435" spans="1:6" ht="13.5">
      <c r="A435" s="107">
        <f t="shared" si="20"/>
        <v>0.4785224713349722</v>
      </c>
      <c r="C435">
        <f t="shared" si="19"/>
        <v>0.46046811154130857</v>
      </c>
      <c r="F435">
        <f t="shared" si="18"/>
        <v>0.9981604772718979</v>
      </c>
    </row>
    <row r="436" spans="1:6" ht="13.5">
      <c r="A436" s="107">
        <f t="shared" si="20"/>
        <v>0.4790224713349722</v>
      </c>
      <c r="C436">
        <f t="shared" si="19"/>
        <v>0.4609118920874549</v>
      </c>
      <c r="F436">
        <f t="shared" si="18"/>
        <v>1.001662382834814</v>
      </c>
    </row>
    <row r="437" spans="1:6" ht="13.5">
      <c r="A437" s="107">
        <f t="shared" si="20"/>
        <v>0.4795224713349722</v>
      </c>
      <c r="C437">
        <f t="shared" si="19"/>
        <v>0.46135555740563067</v>
      </c>
      <c r="F437">
        <f t="shared" si="18"/>
        <v>1.0051665959995995</v>
      </c>
    </row>
    <row r="438" spans="1:6" ht="13.5">
      <c r="A438" s="107">
        <f t="shared" si="20"/>
        <v>0.4800224713349722</v>
      </c>
      <c r="C438">
        <f t="shared" si="19"/>
        <v>0.4617991073849194</v>
      </c>
      <c r="F438">
        <f t="shared" si="18"/>
        <v>1.0086731041160306</v>
      </c>
    </row>
    <row r="439" spans="1:6" ht="13.5">
      <c r="A439" s="107">
        <f t="shared" si="20"/>
        <v>0.4805224713349722</v>
      </c>
      <c r="C439">
        <f t="shared" si="19"/>
        <v>0.46224254191443376</v>
      </c>
      <c r="F439">
        <f t="shared" si="18"/>
        <v>1.012181894581559</v>
      </c>
    </row>
    <row r="440" spans="1:6" ht="13.5">
      <c r="A440" s="107">
        <f t="shared" si="20"/>
        <v>0.4810224713349722</v>
      </c>
      <c r="C440">
        <f t="shared" si="19"/>
        <v>0.46268586088331504</v>
      </c>
      <c r="F440">
        <f t="shared" si="18"/>
        <v>1.0156929548410627</v>
      </c>
    </row>
    <row r="441" spans="1:6" ht="13.5">
      <c r="A441" s="107">
        <f t="shared" si="20"/>
        <v>0.4815224713349722</v>
      </c>
      <c r="C441">
        <f t="shared" si="19"/>
        <v>0.46312906418073346</v>
      </c>
      <c r="F441">
        <f t="shared" si="18"/>
        <v>1.019206272386604</v>
      </c>
    </row>
    <row r="442" spans="1:6" ht="13.5">
      <c r="A442" s="107">
        <f t="shared" si="20"/>
        <v>0.4820224713349722</v>
      </c>
      <c r="C442">
        <f t="shared" si="19"/>
        <v>0.4635721516958883</v>
      </c>
      <c r="F442">
        <f t="shared" si="18"/>
        <v>1.0227218347571856</v>
      </c>
    </row>
    <row r="443" spans="1:6" ht="13.5">
      <c r="A443" s="107">
        <f t="shared" si="20"/>
        <v>0.4825224713349722</v>
      </c>
      <c r="C443">
        <f t="shared" si="19"/>
        <v>0.4640151233180076</v>
      </c>
      <c r="F443">
        <f t="shared" si="18"/>
        <v>1.026239629538511</v>
      </c>
    </row>
    <row r="444" spans="1:6" ht="13.5">
      <c r="A444" s="107">
        <f t="shared" si="20"/>
        <v>0.4830224713349722</v>
      </c>
      <c r="C444">
        <f t="shared" si="19"/>
        <v>0.4644579789363485</v>
      </c>
      <c r="F444">
        <f t="shared" si="18"/>
        <v>1.029759644362744</v>
      </c>
    </row>
    <row r="445" spans="1:6" ht="13.5">
      <c r="A445" s="107">
        <f t="shared" si="20"/>
        <v>0.4835224713349722</v>
      </c>
      <c r="C445">
        <f t="shared" si="19"/>
        <v>0.4649007184401971</v>
      </c>
      <c r="F445">
        <f t="shared" si="18"/>
        <v>1.0332818669082695</v>
      </c>
    </row>
    <row r="446" spans="1:6" ht="13.5">
      <c r="A446" s="107">
        <f t="shared" si="20"/>
        <v>0.4840224713349722</v>
      </c>
      <c r="C446">
        <f t="shared" si="19"/>
        <v>0.4653433417188685</v>
      </c>
      <c r="F446">
        <f t="shared" si="18"/>
        <v>1.0368062848994606</v>
      </c>
    </row>
    <row r="447" spans="1:6" ht="13.5">
      <c r="A447" s="107">
        <f t="shared" si="20"/>
        <v>0.4845224713349722</v>
      </c>
      <c r="C447">
        <f t="shared" si="19"/>
        <v>0.46578584866170686</v>
      </c>
      <c r="F447">
        <f t="shared" si="18"/>
        <v>1.0403328861064376</v>
      </c>
    </row>
    <row r="448" spans="1:6" ht="13.5">
      <c r="A448" s="107">
        <f t="shared" si="20"/>
        <v>0.4850224713349722</v>
      </c>
      <c r="C448">
        <f t="shared" si="19"/>
        <v>0.46622823915808553</v>
      </c>
      <c r="F448">
        <f t="shared" si="18"/>
        <v>1.0438616583448412</v>
      </c>
    </row>
    <row r="449" spans="1:6" ht="13.5">
      <c r="A449" s="107">
        <f t="shared" si="20"/>
        <v>0.4855224713349722</v>
      </c>
      <c r="C449">
        <f t="shared" si="19"/>
        <v>0.4666705130974068</v>
      </c>
      <c r="F449">
        <f t="shared" si="18"/>
        <v>1.0473925894755927</v>
      </c>
    </row>
    <row r="450" spans="1:6" ht="13.5">
      <c r="A450" s="107">
        <f t="shared" si="20"/>
        <v>0.48602247133497223</v>
      </c>
      <c r="C450">
        <f t="shared" si="19"/>
        <v>0.46711267036910226</v>
      </c>
      <c r="F450">
        <f t="shared" si="18"/>
        <v>1.0509256674046696</v>
      </c>
    </row>
    <row r="451" spans="1:6" ht="13.5">
      <c r="A451" s="107">
        <f t="shared" si="20"/>
        <v>0.48652247133497223</v>
      </c>
      <c r="C451">
        <f t="shared" si="19"/>
        <v>0.46755471086263256</v>
      </c>
      <c r="F451">
        <f t="shared" si="18"/>
        <v>1.054460880082874</v>
      </c>
    </row>
    <row r="452" spans="1:6" ht="13.5">
      <c r="A452" s="107">
        <f t="shared" si="20"/>
        <v>0.48702247133497223</v>
      </c>
      <c r="C452">
        <f t="shared" si="19"/>
        <v>0.46799663446748757</v>
      </c>
      <c r="F452">
        <f t="shared" si="18"/>
        <v>1.0579982155056022</v>
      </c>
    </row>
    <row r="453" spans="1:6" ht="13.5">
      <c r="A453" s="107">
        <f t="shared" si="20"/>
        <v>0.48752247133497223</v>
      </c>
      <c r="C453">
        <f t="shared" si="19"/>
        <v>0.4684384410731864</v>
      </c>
      <c r="F453">
        <f t="shared" si="18"/>
        <v>1.0615376617126229</v>
      </c>
    </row>
    <row r="454" spans="1:6" ht="13.5">
      <c r="A454" s="107">
        <f t="shared" si="20"/>
        <v>0.48802247133497223</v>
      </c>
      <c r="C454">
        <f t="shared" si="19"/>
        <v>0.46888013056927735</v>
      </c>
      <c r="F454">
        <f t="shared" si="18"/>
        <v>1.0650792067878474</v>
      </c>
    </row>
    <row r="455" spans="1:6" ht="13.5">
      <c r="A455" s="107">
        <f t="shared" si="20"/>
        <v>0.48852247133497223</v>
      </c>
      <c r="C455">
        <f t="shared" si="19"/>
        <v>0.46932170284533814</v>
      </c>
      <c r="F455">
        <f t="shared" si="18"/>
        <v>1.0686228388591097</v>
      </c>
    </row>
    <row r="456" spans="1:6" ht="13.5">
      <c r="A456" s="107">
        <f t="shared" si="20"/>
        <v>0.48902247133497223</v>
      </c>
      <c r="C456">
        <f t="shared" si="19"/>
        <v>0.46976315779097566</v>
      </c>
      <c r="F456">
        <f aca="true" t="shared" si="21" ref="F456:F519">(Vdc_min_s1*C456-Vo_s1)*(Vdc_min_s1*C456-Vo_s1)*0.0005/C456</f>
        <v>1.0721685460979389</v>
      </c>
    </row>
    <row r="457" spans="1:6" ht="13.5">
      <c r="A457" s="107">
        <f t="shared" si="20"/>
        <v>0.48952247133497223</v>
      </c>
      <c r="C457">
        <f t="shared" si="19"/>
        <v>0.4702044952958262</v>
      </c>
      <c r="F457">
        <f t="shared" si="21"/>
        <v>1.0757163167193446</v>
      </c>
    </row>
    <row r="458" spans="1:6" ht="13.5">
      <c r="A458" s="107">
        <f t="shared" si="20"/>
        <v>0.49002247133497223</v>
      </c>
      <c r="C458">
        <f aca="true" t="shared" si="22" ref="C458:C521">SIN(A458)</f>
        <v>0.47064571524955534</v>
      </c>
      <c r="F458">
        <f t="shared" si="21"/>
        <v>1.0792661389815932</v>
      </c>
    </row>
    <row r="459" spans="1:6" ht="13.5">
      <c r="A459" s="107">
        <f aca="true" t="shared" si="23" ref="A459:A522">A458+0.0005</f>
        <v>0.49052247133497223</v>
      </c>
      <c r="C459">
        <f t="shared" si="22"/>
        <v>0.47108681754185816</v>
      </c>
      <c r="F459">
        <f t="shared" si="21"/>
        <v>1.0828180011859896</v>
      </c>
    </row>
    <row r="460" spans="1:6" ht="13.5">
      <c r="A460" s="107">
        <f t="shared" si="23"/>
        <v>0.49102247133497223</v>
      </c>
      <c r="C460">
        <f t="shared" si="22"/>
        <v>0.47152780206245903</v>
      </c>
      <c r="F460">
        <f t="shared" si="21"/>
        <v>1.0863718916766607</v>
      </c>
    </row>
    <row r="461" spans="1:6" ht="13.5">
      <c r="A461" s="107">
        <f t="shared" si="23"/>
        <v>0.49152247133497223</v>
      </c>
      <c r="C461">
        <f t="shared" si="22"/>
        <v>0.4719686687011118</v>
      </c>
      <c r="F461">
        <f t="shared" si="21"/>
        <v>1.0899277988403413</v>
      </c>
    </row>
    <row r="462" spans="1:6" ht="13.5">
      <c r="A462" s="107">
        <f t="shared" si="23"/>
        <v>0.49202247133497223</v>
      </c>
      <c r="C462">
        <f t="shared" si="22"/>
        <v>0.4724094173475999</v>
      </c>
      <c r="F462">
        <f t="shared" si="21"/>
        <v>1.0934857111061576</v>
      </c>
    </row>
    <row r="463" spans="1:6" ht="13.5">
      <c r="A463" s="107">
        <f t="shared" si="23"/>
        <v>0.49252247133497223</v>
      </c>
      <c r="C463">
        <f t="shared" si="22"/>
        <v>0.4728500478917361</v>
      </c>
      <c r="F463">
        <f t="shared" si="21"/>
        <v>1.0970456169454155</v>
      </c>
    </row>
    <row r="464" spans="1:6" ht="13.5">
      <c r="A464" s="107">
        <f t="shared" si="23"/>
        <v>0.49302247133497223</v>
      </c>
      <c r="C464">
        <f t="shared" si="22"/>
        <v>0.4732905602233628</v>
      </c>
      <c r="F464">
        <f t="shared" si="21"/>
        <v>1.100607504871387</v>
      </c>
    </row>
    <row r="465" spans="1:6" ht="13.5">
      <c r="A465" s="107">
        <f t="shared" si="23"/>
        <v>0.49352247133497223</v>
      </c>
      <c r="C465">
        <f t="shared" si="22"/>
        <v>0.4737309542323519</v>
      </c>
      <c r="F465">
        <f t="shared" si="21"/>
        <v>1.1041713634391022</v>
      </c>
    </row>
    <row r="466" spans="1:6" ht="13.5">
      <c r="A466" s="107">
        <f t="shared" si="23"/>
        <v>0.49402247133497224</v>
      </c>
      <c r="C466">
        <f t="shared" si="22"/>
        <v>0.47417122980860493</v>
      </c>
      <c r="F466">
        <f t="shared" si="21"/>
        <v>1.1077371812451386</v>
      </c>
    </row>
    <row r="467" spans="1:6" ht="13.5">
      <c r="A467" s="107">
        <f t="shared" si="23"/>
        <v>0.49452247133497224</v>
      </c>
      <c r="C467">
        <f t="shared" si="22"/>
        <v>0.47461138684205295</v>
      </c>
      <c r="F467">
        <f t="shared" si="21"/>
        <v>1.111304946927412</v>
      </c>
    </row>
    <row r="468" spans="1:6" ht="13.5">
      <c r="A468" s="107">
        <f t="shared" si="23"/>
        <v>0.49502247133497224</v>
      </c>
      <c r="C468">
        <f t="shared" si="22"/>
        <v>0.47505142522265675</v>
      </c>
      <c r="F468">
        <f t="shared" si="21"/>
        <v>1.1148746491649728</v>
      </c>
    </row>
    <row r="469" spans="1:6" ht="13.5">
      <c r="A469" s="107">
        <f t="shared" si="23"/>
        <v>0.49552247133497224</v>
      </c>
      <c r="C469">
        <f t="shared" si="22"/>
        <v>0.4754913448404067</v>
      </c>
      <c r="F469">
        <f t="shared" si="21"/>
        <v>1.1184462766778</v>
      </c>
    </row>
    <row r="470" spans="1:6" ht="13.5">
      <c r="A470" s="107">
        <f t="shared" si="23"/>
        <v>0.49602247133497224</v>
      </c>
      <c r="C470">
        <f t="shared" si="22"/>
        <v>0.47593114558532296</v>
      </c>
      <c r="F470">
        <f t="shared" si="21"/>
        <v>1.1220198182265937</v>
      </c>
    </row>
    <row r="471" spans="1:6" ht="13.5">
      <c r="A471" s="107">
        <f t="shared" si="23"/>
        <v>0.49652247133497224</v>
      </c>
      <c r="C471">
        <f t="shared" si="22"/>
        <v>0.47637082734745523</v>
      </c>
      <c r="F471">
        <f t="shared" si="21"/>
        <v>1.1255952626125747</v>
      </c>
    </row>
    <row r="472" spans="1:6" ht="13.5">
      <c r="A472" s="107">
        <f t="shared" si="23"/>
        <v>0.49702247133497224</v>
      </c>
      <c r="C472">
        <f t="shared" si="22"/>
        <v>0.4768103900168832</v>
      </c>
      <c r="F472">
        <f t="shared" si="21"/>
        <v>1.1291725986772851</v>
      </c>
    </row>
    <row r="473" spans="1:6" ht="13.5">
      <c r="A473" s="107">
        <f t="shared" si="23"/>
        <v>0.49752247133497224</v>
      </c>
      <c r="C473">
        <f t="shared" si="22"/>
        <v>0.47724983348371613</v>
      </c>
      <c r="F473">
        <f t="shared" si="21"/>
        <v>1.132751815302384</v>
      </c>
    </row>
    <row r="474" spans="1:6" ht="13.5">
      <c r="A474" s="107">
        <f t="shared" si="23"/>
        <v>0.49802247133497224</v>
      </c>
      <c r="C474">
        <f t="shared" si="22"/>
        <v>0.47768915763809316</v>
      </c>
      <c r="F474">
        <f t="shared" si="21"/>
        <v>1.1363329014094476</v>
      </c>
    </row>
    <row r="475" spans="1:6" ht="13.5">
      <c r="A475" s="107">
        <f t="shared" si="23"/>
        <v>0.49852247133497224</v>
      </c>
      <c r="C475">
        <f t="shared" si="22"/>
        <v>0.4781283623701833</v>
      </c>
      <c r="F475">
        <f t="shared" si="21"/>
        <v>1.139915845959777</v>
      </c>
    </row>
    <row r="476" spans="1:6" ht="13.5">
      <c r="A476" s="107">
        <f t="shared" si="23"/>
        <v>0.49902247133497224</v>
      </c>
      <c r="C476">
        <f t="shared" si="22"/>
        <v>0.4785674475701853</v>
      </c>
      <c r="F476">
        <f t="shared" si="21"/>
        <v>1.1435006379541937</v>
      </c>
    </row>
    <row r="477" spans="1:6" ht="13.5">
      <c r="A477" s="107">
        <f t="shared" si="23"/>
        <v>0.49952247133497224</v>
      </c>
      <c r="C477">
        <f t="shared" si="22"/>
        <v>0.479006413128328</v>
      </c>
      <c r="F477">
        <f t="shared" si="21"/>
        <v>1.1470872664328506</v>
      </c>
    </row>
    <row r="478" spans="1:6" ht="13.5">
      <c r="A478" s="107">
        <f t="shared" si="23"/>
        <v>0.5000224713349722</v>
      </c>
      <c r="C478">
        <f t="shared" si="22"/>
        <v>0.4794452589348698</v>
      </c>
      <c r="F478">
        <f t="shared" si="21"/>
        <v>1.1506757204750315</v>
      </c>
    </row>
    <row r="479" spans="1:6" ht="13.5">
      <c r="A479" s="107">
        <f t="shared" si="23"/>
        <v>0.5005224713349722</v>
      </c>
      <c r="C479">
        <f t="shared" si="22"/>
        <v>0.47988398488009937</v>
      </c>
      <c r="F479">
        <f t="shared" si="21"/>
        <v>1.1542659891989644</v>
      </c>
    </row>
    <row r="480" spans="1:6" ht="13.5">
      <c r="A480" s="107">
        <f t="shared" si="23"/>
        <v>0.5010224713349721</v>
      </c>
      <c r="C480">
        <f t="shared" si="22"/>
        <v>0.4803225908543352</v>
      </c>
      <c r="F480">
        <f t="shared" si="21"/>
        <v>1.1578580617616214</v>
      </c>
    </row>
    <row r="481" spans="1:6" ht="13.5">
      <c r="A481" s="107">
        <f t="shared" si="23"/>
        <v>0.5015224713349721</v>
      </c>
      <c r="C481">
        <f t="shared" si="22"/>
        <v>0.4807610767479258</v>
      </c>
      <c r="F481">
        <f t="shared" si="21"/>
        <v>1.161451927358535</v>
      </c>
    </row>
    <row r="482" spans="1:6" ht="13.5">
      <c r="A482" s="107">
        <f t="shared" si="23"/>
        <v>0.502022471334972</v>
      </c>
      <c r="C482">
        <f t="shared" si="22"/>
        <v>0.48119944245124974</v>
      </c>
      <c r="F482">
        <f t="shared" si="21"/>
        <v>1.1650475752236042</v>
      </c>
    </row>
    <row r="483" spans="1:6" ht="13.5">
      <c r="A483" s="107">
        <f t="shared" si="23"/>
        <v>0.502522471334972</v>
      </c>
      <c r="C483">
        <f t="shared" si="22"/>
        <v>0.48163768785471556</v>
      </c>
      <c r="F483">
        <f t="shared" si="21"/>
        <v>1.1686449946289068</v>
      </c>
    </row>
    <row r="484" spans="1:6" ht="13.5">
      <c r="A484" s="107">
        <f t="shared" si="23"/>
        <v>0.5030224713349719</v>
      </c>
      <c r="C484">
        <f t="shared" si="22"/>
        <v>0.48207581284876194</v>
      </c>
      <c r="F484">
        <f t="shared" si="21"/>
        <v>1.1722441748845118</v>
      </c>
    </row>
    <row r="485" spans="1:6" ht="13.5">
      <c r="A485" s="107">
        <f t="shared" si="23"/>
        <v>0.5035224713349719</v>
      </c>
      <c r="C485">
        <f t="shared" si="22"/>
        <v>0.4825138173238576</v>
      </c>
      <c r="F485">
        <f t="shared" si="21"/>
        <v>1.1758451053382912</v>
      </c>
    </row>
    <row r="486" spans="1:6" ht="13.5">
      <c r="A486" s="107">
        <f t="shared" si="23"/>
        <v>0.5040224713349718</v>
      </c>
      <c r="C486">
        <f t="shared" si="22"/>
        <v>0.48295170117050146</v>
      </c>
      <c r="F486">
        <f t="shared" si="21"/>
        <v>1.1794477753757375</v>
      </c>
    </row>
    <row r="487" spans="1:6" ht="13.5">
      <c r="A487" s="107">
        <f t="shared" si="23"/>
        <v>0.5045224713349717</v>
      </c>
      <c r="C487">
        <f t="shared" si="22"/>
        <v>0.4833894642792226</v>
      </c>
      <c r="F487">
        <f t="shared" si="21"/>
        <v>1.1830521744197788</v>
      </c>
    </row>
    <row r="488" spans="1:6" ht="13.5">
      <c r="A488" s="107">
        <f t="shared" si="23"/>
        <v>0.5050224713349717</v>
      </c>
      <c r="C488">
        <f t="shared" si="22"/>
        <v>0.4838271065405801</v>
      </c>
      <c r="F488">
        <f t="shared" si="21"/>
        <v>1.1866582919305912</v>
      </c>
    </row>
    <row r="489" spans="1:6" ht="13.5">
      <c r="A489" s="107">
        <f t="shared" si="23"/>
        <v>0.5055224713349716</v>
      </c>
      <c r="C489">
        <f t="shared" si="22"/>
        <v>0.4842646278451635</v>
      </c>
      <c r="F489">
        <f t="shared" si="21"/>
        <v>1.1902661174054245</v>
      </c>
    </row>
    <row r="490" spans="1:6" ht="13.5">
      <c r="A490" s="107">
        <f t="shared" si="23"/>
        <v>0.5060224713349716</v>
      </c>
      <c r="C490">
        <f t="shared" si="22"/>
        <v>0.4847020280835925</v>
      </c>
      <c r="F490">
        <f t="shared" si="21"/>
        <v>1.193875640378413</v>
      </c>
    </row>
    <row r="491" spans="1:6" ht="13.5">
      <c r="A491" s="107">
        <f t="shared" si="23"/>
        <v>0.5065224713349715</v>
      </c>
      <c r="C491">
        <f t="shared" si="22"/>
        <v>0.48513930714651693</v>
      </c>
      <c r="F491">
        <f t="shared" si="21"/>
        <v>1.1974868504204033</v>
      </c>
    </row>
    <row r="492" spans="1:6" ht="13.5">
      <c r="A492" s="107">
        <f t="shared" si="23"/>
        <v>0.5070224713349715</v>
      </c>
      <c r="C492">
        <f t="shared" si="22"/>
        <v>0.48557646492461715</v>
      </c>
      <c r="F492">
        <f t="shared" si="21"/>
        <v>1.2010997371387684</v>
      </c>
    </row>
    <row r="493" spans="1:6" ht="13.5">
      <c r="A493" s="107">
        <f t="shared" si="23"/>
        <v>0.5075224713349714</v>
      </c>
      <c r="C493">
        <f t="shared" si="22"/>
        <v>0.48601350130860366</v>
      </c>
      <c r="F493">
        <f t="shared" si="21"/>
        <v>1.2047142901772354</v>
      </c>
    </row>
    <row r="494" spans="1:6" ht="13.5">
      <c r="A494" s="107">
        <f t="shared" si="23"/>
        <v>0.5080224713349714</v>
      </c>
      <c r="C494">
        <f t="shared" si="22"/>
        <v>0.4864504161892174</v>
      </c>
      <c r="F494">
        <f t="shared" si="21"/>
        <v>1.2083304992157045</v>
      </c>
    </row>
    <row r="495" spans="1:6" ht="13.5">
      <c r="A495" s="107">
        <f t="shared" si="23"/>
        <v>0.5085224713349713</v>
      </c>
      <c r="C495">
        <f t="shared" si="22"/>
        <v>0.4868872094572296</v>
      </c>
      <c r="F495">
        <f t="shared" si="21"/>
        <v>1.2119483539700746</v>
      </c>
    </row>
    <row r="496" spans="1:6" ht="13.5">
      <c r="A496" s="107">
        <f t="shared" si="23"/>
        <v>0.5090224713349712</v>
      </c>
      <c r="C496">
        <f t="shared" si="22"/>
        <v>0.487323881003442</v>
      </c>
      <c r="F496">
        <f t="shared" si="21"/>
        <v>1.2155678441920714</v>
      </c>
    </row>
    <row r="497" spans="1:6" ht="13.5">
      <c r="A497" s="107">
        <f t="shared" si="23"/>
        <v>0.5095224713349712</v>
      </c>
      <c r="C497">
        <f t="shared" si="22"/>
        <v>0.48776043071868663</v>
      </c>
      <c r="F497">
        <f t="shared" si="21"/>
        <v>1.2191889596690701</v>
      </c>
    </row>
    <row r="498" spans="1:6" ht="13.5">
      <c r="A498" s="107">
        <f t="shared" si="23"/>
        <v>0.5100224713349711</v>
      </c>
      <c r="C498">
        <f t="shared" si="22"/>
        <v>0.48819685849382616</v>
      </c>
      <c r="F498">
        <f t="shared" si="21"/>
        <v>1.2228116902239254</v>
      </c>
    </row>
    <row r="499" spans="1:6" ht="13.5">
      <c r="A499" s="107">
        <f t="shared" si="23"/>
        <v>0.5105224713349711</v>
      </c>
      <c r="C499">
        <f t="shared" si="22"/>
        <v>0.4886331642197536</v>
      </c>
      <c r="F499">
        <f t="shared" si="21"/>
        <v>1.2264360257147955</v>
      </c>
    </row>
    <row r="500" spans="1:6" ht="13.5">
      <c r="A500" s="107">
        <f t="shared" si="23"/>
        <v>0.511022471334971</v>
      </c>
      <c r="C500">
        <f t="shared" si="22"/>
        <v>0.4890693477873925</v>
      </c>
      <c r="F500">
        <f t="shared" si="21"/>
        <v>1.2300619560349768</v>
      </c>
    </row>
    <row r="501" spans="1:6" ht="13.5">
      <c r="A501" s="107">
        <f t="shared" si="23"/>
        <v>0.511522471334971</v>
      </c>
      <c r="C501">
        <f t="shared" si="22"/>
        <v>0.4895054090876971</v>
      </c>
      <c r="F501">
        <f t="shared" si="21"/>
        <v>1.2336894711127329</v>
      </c>
    </row>
    <row r="502" spans="1:6" ht="13.5">
      <c r="A502" s="107">
        <f t="shared" si="23"/>
        <v>0.5120224713349709</v>
      </c>
      <c r="C502">
        <f t="shared" si="22"/>
        <v>0.4899413480116519</v>
      </c>
      <c r="F502">
        <f t="shared" si="21"/>
        <v>1.2373185609111217</v>
      </c>
    </row>
    <row r="503" spans="1:6" ht="13.5">
      <c r="A503" s="107">
        <f t="shared" si="23"/>
        <v>0.5125224713349709</v>
      </c>
      <c r="C503">
        <f t="shared" si="22"/>
        <v>0.49037716445027224</v>
      </c>
      <c r="F503">
        <f t="shared" si="21"/>
        <v>1.2409492154278348</v>
      </c>
    </row>
    <row r="504" spans="1:6" ht="13.5">
      <c r="A504" s="107">
        <f t="shared" si="23"/>
        <v>0.5130224713349708</v>
      </c>
      <c r="C504">
        <f t="shared" si="22"/>
        <v>0.490812858294604</v>
      </c>
      <c r="F504">
        <f t="shared" si="21"/>
        <v>1.2445814246950244</v>
      </c>
    </row>
    <row r="505" spans="1:6" ht="13.5">
      <c r="A505" s="107">
        <f t="shared" si="23"/>
        <v>0.5135224713349708</v>
      </c>
      <c r="C505">
        <f t="shared" si="22"/>
        <v>0.49124842943572383</v>
      </c>
      <c r="F505">
        <f t="shared" si="21"/>
        <v>1.2482151787791431</v>
      </c>
    </row>
    <row r="506" spans="1:6" ht="13.5">
      <c r="A506" s="107">
        <f t="shared" si="23"/>
        <v>0.5140224713349707</v>
      </c>
      <c r="C506">
        <f t="shared" si="22"/>
        <v>0.4916838777647388</v>
      </c>
      <c r="F506">
        <f t="shared" si="21"/>
        <v>1.251850467780774</v>
      </c>
    </row>
    <row r="507" spans="1:6" ht="13.5">
      <c r="A507" s="107">
        <f t="shared" si="23"/>
        <v>0.5145224713349706</v>
      </c>
      <c r="C507">
        <f t="shared" si="22"/>
        <v>0.4921192031727869</v>
      </c>
      <c r="F507">
        <f t="shared" si="21"/>
        <v>1.2554872818344702</v>
      </c>
    </row>
    <row r="508" spans="1:6" ht="13.5">
      <c r="A508" s="107">
        <f t="shared" si="23"/>
        <v>0.5150224713349706</v>
      </c>
      <c r="C508">
        <f t="shared" si="22"/>
        <v>0.4925544055510368</v>
      </c>
      <c r="F508">
        <f t="shared" si="21"/>
        <v>1.2591256111085927</v>
      </c>
    </row>
    <row r="509" spans="1:6" ht="13.5">
      <c r="A509" s="107">
        <f t="shared" si="23"/>
        <v>0.5155224713349705</v>
      </c>
      <c r="C509">
        <f t="shared" si="22"/>
        <v>0.4929894847906878</v>
      </c>
      <c r="F509">
        <f t="shared" si="21"/>
        <v>1.2627654458051458</v>
      </c>
    </row>
    <row r="510" spans="1:6" ht="13.5">
      <c r="A510" s="107">
        <f t="shared" si="23"/>
        <v>0.5160224713349705</v>
      </c>
      <c r="C510">
        <f t="shared" si="22"/>
        <v>0.49342444078297026</v>
      </c>
      <c r="F510">
        <f t="shared" si="21"/>
        <v>1.2664067761596163</v>
      </c>
    </row>
    <row r="511" spans="1:6" ht="13.5">
      <c r="A511" s="107">
        <f t="shared" si="23"/>
        <v>0.5165224713349704</v>
      </c>
      <c r="C511">
        <f t="shared" si="22"/>
        <v>0.4938592734191451</v>
      </c>
      <c r="F511">
        <f t="shared" si="21"/>
        <v>1.270049592440818</v>
      </c>
    </row>
    <row r="512" spans="1:6" ht="13.5">
      <c r="A512" s="107">
        <f t="shared" si="23"/>
        <v>0.5170224713349704</v>
      </c>
      <c r="C512">
        <f t="shared" si="22"/>
        <v>0.49429398259050406</v>
      </c>
      <c r="F512">
        <f t="shared" si="21"/>
        <v>1.2736938849507267</v>
      </c>
    </row>
    <row r="513" spans="1:6" ht="13.5">
      <c r="A513" s="107">
        <f t="shared" si="23"/>
        <v>0.5175224713349703</v>
      </c>
      <c r="C513">
        <f t="shared" si="22"/>
        <v>0.49472856818837</v>
      </c>
      <c r="F513">
        <f t="shared" si="21"/>
        <v>1.2773396440243263</v>
      </c>
    </row>
    <row r="514" spans="1:6" ht="13.5">
      <c r="A514" s="107">
        <f t="shared" si="23"/>
        <v>0.5180224713349703</v>
      </c>
      <c r="C514">
        <f t="shared" si="22"/>
        <v>0.4951630301040965</v>
      </c>
      <c r="F514">
        <f t="shared" si="21"/>
        <v>1.28098686002945</v>
      </c>
    </row>
    <row r="515" spans="1:6" ht="13.5">
      <c r="A515" s="107">
        <f t="shared" si="23"/>
        <v>0.5185224713349702</v>
      </c>
      <c r="C515">
        <f t="shared" si="22"/>
        <v>0.495597368229068</v>
      </c>
      <c r="F515">
        <f t="shared" si="21"/>
        <v>1.2846355233666222</v>
      </c>
    </row>
    <row r="516" spans="1:6" ht="13.5">
      <c r="A516" s="107">
        <f t="shared" si="23"/>
        <v>0.5190224713349701</v>
      </c>
      <c r="C516">
        <f t="shared" si="22"/>
        <v>0.4960315824547001</v>
      </c>
      <c r="F516">
        <f t="shared" si="21"/>
        <v>1.2882856244689085</v>
      </c>
    </row>
    <row r="517" spans="1:6" ht="13.5">
      <c r="A517" s="107">
        <f t="shared" si="23"/>
        <v>0.5195224713349701</v>
      </c>
      <c r="C517">
        <f t="shared" si="22"/>
        <v>0.4964656726724391</v>
      </c>
      <c r="F517">
        <f t="shared" si="21"/>
        <v>1.2919371538017541</v>
      </c>
    </row>
    <row r="518" spans="1:6" ht="13.5">
      <c r="A518" s="107">
        <f t="shared" si="23"/>
        <v>0.52002247133497</v>
      </c>
      <c r="C518">
        <f t="shared" si="22"/>
        <v>0.49689963877376253</v>
      </c>
      <c r="F518">
        <f t="shared" si="21"/>
        <v>1.2955901018628382</v>
      </c>
    </row>
    <row r="519" spans="1:6" ht="13.5">
      <c r="A519" s="107">
        <f t="shared" si="23"/>
        <v>0.52052247133497</v>
      </c>
      <c r="C519">
        <f t="shared" si="22"/>
        <v>0.49733348065017885</v>
      </c>
      <c r="F519">
        <f t="shared" si="21"/>
        <v>1.2992444591819134</v>
      </c>
    </row>
    <row r="520" spans="1:6" ht="13.5">
      <c r="A520" s="107">
        <f t="shared" si="23"/>
        <v>0.5210224713349699</v>
      </c>
      <c r="C520">
        <f t="shared" si="22"/>
        <v>0.4977671981932276</v>
      </c>
      <c r="F520">
        <f aca="true" t="shared" si="24" ref="F520:F583">(Vdc_min_s1*C520-Vo_s1)*(Vdc_min_s1*C520-Vo_s1)*0.0005/C520</f>
        <v>1.3029002163206584</v>
      </c>
    </row>
    <row r="521" spans="1:6" ht="13.5">
      <c r="A521" s="107">
        <f t="shared" si="23"/>
        <v>0.5215224713349699</v>
      </c>
      <c r="C521">
        <f t="shared" si="22"/>
        <v>0.4982007912944794</v>
      </c>
      <c r="F521">
        <f t="shared" si="24"/>
        <v>1.3065573638725272</v>
      </c>
    </row>
    <row r="522" spans="1:6" ht="13.5">
      <c r="A522" s="107">
        <f t="shared" si="23"/>
        <v>0.5220224713349698</v>
      </c>
      <c r="C522">
        <f aca="true" t="shared" si="25" ref="C522:C585">SIN(A522)</f>
        <v>0.498634259845536</v>
      </c>
      <c r="F522">
        <f t="shared" si="24"/>
        <v>1.3102158924625982</v>
      </c>
    </row>
    <row r="523" spans="1:6" ht="13.5">
      <c r="A523" s="107">
        <f aca="true" t="shared" si="26" ref="A523:A586">A522+0.0005</f>
        <v>0.5225224713349698</v>
      </c>
      <c r="C523">
        <f t="shared" si="25"/>
        <v>0.49906760373803016</v>
      </c>
      <c r="F523">
        <f t="shared" si="24"/>
        <v>1.3138757927474232</v>
      </c>
    </row>
    <row r="524" spans="1:6" ht="13.5">
      <c r="A524" s="107">
        <f t="shared" si="26"/>
        <v>0.5230224713349697</v>
      </c>
      <c r="C524">
        <f t="shared" si="25"/>
        <v>0.49950082286362607</v>
      </c>
      <c r="F524">
        <f t="shared" si="24"/>
        <v>1.317537055414881</v>
      </c>
    </row>
    <row r="525" spans="1:6" ht="13.5">
      <c r="A525" s="107">
        <f t="shared" si="26"/>
        <v>0.5235224713349697</v>
      </c>
      <c r="C525">
        <f t="shared" si="25"/>
        <v>0.4999339171140188</v>
      </c>
      <c r="F525">
        <f t="shared" si="24"/>
        <v>1.3211996711840317</v>
      </c>
    </row>
    <row r="526" spans="1:6" ht="13.5">
      <c r="A526" s="107">
        <f t="shared" si="26"/>
        <v>0.5240224713349696</v>
      </c>
      <c r="C526">
        <f t="shared" si="25"/>
        <v>0.5003668863809348</v>
      </c>
      <c r="F526">
        <f t="shared" si="24"/>
        <v>1.3248636308049642</v>
      </c>
    </row>
    <row r="527" spans="1:6" ht="13.5">
      <c r="A527" s="107">
        <f t="shared" si="26"/>
        <v>0.5245224713349695</v>
      </c>
      <c r="C527">
        <f t="shared" si="25"/>
        <v>0.500799730556132</v>
      </c>
      <c r="F527">
        <f t="shared" si="24"/>
        <v>1.3285289250586583</v>
      </c>
    </row>
    <row r="528" spans="1:6" ht="13.5">
      <c r="A528" s="107">
        <f t="shared" si="26"/>
        <v>0.5250224713349695</v>
      </c>
      <c r="C528">
        <f t="shared" si="25"/>
        <v>0.501232449531399</v>
      </c>
      <c r="F528">
        <f t="shared" si="24"/>
        <v>1.332195544756832</v>
      </c>
    </row>
    <row r="529" spans="1:6" ht="13.5">
      <c r="A529" s="107">
        <f t="shared" si="26"/>
        <v>0.5255224713349694</v>
      </c>
      <c r="C529">
        <f t="shared" si="25"/>
        <v>0.5016650431985563</v>
      </c>
      <c r="F529">
        <f t="shared" si="24"/>
        <v>1.3358634807418033</v>
      </c>
    </row>
    <row r="530" spans="1:6" ht="13.5">
      <c r="A530" s="107">
        <f t="shared" si="26"/>
        <v>0.5260224713349694</v>
      </c>
      <c r="C530">
        <f t="shared" si="25"/>
        <v>0.5020975114494555</v>
      </c>
      <c r="F530">
        <f t="shared" si="24"/>
        <v>1.3395327238863433</v>
      </c>
    </row>
    <row r="531" spans="1:6" ht="13.5">
      <c r="A531" s="107">
        <f t="shared" si="26"/>
        <v>0.5265224713349693</v>
      </c>
      <c r="C531">
        <f t="shared" si="25"/>
        <v>0.5025298541759793</v>
      </c>
      <c r="F531">
        <f t="shared" si="24"/>
        <v>1.3432032650935337</v>
      </c>
    </row>
    <row r="532" spans="1:6" ht="13.5">
      <c r="A532" s="107">
        <f t="shared" si="26"/>
        <v>0.5270224713349693</v>
      </c>
      <c r="C532">
        <f t="shared" si="25"/>
        <v>0.5029620712700422</v>
      </c>
      <c r="F532">
        <f t="shared" si="24"/>
        <v>1.346875095296629</v>
      </c>
    </row>
    <row r="533" spans="1:6" ht="13.5">
      <c r="A533" s="107">
        <f t="shared" si="26"/>
        <v>0.5275224713349692</v>
      </c>
      <c r="C533">
        <f t="shared" si="25"/>
        <v>0.5033941626235899</v>
      </c>
      <c r="F533">
        <f t="shared" si="24"/>
        <v>1.3505482054589117</v>
      </c>
    </row>
    <row r="534" spans="1:6" ht="13.5">
      <c r="A534" s="107">
        <f t="shared" si="26"/>
        <v>0.5280224713349692</v>
      </c>
      <c r="C534">
        <f t="shared" si="25"/>
        <v>0.5038261281285997</v>
      </c>
      <c r="F534">
        <f t="shared" si="24"/>
        <v>1.3542225865735538</v>
      </c>
    </row>
    <row r="535" spans="1:6" ht="13.5">
      <c r="A535" s="107">
        <f t="shared" si="26"/>
        <v>0.5285224713349691</v>
      </c>
      <c r="C535">
        <f t="shared" si="25"/>
        <v>0.50425796767708</v>
      </c>
      <c r="F535">
        <f t="shared" si="24"/>
        <v>1.3578982296634745</v>
      </c>
    </row>
    <row r="536" spans="1:6" ht="13.5">
      <c r="A536" s="107">
        <f t="shared" si="26"/>
        <v>0.529022471334969</v>
      </c>
      <c r="C536">
        <f t="shared" si="25"/>
        <v>0.5046896811610709</v>
      </c>
      <c r="F536">
        <f t="shared" si="24"/>
        <v>1.361575125781207</v>
      </c>
    </row>
    <row r="537" spans="1:6" ht="13.5">
      <c r="A537" s="107">
        <f t="shared" si="26"/>
        <v>0.529522471334969</v>
      </c>
      <c r="C537">
        <f t="shared" si="25"/>
        <v>0.5051212684726443</v>
      </c>
      <c r="F537">
        <f t="shared" si="24"/>
        <v>1.3652532660087575</v>
      </c>
    </row>
    <row r="538" spans="1:6" ht="13.5">
      <c r="A538" s="107">
        <f t="shared" si="26"/>
        <v>0.5300224713349689</v>
      </c>
      <c r="C538">
        <f t="shared" si="25"/>
        <v>0.5055527295039032</v>
      </c>
      <c r="F538">
        <f t="shared" si="24"/>
        <v>1.3689326414574707</v>
      </c>
    </row>
    <row r="539" spans="1:6" ht="13.5">
      <c r="A539" s="107">
        <f t="shared" si="26"/>
        <v>0.5305224713349689</v>
      </c>
      <c r="C539">
        <f t="shared" si="25"/>
        <v>0.5059840641469823</v>
      </c>
      <c r="F539">
        <f t="shared" si="24"/>
        <v>1.3726132432678886</v>
      </c>
    </row>
    <row r="540" spans="1:6" ht="13.5">
      <c r="A540" s="107">
        <f t="shared" si="26"/>
        <v>0.5310224713349688</v>
      </c>
      <c r="C540">
        <f t="shared" si="25"/>
        <v>0.5064152722940479</v>
      </c>
      <c r="F540">
        <f t="shared" si="24"/>
        <v>1.376295062609619</v>
      </c>
    </row>
    <row r="541" spans="1:6" ht="13.5">
      <c r="A541" s="107">
        <f t="shared" si="26"/>
        <v>0.5315224713349688</v>
      </c>
      <c r="C541">
        <f t="shared" si="25"/>
        <v>0.5068463538372983</v>
      </c>
      <c r="F541">
        <f t="shared" si="24"/>
        <v>1.379978090681203</v>
      </c>
    </row>
    <row r="542" spans="1:6" ht="13.5">
      <c r="A542" s="107">
        <f t="shared" si="26"/>
        <v>0.5320224713349687</v>
      </c>
      <c r="C542">
        <f t="shared" si="25"/>
        <v>0.5072773086689627</v>
      </c>
      <c r="F542">
        <f t="shared" si="24"/>
        <v>1.3836623187099748</v>
      </c>
    </row>
    <row r="543" spans="1:6" ht="13.5">
      <c r="A543" s="107">
        <f t="shared" si="26"/>
        <v>0.5325224713349687</v>
      </c>
      <c r="C543">
        <f t="shared" si="25"/>
        <v>0.5077081366813027</v>
      </c>
      <c r="F543">
        <f t="shared" si="24"/>
        <v>1.3873477379519352</v>
      </c>
    </row>
    <row r="544" spans="1:6" ht="13.5">
      <c r="A544" s="107">
        <f t="shared" si="26"/>
        <v>0.5330224713349686</v>
      </c>
      <c r="C544">
        <f t="shared" si="25"/>
        <v>0.508138837766611</v>
      </c>
      <c r="F544">
        <f t="shared" si="24"/>
        <v>1.3910343396916136</v>
      </c>
    </row>
    <row r="545" spans="1:6" ht="13.5">
      <c r="A545" s="107">
        <f t="shared" si="26"/>
        <v>0.5335224713349686</v>
      </c>
      <c r="C545">
        <f t="shared" si="25"/>
        <v>0.5085694118172126</v>
      </c>
      <c r="F545">
        <f t="shared" si="24"/>
        <v>1.3947221152419427</v>
      </c>
    </row>
    <row r="546" spans="1:6" ht="13.5">
      <c r="A546" s="107">
        <f t="shared" si="26"/>
        <v>0.5340224713349685</v>
      </c>
      <c r="C546">
        <f t="shared" si="25"/>
        <v>0.5089998587254639</v>
      </c>
      <c r="F546">
        <f t="shared" si="24"/>
        <v>1.3984110559441187</v>
      </c>
    </row>
    <row r="547" spans="1:6" ht="13.5">
      <c r="A547" s="107">
        <f t="shared" si="26"/>
        <v>0.5345224713349684</v>
      </c>
      <c r="C547">
        <f t="shared" si="25"/>
        <v>0.5094301783837532</v>
      </c>
      <c r="F547">
        <f t="shared" si="24"/>
        <v>1.4021011531674832</v>
      </c>
    </row>
    <row r="548" spans="1:6" ht="13.5">
      <c r="A548" s="107">
        <f t="shared" si="26"/>
        <v>0.5350224713349684</v>
      </c>
      <c r="C548">
        <f t="shared" si="25"/>
        <v>0.5098603706845005</v>
      </c>
      <c r="F548">
        <f t="shared" si="24"/>
        <v>1.4057923983093805</v>
      </c>
    </row>
    <row r="549" spans="1:6" ht="13.5">
      <c r="A549" s="107">
        <f t="shared" si="26"/>
        <v>0.5355224713349683</v>
      </c>
      <c r="C549">
        <f t="shared" si="25"/>
        <v>0.5102904355201578</v>
      </c>
      <c r="F549">
        <f t="shared" si="24"/>
        <v>1.40948478279504</v>
      </c>
    </row>
    <row r="550" spans="1:6" ht="13.5">
      <c r="A550" s="107">
        <f t="shared" si="26"/>
        <v>0.5360224713349683</v>
      </c>
      <c r="C550">
        <f t="shared" si="25"/>
        <v>0.5107203727832089</v>
      </c>
      <c r="F550">
        <f t="shared" si="24"/>
        <v>1.413178298077442</v>
      </c>
    </row>
    <row r="551" spans="1:6" ht="13.5">
      <c r="A551" s="107">
        <f t="shared" si="26"/>
        <v>0.5365224713349682</v>
      </c>
      <c r="C551">
        <f t="shared" si="25"/>
        <v>0.5111501823661695</v>
      </c>
      <c r="F551">
        <f t="shared" si="24"/>
        <v>1.4168729356371925</v>
      </c>
    </row>
    <row r="552" spans="1:6" ht="13.5">
      <c r="A552" s="107">
        <f t="shared" si="26"/>
        <v>0.5370224713349682</v>
      </c>
      <c r="C552">
        <f t="shared" si="25"/>
        <v>0.5115798641615871</v>
      </c>
      <c r="F552">
        <f t="shared" si="24"/>
        <v>1.4205686869823955</v>
      </c>
    </row>
    <row r="553" spans="1:6" ht="13.5">
      <c r="A553" s="107">
        <f t="shared" si="26"/>
        <v>0.5375224713349681</v>
      </c>
      <c r="C553">
        <f t="shared" si="25"/>
        <v>0.5120094180620414</v>
      </c>
      <c r="F553">
        <f t="shared" si="24"/>
        <v>1.4242655436485325</v>
      </c>
    </row>
    <row r="554" spans="1:6" ht="13.5">
      <c r="A554" s="107">
        <f t="shared" si="26"/>
        <v>0.538022471334968</v>
      </c>
      <c r="C554">
        <f t="shared" si="25"/>
        <v>0.5124388439601437</v>
      </c>
      <c r="F554">
        <f t="shared" si="24"/>
        <v>1.4279634971983264</v>
      </c>
    </row>
    <row r="555" spans="1:6" ht="13.5">
      <c r="A555" s="107">
        <f t="shared" si="26"/>
        <v>0.538522471334968</v>
      </c>
      <c r="C555">
        <f t="shared" si="25"/>
        <v>0.5128681417485378</v>
      </c>
      <c r="F555">
        <f t="shared" si="24"/>
        <v>1.4316625392216287</v>
      </c>
    </row>
    <row r="556" spans="1:6" ht="13.5">
      <c r="A556" s="107">
        <f t="shared" si="26"/>
        <v>0.539022471334968</v>
      </c>
      <c r="C556">
        <f t="shared" si="25"/>
        <v>0.5132973113198991</v>
      </c>
      <c r="F556">
        <f t="shared" si="24"/>
        <v>1.4353626613352881</v>
      </c>
    </row>
    <row r="557" spans="1:6" ht="13.5">
      <c r="A557" s="107">
        <f t="shared" si="26"/>
        <v>0.5395224713349679</v>
      </c>
      <c r="C557">
        <f t="shared" si="25"/>
        <v>0.5137263525669352</v>
      </c>
      <c r="F557">
        <f t="shared" si="24"/>
        <v>1.439063855183034</v>
      </c>
    </row>
    <row r="558" spans="1:6" ht="13.5">
      <c r="A558" s="107">
        <f t="shared" si="26"/>
        <v>0.5400224713349678</v>
      </c>
      <c r="C558">
        <f t="shared" si="25"/>
        <v>0.514155265382386</v>
      </c>
      <c r="F558">
        <f t="shared" si="24"/>
        <v>1.442766112435346</v>
      </c>
    </row>
    <row r="559" spans="1:6" ht="13.5">
      <c r="A559" s="107">
        <f t="shared" si="26"/>
        <v>0.5405224713349678</v>
      </c>
      <c r="C559">
        <f t="shared" si="25"/>
        <v>0.5145840496590229</v>
      </c>
      <c r="F559">
        <f t="shared" si="24"/>
        <v>1.446469424789338</v>
      </c>
    </row>
    <row r="560" spans="1:6" ht="13.5">
      <c r="A560" s="107">
        <f t="shared" si="26"/>
        <v>0.5410224713349677</v>
      </c>
      <c r="C560">
        <f t="shared" si="25"/>
        <v>0.5150127052896503</v>
      </c>
      <c r="F560">
        <f t="shared" si="24"/>
        <v>1.4501737839686373</v>
      </c>
    </row>
    <row r="561" spans="1:6" ht="13.5">
      <c r="A561" s="107">
        <f t="shared" si="26"/>
        <v>0.5415224713349677</v>
      </c>
      <c r="C561">
        <f t="shared" si="25"/>
        <v>0.5154412321671039</v>
      </c>
      <c r="F561">
        <f t="shared" si="24"/>
        <v>1.4538791817232621</v>
      </c>
    </row>
    <row r="562" spans="1:6" ht="13.5">
      <c r="A562" s="107">
        <f t="shared" si="26"/>
        <v>0.5420224713349676</v>
      </c>
      <c r="C562">
        <f t="shared" si="25"/>
        <v>0.5158696301842521</v>
      </c>
      <c r="F562">
        <f t="shared" si="24"/>
        <v>1.4575856098295006</v>
      </c>
    </row>
    <row r="563" spans="1:6" ht="13.5">
      <c r="A563" s="107">
        <f t="shared" si="26"/>
        <v>0.5425224713349676</v>
      </c>
      <c r="C563">
        <f t="shared" si="25"/>
        <v>0.5162978992339956</v>
      </c>
      <c r="F563">
        <f t="shared" si="24"/>
        <v>1.4612930600897982</v>
      </c>
    </row>
    <row r="564" spans="1:6" ht="13.5">
      <c r="A564" s="107">
        <f t="shared" si="26"/>
        <v>0.5430224713349675</v>
      </c>
      <c r="C564">
        <f t="shared" si="25"/>
        <v>0.516726039209267</v>
      </c>
      <c r="F564">
        <f t="shared" si="24"/>
        <v>1.4650015243326326</v>
      </c>
    </row>
    <row r="565" spans="1:6" ht="13.5">
      <c r="A565" s="107">
        <f t="shared" si="26"/>
        <v>0.5435224713349674</v>
      </c>
      <c r="C565">
        <f t="shared" si="25"/>
        <v>0.5171540500030312</v>
      </c>
      <c r="F565">
        <f t="shared" si="24"/>
        <v>1.468710994412397</v>
      </c>
    </row>
    <row r="566" spans="1:6" ht="13.5">
      <c r="A566" s="107">
        <f t="shared" si="26"/>
        <v>0.5440224713349674</v>
      </c>
      <c r="C566">
        <f t="shared" si="25"/>
        <v>0.5175819315082855</v>
      </c>
      <c r="F566">
        <f t="shared" si="24"/>
        <v>1.472421462209286</v>
      </c>
    </row>
    <row r="567" spans="1:6" ht="13.5">
      <c r="A567" s="107">
        <f t="shared" si="26"/>
        <v>0.5445224713349673</v>
      </c>
      <c r="C567">
        <f t="shared" si="25"/>
        <v>0.5180096836180598</v>
      </c>
      <c r="F567">
        <f t="shared" si="24"/>
        <v>1.4761329196291824</v>
      </c>
    </row>
    <row r="568" spans="1:6" ht="13.5">
      <c r="A568" s="107">
        <f t="shared" si="26"/>
        <v>0.5450224713349673</v>
      </c>
      <c r="C568">
        <f t="shared" si="25"/>
        <v>0.5184373062254157</v>
      </c>
      <c r="F568">
        <f t="shared" si="24"/>
        <v>1.479845358603528</v>
      </c>
    </row>
    <row r="569" spans="1:6" ht="13.5">
      <c r="A569" s="107">
        <f t="shared" si="26"/>
        <v>0.5455224713349672</v>
      </c>
      <c r="C569">
        <f t="shared" si="25"/>
        <v>0.5188647992234479</v>
      </c>
      <c r="F569">
        <f t="shared" si="24"/>
        <v>1.4835587710892246</v>
      </c>
    </row>
    <row r="570" spans="1:6" ht="13.5">
      <c r="A570" s="107">
        <f t="shared" si="26"/>
        <v>0.5460224713349672</v>
      </c>
      <c r="C570">
        <f t="shared" si="25"/>
        <v>0.5192921625052829</v>
      </c>
      <c r="F570">
        <f t="shared" si="24"/>
        <v>1.4872731490685094</v>
      </c>
    </row>
    <row r="571" spans="1:6" ht="13.5">
      <c r="A571" s="107">
        <f t="shared" si="26"/>
        <v>0.5465224713349671</v>
      </c>
      <c r="C571">
        <f t="shared" si="25"/>
        <v>0.51971939596408</v>
      </c>
      <c r="F571">
        <f t="shared" si="24"/>
        <v>1.4909884845488468</v>
      </c>
    </row>
    <row r="572" spans="1:6" ht="13.5">
      <c r="A572" s="107">
        <f t="shared" si="26"/>
        <v>0.5470224713349671</v>
      </c>
      <c r="C572">
        <f t="shared" si="25"/>
        <v>0.5201464994930309</v>
      </c>
      <c r="F572">
        <f t="shared" si="24"/>
        <v>1.4947047695628104</v>
      </c>
    </row>
    <row r="573" spans="1:6" ht="13.5">
      <c r="A573" s="107">
        <f t="shared" si="26"/>
        <v>0.547522471334967</v>
      </c>
      <c r="C573">
        <f t="shared" si="25"/>
        <v>0.5205734729853596</v>
      </c>
      <c r="F573">
        <f t="shared" si="24"/>
        <v>1.498421996167972</v>
      </c>
    </row>
    <row r="574" spans="1:6" ht="13.5">
      <c r="A574" s="107">
        <f t="shared" si="26"/>
        <v>0.548022471334967</v>
      </c>
      <c r="C574">
        <f t="shared" si="25"/>
        <v>0.5210003163343226</v>
      </c>
      <c r="F574">
        <f t="shared" si="24"/>
        <v>1.5021401564467904</v>
      </c>
    </row>
    <row r="575" spans="1:6" ht="13.5">
      <c r="A575" s="107">
        <f t="shared" si="26"/>
        <v>0.5485224713349669</v>
      </c>
      <c r="C575">
        <f t="shared" si="25"/>
        <v>0.5214270294332095</v>
      </c>
      <c r="F575">
        <f t="shared" si="24"/>
        <v>1.5058592425065038</v>
      </c>
    </row>
    <row r="576" spans="1:6" ht="13.5">
      <c r="A576" s="107">
        <f t="shared" si="26"/>
        <v>0.5490224713349668</v>
      </c>
      <c r="C576">
        <f t="shared" si="25"/>
        <v>0.5218536121753415</v>
      </c>
      <c r="F576">
        <f t="shared" si="24"/>
        <v>1.50957924647901</v>
      </c>
    </row>
    <row r="577" spans="1:6" ht="13.5">
      <c r="A577" s="107">
        <f t="shared" si="26"/>
        <v>0.5495224713349668</v>
      </c>
      <c r="C577">
        <f t="shared" si="25"/>
        <v>0.5222800644540734</v>
      </c>
      <c r="F577">
        <f t="shared" si="24"/>
        <v>1.5133001605207679</v>
      </c>
    </row>
    <row r="578" spans="1:6" ht="13.5">
      <c r="A578" s="107">
        <f t="shared" si="26"/>
        <v>0.5500224713349667</v>
      </c>
      <c r="C578">
        <f t="shared" si="25"/>
        <v>0.5227063861627919</v>
      </c>
      <c r="F578">
        <f t="shared" si="24"/>
        <v>1.5170219768126736</v>
      </c>
    </row>
    <row r="579" spans="1:6" ht="13.5">
      <c r="A579" s="107">
        <f t="shared" si="26"/>
        <v>0.5505224713349667</v>
      </c>
      <c r="C579">
        <f t="shared" si="25"/>
        <v>0.5231325771949163</v>
      </c>
      <c r="F579">
        <f t="shared" si="24"/>
        <v>1.5207446875599646</v>
      </c>
    </row>
    <row r="580" spans="1:6" ht="13.5">
      <c r="A580" s="107">
        <f t="shared" si="26"/>
        <v>0.5510224713349666</v>
      </c>
      <c r="C580">
        <f t="shared" si="25"/>
        <v>0.5235586374438994</v>
      </c>
      <c r="F580">
        <f t="shared" si="24"/>
        <v>1.5244682849921078</v>
      </c>
    </row>
    <row r="581" spans="1:6" ht="13.5">
      <c r="A581" s="107">
        <f t="shared" si="26"/>
        <v>0.5515224713349666</v>
      </c>
      <c r="C581">
        <f t="shared" si="25"/>
        <v>0.5239845668032258</v>
      </c>
      <c r="F581">
        <f t="shared" si="24"/>
        <v>1.5281927613626851</v>
      </c>
    </row>
    <row r="582" spans="1:6" ht="13.5">
      <c r="A582" s="107">
        <f t="shared" si="26"/>
        <v>0.5520224713349665</v>
      </c>
      <c r="C582">
        <f t="shared" si="25"/>
        <v>0.5244103651664132</v>
      </c>
      <c r="F582">
        <f t="shared" si="24"/>
        <v>1.531918108949295</v>
      </c>
    </row>
    <row r="583" spans="1:6" ht="13.5">
      <c r="A583" s="107">
        <f t="shared" si="26"/>
        <v>0.5525224713349665</v>
      </c>
      <c r="C583">
        <f t="shared" si="25"/>
        <v>0.524836032427012</v>
      </c>
      <c r="F583">
        <f t="shared" si="24"/>
        <v>1.535644320053442</v>
      </c>
    </row>
    <row r="584" spans="1:6" ht="13.5">
      <c r="A584" s="107">
        <f t="shared" si="26"/>
        <v>0.5530224713349664</v>
      </c>
      <c r="C584">
        <f t="shared" si="25"/>
        <v>0.5252615684786055</v>
      </c>
      <c r="F584">
        <f aca="true" t="shared" si="27" ref="F584:F647">(Vdc_min_s1*C584-Vo_s1)*(Vdc_min_s1*C584-Vo_s1)*0.0005/C584</f>
        <v>1.5393713870004317</v>
      </c>
    </row>
    <row r="585" spans="1:6" ht="13.5">
      <c r="A585" s="107">
        <f t="shared" si="26"/>
        <v>0.5535224713349663</v>
      </c>
      <c r="C585">
        <f t="shared" si="25"/>
        <v>0.5256869732148096</v>
      </c>
      <c r="F585">
        <f t="shared" si="27"/>
        <v>1.5430993021392623</v>
      </c>
    </row>
    <row r="586" spans="1:6" ht="13.5">
      <c r="A586" s="107">
        <f t="shared" si="26"/>
        <v>0.5540224713349663</v>
      </c>
      <c r="C586">
        <f aca="true" t="shared" si="28" ref="C586:C649">SIN(A586)</f>
        <v>0.5261122465292731</v>
      </c>
      <c r="F586">
        <f t="shared" si="27"/>
        <v>1.5468280578425246</v>
      </c>
    </row>
    <row r="587" spans="1:6" ht="13.5">
      <c r="A587" s="107">
        <f aca="true" t="shared" si="29" ref="A587:A650">A586+0.0005</f>
        <v>0.5545224713349662</v>
      </c>
      <c r="C587">
        <f t="shared" si="28"/>
        <v>0.5265373883156778</v>
      </c>
      <c r="F587">
        <f t="shared" si="27"/>
        <v>1.5505576465062958</v>
      </c>
    </row>
    <row r="588" spans="1:6" ht="13.5">
      <c r="A588" s="107">
        <f t="shared" si="29"/>
        <v>0.5550224713349662</v>
      </c>
      <c r="C588">
        <f t="shared" si="28"/>
        <v>0.5269623984677381</v>
      </c>
      <c r="F588">
        <f t="shared" si="27"/>
        <v>1.554288060550033</v>
      </c>
    </row>
    <row r="589" spans="1:6" ht="13.5">
      <c r="A589" s="107">
        <f t="shared" si="29"/>
        <v>0.5555224713349661</v>
      </c>
      <c r="C589">
        <f t="shared" si="28"/>
        <v>0.5273872768792015</v>
      </c>
      <c r="F589">
        <f t="shared" si="27"/>
        <v>1.5580192924164744</v>
      </c>
    </row>
    <row r="590" spans="1:6" ht="13.5">
      <c r="A590" s="107">
        <f t="shared" si="29"/>
        <v>0.5560224713349661</v>
      </c>
      <c r="C590">
        <f t="shared" si="28"/>
        <v>0.5278120234438485</v>
      </c>
      <c r="F590">
        <f t="shared" si="27"/>
        <v>1.5617513345715355</v>
      </c>
    </row>
    <row r="591" spans="1:6" ht="13.5">
      <c r="A591" s="107">
        <f t="shared" si="29"/>
        <v>0.556522471334966</v>
      </c>
      <c r="C591">
        <f t="shared" si="28"/>
        <v>0.5282366380554923</v>
      </c>
      <c r="F591">
        <f t="shared" si="27"/>
        <v>1.5654841795042016</v>
      </c>
    </row>
    <row r="592" spans="1:6" ht="13.5">
      <c r="A592" s="107">
        <f t="shared" si="29"/>
        <v>0.557022471334966</v>
      </c>
      <c r="C592">
        <f t="shared" si="28"/>
        <v>0.5286611206079794</v>
      </c>
      <c r="F592">
        <f t="shared" si="27"/>
        <v>1.5692178197264373</v>
      </c>
    </row>
    <row r="593" spans="1:6" ht="13.5">
      <c r="A593" s="107">
        <f t="shared" si="29"/>
        <v>0.5575224713349659</v>
      </c>
      <c r="C593">
        <f t="shared" si="28"/>
        <v>0.5290854709951891</v>
      </c>
      <c r="F593">
        <f t="shared" si="27"/>
        <v>1.572952247773076</v>
      </c>
    </row>
    <row r="594" spans="1:6" ht="13.5">
      <c r="A594" s="107">
        <f t="shared" si="29"/>
        <v>0.5580224713349659</v>
      </c>
      <c r="C594">
        <f t="shared" si="28"/>
        <v>0.5295096891110338</v>
      </c>
      <c r="F594">
        <f t="shared" si="27"/>
        <v>1.5766874562017228</v>
      </c>
    </row>
    <row r="595" spans="1:6" ht="13.5">
      <c r="A595" s="107">
        <f t="shared" si="29"/>
        <v>0.5585224713349658</v>
      </c>
      <c r="C595">
        <f t="shared" si="28"/>
        <v>0.5299337748494589</v>
      </c>
      <c r="F595">
        <f t="shared" si="27"/>
        <v>1.580423437592655</v>
      </c>
    </row>
    <row r="596" spans="1:6" ht="13.5">
      <c r="A596" s="107">
        <f t="shared" si="29"/>
        <v>0.5590224713349657</v>
      </c>
      <c r="C596">
        <f t="shared" si="28"/>
        <v>0.5303577281044431</v>
      </c>
      <c r="F596">
        <f t="shared" si="27"/>
        <v>1.5841601845487245</v>
      </c>
    </row>
    <row r="597" spans="1:6" ht="13.5">
      <c r="A597" s="107">
        <f t="shared" si="29"/>
        <v>0.5595224713349657</v>
      </c>
      <c r="C597">
        <f t="shared" si="28"/>
        <v>0.5307815487699981</v>
      </c>
      <c r="F597">
        <f t="shared" si="27"/>
        <v>1.5878976896952524</v>
      </c>
    </row>
    <row r="598" spans="1:6" ht="13.5">
      <c r="A598" s="107">
        <f t="shared" si="29"/>
        <v>0.5600224713349656</v>
      </c>
      <c r="C598">
        <f t="shared" si="28"/>
        <v>0.5312052367401686</v>
      </c>
      <c r="F598">
        <f t="shared" si="27"/>
        <v>1.5916359456799416</v>
      </c>
    </row>
    <row r="599" spans="1:6" ht="13.5">
      <c r="A599" s="107">
        <f t="shared" si="29"/>
        <v>0.5605224713349656</v>
      </c>
      <c r="C599">
        <f t="shared" si="28"/>
        <v>0.5316287919090327</v>
      </c>
      <c r="F599">
        <f t="shared" si="27"/>
        <v>1.5953749451727666</v>
      </c>
    </row>
    <row r="600" spans="1:6" ht="13.5">
      <c r="A600" s="107">
        <f t="shared" si="29"/>
        <v>0.5610224713349655</v>
      </c>
      <c r="C600">
        <f t="shared" si="28"/>
        <v>0.5320522141707016</v>
      </c>
      <c r="F600">
        <f t="shared" si="27"/>
        <v>1.599114680865887</v>
      </c>
    </row>
    <row r="601" spans="1:6" ht="13.5">
      <c r="A601" s="107">
        <f t="shared" si="29"/>
        <v>0.5615224713349655</v>
      </c>
      <c r="C601">
        <f t="shared" si="28"/>
        <v>0.5324755034193197</v>
      </c>
      <c r="F601">
        <f t="shared" si="27"/>
        <v>1.6028551454735442</v>
      </c>
    </row>
    <row r="602" spans="1:6" ht="13.5">
      <c r="A602" s="107">
        <f t="shared" si="29"/>
        <v>0.5620224713349654</v>
      </c>
      <c r="C602">
        <f t="shared" si="28"/>
        <v>0.5328986595490648</v>
      </c>
      <c r="F602">
        <f t="shared" si="27"/>
        <v>1.6065963317319694</v>
      </c>
    </row>
    <row r="603" spans="1:6" ht="13.5">
      <c r="A603" s="107">
        <f t="shared" si="29"/>
        <v>0.5625224713349654</v>
      </c>
      <c r="C603">
        <f t="shared" si="28"/>
        <v>0.5333216824541477</v>
      </c>
      <c r="F603">
        <f t="shared" si="27"/>
        <v>1.6103382323992834</v>
      </c>
    </row>
    <row r="604" spans="1:6" ht="13.5">
      <c r="A604" s="107">
        <f t="shared" si="29"/>
        <v>0.5630224713349653</v>
      </c>
      <c r="C604">
        <f t="shared" si="28"/>
        <v>0.5337445720288128</v>
      </c>
      <c r="F604">
        <f t="shared" si="27"/>
        <v>1.6140808402554065</v>
      </c>
    </row>
    <row r="605" spans="1:6" ht="13.5">
      <c r="A605" s="107">
        <f t="shared" si="29"/>
        <v>0.5635224713349652</v>
      </c>
      <c r="C605">
        <f t="shared" si="28"/>
        <v>0.5341673281673377</v>
      </c>
      <c r="F605">
        <f t="shared" si="27"/>
        <v>1.6178241481019597</v>
      </c>
    </row>
    <row r="606" spans="1:6" ht="13.5">
      <c r="A606" s="107">
        <f t="shared" si="29"/>
        <v>0.5640224713349652</v>
      </c>
      <c r="C606">
        <f t="shared" si="28"/>
        <v>0.5345899507640333</v>
      </c>
      <c r="F606">
        <f t="shared" si="27"/>
        <v>1.6215681487621727</v>
      </c>
    </row>
    <row r="607" spans="1:6" ht="13.5">
      <c r="A607" s="107">
        <f t="shared" si="29"/>
        <v>0.5645224713349651</v>
      </c>
      <c r="C607">
        <f t="shared" si="28"/>
        <v>0.535012439713244</v>
      </c>
      <c r="F607">
        <f t="shared" si="27"/>
        <v>1.6253128350807904</v>
      </c>
    </row>
    <row r="608" spans="1:6" ht="13.5">
      <c r="A608" s="107">
        <f t="shared" si="29"/>
        <v>0.5650224713349651</v>
      </c>
      <c r="C608">
        <f t="shared" si="28"/>
        <v>0.5354347949093475</v>
      </c>
      <c r="F608">
        <f t="shared" si="27"/>
        <v>1.62905819992398</v>
      </c>
    </row>
    <row r="609" spans="1:6" ht="13.5">
      <c r="A609" s="107">
        <f t="shared" si="29"/>
        <v>0.565522471334965</v>
      </c>
      <c r="C609">
        <f t="shared" si="28"/>
        <v>0.5358570162467552</v>
      </c>
      <c r="F609">
        <f t="shared" si="27"/>
        <v>1.632804236179237</v>
      </c>
    </row>
    <row r="610" spans="1:6" ht="13.5">
      <c r="A610" s="107">
        <f t="shared" si="29"/>
        <v>0.566022471334965</v>
      </c>
      <c r="C610">
        <f t="shared" si="28"/>
        <v>0.5362791036199115</v>
      </c>
      <c r="F610">
        <f t="shared" si="27"/>
        <v>1.6365509367552913</v>
      </c>
    </row>
    <row r="611" spans="1:6" ht="13.5">
      <c r="A611" s="107">
        <f t="shared" si="29"/>
        <v>0.5665224713349649</v>
      </c>
      <c r="C611">
        <f t="shared" si="28"/>
        <v>0.5367010569232947</v>
      </c>
      <c r="F611">
        <f t="shared" si="27"/>
        <v>1.6402982945820233</v>
      </c>
    </row>
    <row r="612" spans="1:6" ht="13.5">
      <c r="A612" s="107">
        <f t="shared" si="29"/>
        <v>0.5670224713349649</v>
      </c>
      <c r="C612">
        <f t="shared" si="28"/>
        <v>0.5371228760514165</v>
      </c>
      <c r="F612">
        <f t="shared" si="27"/>
        <v>1.6440463026103627</v>
      </c>
    </row>
    <row r="613" spans="1:6" ht="13.5">
      <c r="A613" s="107">
        <f t="shared" si="29"/>
        <v>0.5675224713349648</v>
      </c>
      <c r="C613">
        <f t="shared" si="28"/>
        <v>0.5375445608988222</v>
      </c>
      <c r="F613">
        <f t="shared" si="27"/>
        <v>1.647794953812207</v>
      </c>
    </row>
    <row r="614" spans="1:6" ht="13.5">
      <c r="A614" s="107">
        <f t="shared" si="29"/>
        <v>0.5680224713349648</v>
      </c>
      <c r="C614">
        <f t="shared" si="28"/>
        <v>0.5379661113600903</v>
      </c>
      <c r="F614">
        <f t="shared" si="27"/>
        <v>1.6515442411803205</v>
      </c>
    </row>
    <row r="615" spans="1:6" ht="13.5">
      <c r="A615" s="107">
        <f t="shared" si="29"/>
        <v>0.5685224713349647</v>
      </c>
      <c r="C615">
        <f t="shared" si="28"/>
        <v>0.5383875273298334</v>
      </c>
      <c r="F615">
        <f t="shared" si="27"/>
        <v>1.6552941577282585</v>
      </c>
    </row>
    <row r="616" spans="1:6" ht="13.5">
      <c r="A616" s="107">
        <f t="shared" si="29"/>
        <v>0.5690224713349646</v>
      </c>
      <c r="C616">
        <f t="shared" si="28"/>
        <v>0.5388088087026975</v>
      </c>
      <c r="F616">
        <f t="shared" si="27"/>
        <v>1.659044696490266</v>
      </c>
    </row>
    <row r="617" spans="1:6" ht="13.5">
      <c r="A617" s="107">
        <f t="shared" si="29"/>
        <v>0.5695224713349646</v>
      </c>
      <c r="C617">
        <f t="shared" si="28"/>
        <v>0.5392299553733623</v>
      </c>
      <c r="F617">
        <f t="shared" si="27"/>
        <v>1.6627958505211937</v>
      </c>
    </row>
    <row r="618" spans="1:6" ht="13.5">
      <c r="A618" s="107">
        <f t="shared" si="29"/>
        <v>0.5700224713349645</v>
      </c>
      <c r="C618">
        <f t="shared" si="28"/>
        <v>0.5396509672365409</v>
      </c>
      <c r="F618">
        <f t="shared" si="27"/>
        <v>1.6665476128964116</v>
      </c>
    </row>
    <row r="619" spans="1:6" ht="13.5">
      <c r="A619" s="107">
        <f t="shared" si="29"/>
        <v>0.5705224713349645</v>
      </c>
      <c r="C619">
        <f t="shared" si="28"/>
        <v>0.5400718441869806</v>
      </c>
      <c r="F619">
        <f t="shared" si="27"/>
        <v>1.6702999767117175</v>
      </c>
    </row>
    <row r="620" spans="1:6" ht="13.5">
      <c r="A620" s="107">
        <f t="shared" si="29"/>
        <v>0.5710224713349644</v>
      </c>
      <c r="C620">
        <f t="shared" si="28"/>
        <v>0.540492586119462</v>
      </c>
      <c r="F620">
        <f t="shared" si="27"/>
        <v>1.6740529350832507</v>
      </c>
    </row>
    <row r="621" spans="1:6" ht="13.5">
      <c r="A621" s="107">
        <f t="shared" si="29"/>
        <v>0.5715224713349644</v>
      </c>
      <c r="C621">
        <f t="shared" si="28"/>
        <v>0.5409131929287998</v>
      </c>
      <c r="F621">
        <f t="shared" si="27"/>
        <v>1.6778064811474094</v>
      </c>
    </row>
    <row r="622" spans="1:6" ht="13.5">
      <c r="A622" s="107">
        <f t="shared" si="29"/>
        <v>0.5720224713349643</v>
      </c>
      <c r="C622">
        <f t="shared" si="28"/>
        <v>0.5413336645098422</v>
      </c>
      <c r="F622">
        <f t="shared" si="27"/>
        <v>1.6815606080607561</v>
      </c>
    </row>
    <row r="623" spans="1:6" ht="13.5">
      <c r="A623" s="107">
        <f t="shared" si="29"/>
        <v>0.5725224713349643</v>
      </c>
      <c r="C623">
        <f t="shared" si="28"/>
        <v>0.5417540007574712</v>
      </c>
      <c r="F623">
        <f t="shared" si="27"/>
        <v>1.6853153089999362</v>
      </c>
    </row>
    <row r="624" spans="1:6" ht="13.5">
      <c r="A624" s="107">
        <f t="shared" si="29"/>
        <v>0.5730224713349642</v>
      </c>
      <c r="C624">
        <f t="shared" si="28"/>
        <v>0.5421742015666029</v>
      </c>
      <c r="F624">
        <f t="shared" si="27"/>
        <v>1.6890705771615975</v>
      </c>
    </row>
    <row r="625" spans="1:6" ht="13.5">
      <c r="A625" s="107">
        <f t="shared" si="29"/>
        <v>0.5735224713349641</v>
      </c>
      <c r="C625">
        <f t="shared" si="28"/>
        <v>0.5425942668321869</v>
      </c>
      <c r="F625">
        <f t="shared" si="27"/>
        <v>1.6928264057622915</v>
      </c>
    </row>
    <row r="626" spans="1:6" ht="13.5">
      <c r="A626" s="107">
        <f t="shared" si="29"/>
        <v>0.5740224713349641</v>
      </c>
      <c r="C626">
        <f t="shared" si="28"/>
        <v>0.5430141964492071</v>
      </c>
      <c r="F626">
        <f t="shared" si="27"/>
        <v>1.6965827880384052</v>
      </c>
    </row>
    <row r="627" spans="1:6" ht="13.5">
      <c r="A627" s="107">
        <f t="shared" si="29"/>
        <v>0.574522471334964</v>
      </c>
      <c r="C627">
        <f t="shared" si="28"/>
        <v>0.543433990312681</v>
      </c>
      <c r="F627">
        <f t="shared" si="27"/>
        <v>1.7003397172460633</v>
      </c>
    </row>
    <row r="628" spans="1:6" ht="13.5">
      <c r="A628" s="107">
        <f t="shared" si="29"/>
        <v>0.575022471334964</v>
      </c>
      <c r="C628">
        <f t="shared" si="28"/>
        <v>0.5438536483176603</v>
      </c>
      <c r="F628">
        <f t="shared" si="27"/>
        <v>1.7040971866610544</v>
      </c>
    </row>
    <row r="629" spans="1:6" ht="13.5">
      <c r="A629" s="107">
        <f t="shared" si="29"/>
        <v>0.5755224713349639</v>
      </c>
      <c r="C629">
        <f t="shared" si="28"/>
        <v>0.5442731703592302</v>
      </c>
      <c r="F629">
        <f t="shared" si="27"/>
        <v>1.7078551895787384</v>
      </c>
    </row>
    <row r="630" spans="1:6" ht="13.5">
      <c r="A630" s="107">
        <f t="shared" si="29"/>
        <v>0.5760224713349639</v>
      </c>
      <c r="C630">
        <f t="shared" si="28"/>
        <v>0.5446925563325103</v>
      </c>
      <c r="F630">
        <f t="shared" si="27"/>
        <v>1.7116137193139709</v>
      </c>
    </row>
    <row r="631" spans="1:6" ht="13.5">
      <c r="A631" s="107">
        <f t="shared" si="29"/>
        <v>0.5765224713349638</v>
      </c>
      <c r="C631">
        <f t="shared" si="28"/>
        <v>0.5451118061326543</v>
      </c>
      <c r="F631">
        <f t="shared" si="27"/>
        <v>1.7153727692010203</v>
      </c>
    </row>
    <row r="632" spans="1:6" ht="13.5">
      <c r="A632" s="107">
        <f t="shared" si="29"/>
        <v>0.5770224713349638</v>
      </c>
      <c r="C632">
        <f t="shared" si="28"/>
        <v>0.5455309196548495</v>
      </c>
      <c r="F632">
        <f t="shared" si="27"/>
        <v>1.7191323325934795</v>
      </c>
    </row>
    <row r="633" spans="1:6" ht="13.5">
      <c r="A633" s="107">
        <f t="shared" si="29"/>
        <v>0.5775224713349637</v>
      </c>
      <c r="C633">
        <f t="shared" si="28"/>
        <v>0.5459498967943176</v>
      </c>
      <c r="F633">
        <f t="shared" si="27"/>
        <v>1.722892402864193</v>
      </c>
    </row>
    <row r="634" spans="1:6" ht="13.5">
      <c r="A634" s="107">
        <f t="shared" si="29"/>
        <v>0.5780224713349637</v>
      </c>
      <c r="C634">
        <f t="shared" si="28"/>
        <v>0.5463687374463144</v>
      </c>
      <c r="F634">
        <f t="shared" si="27"/>
        <v>1.7266529734051683</v>
      </c>
    </row>
    <row r="635" spans="1:6" ht="13.5">
      <c r="A635" s="107">
        <f t="shared" si="29"/>
        <v>0.5785224713349636</v>
      </c>
      <c r="C635">
        <f t="shared" si="28"/>
        <v>0.5467874415061298</v>
      </c>
      <c r="F635">
        <f t="shared" si="27"/>
        <v>1.7304140376274997</v>
      </c>
    </row>
    <row r="636" spans="1:6" ht="13.5">
      <c r="A636" s="107">
        <f t="shared" si="29"/>
        <v>0.5790224713349635</v>
      </c>
      <c r="C636">
        <f t="shared" si="28"/>
        <v>0.5472060088690875</v>
      </c>
      <c r="F636">
        <f t="shared" si="27"/>
        <v>1.7341755889612835</v>
      </c>
    </row>
    <row r="637" spans="1:6" ht="13.5">
      <c r="A637" s="107">
        <f t="shared" si="29"/>
        <v>0.5795224713349635</v>
      </c>
      <c r="C637">
        <f t="shared" si="28"/>
        <v>0.547624439430546</v>
      </c>
      <c r="F637">
        <f t="shared" si="27"/>
        <v>1.737937620855544</v>
      </c>
    </row>
    <row r="638" spans="1:6" ht="13.5">
      <c r="A638" s="107">
        <f t="shared" si="29"/>
        <v>0.5800224713349634</v>
      </c>
      <c r="C638">
        <f t="shared" si="28"/>
        <v>0.5480427330858972</v>
      </c>
      <c r="F638">
        <f t="shared" si="27"/>
        <v>1.7417001267781516</v>
      </c>
    </row>
    <row r="639" spans="1:6" ht="13.5">
      <c r="A639" s="107">
        <f t="shared" si="29"/>
        <v>0.5805224713349634</v>
      </c>
      <c r="C639">
        <f t="shared" si="28"/>
        <v>0.5484608897305683</v>
      </c>
      <c r="F639">
        <f t="shared" si="27"/>
        <v>1.745463100215741</v>
      </c>
    </row>
    <row r="640" spans="1:6" ht="13.5">
      <c r="A640" s="107">
        <f t="shared" si="29"/>
        <v>0.5810224713349633</v>
      </c>
      <c r="C640">
        <f t="shared" si="28"/>
        <v>0.5488789092600197</v>
      </c>
      <c r="F640">
        <f t="shared" si="27"/>
        <v>1.7492265346736353</v>
      </c>
    </row>
    <row r="641" spans="1:6" ht="13.5">
      <c r="A641" s="107">
        <f t="shared" si="29"/>
        <v>0.5815224713349633</v>
      </c>
      <c r="C641">
        <f t="shared" si="28"/>
        <v>0.5492967915697465</v>
      </c>
      <c r="F641">
        <f t="shared" si="27"/>
        <v>1.7529904236757667</v>
      </c>
    </row>
    <row r="642" spans="1:6" ht="13.5">
      <c r="A642" s="107">
        <f t="shared" si="29"/>
        <v>0.5820224713349632</v>
      </c>
      <c r="C642">
        <f t="shared" si="28"/>
        <v>0.5497145365552785</v>
      </c>
      <c r="F642">
        <f t="shared" si="27"/>
        <v>1.7567547607646001</v>
      </c>
    </row>
    <row r="643" spans="1:6" ht="13.5">
      <c r="A643" s="107">
        <f t="shared" si="29"/>
        <v>0.5825224713349632</v>
      </c>
      <c r="C643">
        <f t="shared" si="28"/>
        <v>0.5501321441121791</v>
      </c>
      <c r="F643">
        <f t="shared" si="27"/>
        <v>1.7605195395010556</v>
      </c>
    </row>
    <row r="644" spans="1:6" ht="13.5">
      <c r="A644" s="107">
        <f t="shared" si="29"/>
        <v>0.5830224713349631</v>
      </c>
      <c r="C644">
        <f t="shared" si="28"/>
        <v>0.5505496141360466</v>
      </c>
      <c r="F644">
        <f t="shared" si="27"/>
        <v>1.764284753464427</v>
      </c>
    </row>
    <row r="645" spans="1:6" ht="13.5">
      <c r="A645" s="107">
        <f t="shared" si="29"/>
        <v>0.583522471334963</v>
      </c>
      <c r="C645">
        <f t="shared" si="28"/>
        <v>0.5509669465225134</v>
      </c>
      <c r="F645">
        <f t="shared" si="27"/>
        <v>1.7680503962523098</v>
      </c>
    </row>
    <row r="646" spans="1:6" ht="13.5">
      <c r="A646" s="107">
        <f t="shared" si="29"/>
        <v>0.584022471334963</v>
      </c>
      <c r="C646">
        <f t="shared" si="28"/>
        <v>0.5513841411672464</v>
      </c>
      <c r="F646">
        <f t="shared" si="27"/>
        <v>1.771816461480525</v>
      </c>
    </row>
    <row r="647" spans="1:6" ht="13.5">
      <c r="A647" s="107">
        <f t="shared" si="29"/>
        <v>0.5845224713349629</v>
      </c>
      <c r="C647">
        <f t="shared" si="28"/>
        <v>0.5518011979659471</v>
      </c>
      <c r="F647">
        <f t="shared" si="27"/>
        <v>1.7755829427830425</v>
      </c>
    </row>
    <row r="648" spans="1:6" ht="13.5">
      <c r="A648" s="107">
        <f t="shared" si="29"/>
        <v>0.5850224713349629</v>
      </c>
      <c r="C648">
        <f t="shared" si="28"/>
        <v>0.5522181168143511</v>
      </c>
      <c r="F648">
        <f aca="true" t="shared" si="30" ref="F648:F711">(Vdc_min_s1*C648-Vo_s1)*(Vdc_min_s1*C648-Vo_s1)*0.0005/C648</f>
        <v>1.7793498338119018</v>
      </c>
    </row>
    <row r="649" spans="1:6" ht="13.5">
      <c r="A649" s="107">
        <f t="shared" si="29"/>
        <v>0.5855224713349628</v>
      </c>
      <c r="C649">
        <f t="shared" si="28"/>
        <v>0.5526348976082287</v>
      </c>
      <c r="F649">
        <f t="shared" si="30"/>
        <v>1.7831171282371432</v>
      </c>
    </row>
    <row r="650" spans="1:6" ht="13.5">
      <c r="A650" s="107">
        <f t="shared" si="29"/>
        <v>0.5860224713349628</v>
      </c>
      <c r="C650">
        <f aca="true" t="shared" si="31" ref="C650:C713">SIN(A650)</f>
        <v>0.5530515402433849</v>
      </c>
      <c r="F650">
        <f t="shared" si="30"/>
        <v>1.786884819746728</v>
      </c>
    </row>
    <row r="651" spans="1:6" ht="13.5">
      <c r="A651" s="107">
        <f aca="true" t="shared" si="32" ref="A651:A714">A650+0.0005</f>
        <v>0.5865224713349627</v>
      </c>
      <c r="C651">
        <f t="shared" si="31"/>
        <v>0.5534680446156589</v>
      </c>
      <c r="F651">
        <f t="shared" si="30"/>
        <v>1.7906529020464683</v>
      </c>
    </row>
    <row r="652" spans="1:6" ht="13.5">
      <c r="A652" s="107">
        <f t="shared" si="32"/>
        <v>0.5870224713349627</v>
      </c>
      <c r="C652">
        <f t="shared" si="31"/>
        <v>0.5538844106209245</v>
      </c>
      <c r="F652">
        <f t="shared" si="30"/>
        <v>1.7944213688599466</v>
      </c>
    </row>
    <row r="653" spans="1:6" ht="13.5">
      <c r="A653" s="107">
        <f t="shared" si="32"/>
        <v>0.5875224713349626</v>
      </c>
      <c r="C653">
        <f t="shared" si="31"/>
        <v>0.5543006381550905</v>
      </c>
      <c r="F653">
        <f t="shared" si="30"/>
        <v>1.7981902139284536</v>
      </c>
    </row>
    <row r="654" spans="1:6" ht="13.5">
      <c r="A654" s="107">
        <f t="shared" si="32"/>
        <v>0.5880224713349625</v>
      </c>
      <c r="C654">
        <f t="shared" si="31"/>
        <v>0.5547167271140998</v>
      </c>
      <c r="F654">
        <f t="shared" si="30"/>
        <v>1.8019594310109035</v>
      </c>
    </row>
    <row r="655" spans="1:6" ht="13.5">
      <c r="A655" s="107">
        <f t="shared" si="32"/>
        <v>0.5885224713349625</v>
      </c>
      <c r="C655">
        <f t="shared" si="31"/>
        <v>0.5551326773939301</v>
      </c>
      <c r="F655">
        <f t="shared" si="30"/>
        <v>1.8057290138837623</v>
      </c>
    </row>
    <row r="656" spans="1:6" ht="13.5">
      <c r="A656" s="107">
        <f t="shared" si="32"/>
        <v>0.5890224713349624</v>
      </c>
      <c r="C656">
        <f t="shared" si="31"/>
        <v>0.555548488890594</v>
      </c>
      <c r="F656">
        <f t="shared" si="30"/>
        <v>1.8094989563409873</v>
      </c>
    </row>
    <row r="657" spans="1:6" ht="13.5">
      <c r="A657" s="107">
        <f t="shared" si="32"/>
        <v>0.5895224713349624</v>
      </c>
      <c r="C657">
        <f t="shared" si="31"/>
        <v>0.5559641615001387</v>
      </c>
      <c r="F657">
        <f t="shared" si="30"/>
        <v>1.8132692521939398</v>
      </c>
    </row>
    <row r="658" spans="1:6" ht="13.5">
      <c r="A658" s="107">
        <f t="shared" si="32"/>
        <v>0.5900224713349623</v>
      </c>
      <c r="C658">
        <f t="shared" si="31"/>
        <v>0.5563796951186458</v>
      </c>
      <c r="F658">
        <f t="shared" si="30"/>
        <v>1.8170398952713216</v>
      </c>
    </row>
    <row r="659" spans="1:6" ht="13.5">
      <c r="A659" s="107">
        <f t="shared" si="32"/>
        <v>0.5905224713349623</v>
      </c>
      <c r="C659">
        <f t="shared" si="31"/>
        <v>0.556795089642232</v>
      </c>
      <c r="F659">
        <f t="shared" si="30"/>
        <v>1.8208108794191025</v>
      </c>
    </row>
    <row r="660" spans="1:6" ht="13.5">
      <c r="A660" s="107">
        <f t="shared" si="32"/>
        <v>0.5910224713349622</v>
      </c>
      <c r="C660">
        <f t="shared" si="31"/>
        <v>0.5572103449670488</v>
      </c>
      <c r="F660">
        <f t="shared" si="30"/>
        <v>1.8245821985004524</v>
      </c>
    </row>
    <row r="661" spans="1:6" ht="13.5">
      <c r="A661" s="107">
        <f t="shared" si="32"/>
        <v>0.5915224713349622</v>
      </c>
      <c r="C661">
        <f t="shared" si="31"/>
        <v>0.5576254609892821</v>
      </c>
      <c r="F661">
        <f t="shared" si="30"/>
        <v>1.82835384639566</v>
      </c>
    </row>
    <row r="662" spans="1:6" ht="13.5">
      <c r="A662" s="107">
        <f t="shared" si="32"/>
        <v>0.5920224713349621</v>
      </c>
      <c r="C662">
        <f t="shared" si="31"/>
        <v>0.5580404376051532</v>
      </c>
      <c r="F662">
        <f t="shared" si="30"/>
        <v>1.8321258170020762</v>
      </c>
    </row>
    <row r="663" spans="1:6" ht="13.5">
      <c r="A663" s="107">
        <f t="shared" si="32"/>
        <v>0.592522471334962</v>
      </c>
      <c r="C663">
        <f t="shared" si="31"/>
        <v>0.5584552747109178</v>
      </c>
      <c r="F663">
        <f t="shared" si="30"/>
        <v>1.835898104234034</v>
      </c>
    </row>
    <row r="664" spans="1:6" ht="13.5">
      <c r="A664" s="107">
        <f t="shared" si="32"/>
        <v>0.593022471334962</v>
      </c>
      <c r="C664">
        <f t="shared" si="31"/>
        <v>0.5588699722028666</v>
      </c>
      <c r="F664">
        <f t="shared" si="30"/>
        <v>1.8396707020227854</v>
      </c>
    </row>
    <row r="665" spans="1:6" ht="13.5">
      <c r="A665" s="107">
        <f t="shared" si="32"/>
        <v>0.5935224713349619</v>
      </c>
      <c r="C665">
        <f t="shared" si="31"/>
        <v>0.5592845299773253</v>
      </c>
      <c r="F665">
        <f t="shared" si="30"/>
        <v>1.8434436043164273</v>
      </c>
    </row>
    <row r="666" spans="1:6" ht="13.5">
      <c r="A666" s="107">
        <f t="shared" si="32"/>
        <v>0.5940224713349619</v>
      </c>
      <c r="C666">
        <f t="shared" si="31"/>
        <v>0.5596989479306542</v>
      </c>
      <c r="F666">
        <f t="shared" si="30"/>
        <v>1.8472168050798357</v>
      </c>
    </row>
    <row r="667" spans="1:6" ht="13.5">
      <c r="A667" s="107">
        <f t="shared" si="32"/>
        <v>0.5945224713349618</v>
      </c>
      <c r="C667">
        <f t="shared" si="31"/>
        <v>0.5601132259592493</v>
      </c>
      <c r="F667">
        <f t="shared" si="30"/>
        <v>1.8509902982945987</v>
      </c>
    </row>
    <row r="668" spans="1:6" ht="13.5">
      <c r="A668" s="107">
        <f t="shared" si="32"/>
        <v>0.5950224713349618</v>
      </c>
      <c r="C668">
        <f t="shared" si="31"/>
        <v>0.5605273639595407</v>
      </c>
      <c r="F668">
        <f t="shared" si="30"/>
        <v>1.8547640779589407</v>
      </c>
    </row>
    <row r="669" spans="1:6" ht="13.5">
      <c r="A669" s="107">
        <f t="shared" si="32"/>
        <v>0.5955224713349617</v>
      </c>
      <c r="C669">
        <f t="shared" si="31"/>
        <v>0.560941361827994</v>
      </c>
      <c r="F669">
        <f t="shared" si="30"/>
        <v>1.858538138087666</v>
      </c>
    </row>
    <row r="670" spans="1:6" ht="13.5">
      <c r="A670" s="107">
        <f t="shared" si="32"/>
        <v>0.5960224713349617</v>
      </c>
      <c r="C670">
        <f t="shared" si="31"/>
        <v>0.5613552194611099</v>
      </c>
      <c r="F670">
        <f t="shared" si="30"/>
        <v>1.8623124727120821</v>
      </c>
    </row>
    <row r="671" spans="1:6" ht="13.5">
      <c r="A671" s="107">
        <f t="shared" si="32"/>
        <v>0.5965224713349616</v>
      </c>
      <c r="C671">
        <f t="shared" si="31"/>
        <v>0.5617689367554237</v>
      </c>
      <c r="F671">
        <f t="shared" si="30"/>
        <v>1.8660870758799366</v>
      </c>
    </row>
    <row r="672" spans="1:6" ht="13.5">
      <c r="A672" s="107">
        <f t="shared" si="32"/>
        <v>0.5970224713349616</v>
      </c>
      <c r="C672">
        <f t="shared" si="31"/>
        <v>0.5621825136075064</v>
      </c>
      <c r="F672">
        <f t="shared" si="30"/>
        <v>1.86986194165535</v>
      </c>
    </row>
    <row r="673" spans="1:6" ht="13.5">
      <c r="A673" s="107">
        <f t="shared" si="32"/>
        <v>0.5975224713349615</v>
      </c>
      <c r="C673">
        <f t="shared" si="31"/>
        <v>0.5625959499139634</v>
      </c>
      <c r="F673">
        <f t="shared" si="30"/>
        <v>1.8736370641187476</v>
      </c>
    </row>
    <row r="674" spans="1:6" ht="13.5">
      <c r="A674" s="107">
        <f t="shared" si="32"/>
        <v>0.5980224713349614</v>
      </c>
      <c r="C674">
        <f t="shared" si="31"/>
        <v>0.5630092455714361</v>
      </c>
      <c r="F674">
        <f t="shared" si="30"/>
        <v>1.877412437366796</v>
      </c>
    </row>
    <row r="675" spans="1:6" ht="13.5">
      <c r="A675" s="107">
        <f t="shared" si="32"/>
        <v>0.5985224713349614</v>
      </c>
      <c r="C675">
        <f t="shared" si="31"/>
        <v>0.5634224004766002</v>
      </c>
      <c r="F675">
        <f t="shared" si="30"/>
        <v>1.8811880555123361</v>
      </c>
    </row>
    <row r="676" spans="1:6" ht="13.5">
      <c r="A676" s="107">
        <f t="shared" si="32"/>
        <v>0.5990224713349613</v>
      </c>
      <c r="C676">
        <f t="shared" si="31"/>
        <v>0.5638354145261671</v>
      </c>
      <c r="F676">
        <f t="shared" si="30"/>
        <v>1.8849639126843158</v>
      </c>
    </row>
    <row r="677" spans="1:6" ht="13.5">
      <c r="A677" s="107">
        <f t="shared" si="32"/>
        <v>0.5995224713349613</v>
      </c>
      <c r="C677">
        <f t="shared" si="31"/>
        <v>0.5642482876168834</v>
      </c>
      <c r="F677">
        <f t="shared" si="30"/>
        <v>1.8887400030277293</v>
      </c>
    </row>
    <row r="678" spans="1:6" ht="13.5">
      <c r="A678" s="107">
        <f t="shared" si="32"/>
        <v>0.6000224713349612</v>
      </c>
      <c r="C678">
        <f t="shared" si="31"/>
        <v>0.5646610196455307</v>
      </c>
      <c r="F678">
        <f t="shared" si="30"/>
        <v>1.8925163207035502</v>
      </c>
    </row>
    <row r="679" spans="1:6" ht="13.5">
      <c r="A679" s="107">
        <f t="shared" si="32"/>
        <v>0.6005224713349612</v>
      </c>
      <c r="C679">
        <f t="shared" si="31"/>
        <v>0.565073610508926</v>
      </c>
      <c r="F679">
        <f t="shared" si="30"/>
        <v>1.8962928598886626</v>
      </c>
    </row>
    <row r="680" spans="1:6" ht="13.5">
      <c r="A680" s="107">
        <f t="shared" si="32"/>
        <v>0.6010224713349611</v>
      </c>
      <c r="C680">
        <f t="shared" si="31"/>
        <v>0.5654860601039217</v>
      </c>
      <c r="F680">
        <f t="shared" si="30"/>
        <v>1.9000696147758034</v>
      </c>
    </row>
    <row r="681" spans="1:6" ht="13.5">
      <c r="A681" s="107">
        <f t="shared" si="32"/>
        <v>0.6015224713349611</v>
      </c>
      <c r="C681">
        <f t="shared" si="31"/>
        <v>0.5658983683274051</v>
      </c>
      <c r="F681">
        <f t="shared" si="30"/>
        <v>1.9038465795734958</v>
      </c>
    </row>
    <row r="682" spans="1:6" ht="13.5">
      <c r="A682" s="107">
        <f t="shared" si="32"/>
        <v>0.602022471334961</v>
      </c>
      <c r="C682">
        <f t="shared" si="31"/>
        <v>0.5663105350762996</v>
      </c>
      <c r="F682">
        <f t="shared" si="30"/>
        <v>1.9076237485059875</v>
      </c>
    </row>
    <row r="683" spans="1:6" ht="13.5">
      <c r="A683" s="107">
        <f t="shared" si="32"/>
        <v>0.602522471334961</v>
      </c>
      <c r="C683">
        <f t="shared" si="31"/>
        <v>0.5667225602475632</v>
      </c>
      <c r="F683">
        <f t="shared" si="30"/>
        <v>1.9114011158131843</v>
      </c>
    </row>
    <row r="684" spans="1:6" ht="13.5">
      <c r="A684" s="107">
        <f t="shared" si="32"/>
        <v>0.6030224713349609</v>
      </c>
      <c r="C684">
        <f t="shared" si="31"/>
        <v>0.5671344437381897</v>
      </c>
      <c r="F684">
        <f t="shared" si="30"/>
        <v>1.9151786757505886</v>
      </c>
    </row>
    <row r="685" spans="1:6" ht="13.5">
      <c r="A685" s="107">
        <f t="shared" si="32"/>
        <v>0.6035224713349608</v>
      </c>
      <c r="C685">
        <f t="shared" si="31"/>
        <v>0.5675461854452082</v>
      </c>
      <c r="F685">
        <f t="shared" si="30"/>
        <v>1.91895642258924</v>
      </c>
    </row>
    <row r="686" spans="1:6" ht="13.5">
      <c r="A686" s="107">
        <f t="shared" si="32"/>
        <v>0.6040224713349608</v>
      </c>
      <c r="C686">
        <f t="shared" si="31"/>
        <v>0.5679577852656833</v>
      </c>
      <c r="F686">
        <f t="shared" si="30"/>
        <v>1.922734350615646</v>
      </c>
    </row>
    <row r="687" spans="1:6" ht="13.5">
      <c r="A687" s="107">
        <f t="shared" si="32"/>
        <v>0.6045224713349607</v>
      </c>
      <c r="C687">
        <f t="shared" si="31"/>
        <v>0.568369243096715</v>
      </c>
      <c r="F687">
        <f t="shared" si="30"/>
        <v>1.926512454131728</v>
      </c>
    </row>
    <row r="688" spans="1:6" ht="13.5">
      <c r="A688" s="107">
        <f t="shared" si="32"/>
        <v>0.6050224713349607</v>
      </c>
      <c r="C688">
        <f t="shared" si="31"/>
        <v>0.568780558835439</v>
      </c>
      <c r="F688">
        <f t="shared" si="30"/>
        <v>1.9302907274547545</v>
      </c>
    </row>
    <row r="689" spans="1:6" ht="13.5">
      <c r="A689" s="107">
        <f t="shared" si="32"/>
        <v>0.6055224713349606</v>
      </c>
      <c r="C689">
        <f t="shared" si="31"/>
        <v>0.5691917323790261</v>
      </c>
      <c r="F689">
        <f t="shared" si="30"/>
        <v>1.9340691649172808</v>
      </c>
    </row>
    <row r="690" spans="1:6" ht="13.5">
      <c r="A690" s="107">
        <f t="shared" si="32"/>
        <v>0.6060224713349606</v>
      </c>
      <c r="C690">
        <f t="shared" si="31"/>
        <v>0.5696027636246832</v>
      </c>
      <c r="F690">
        <f t="shared" si="30"/>
        <v>1.9378477608670919</v>
      </c>
    </row>
    <row r="691" spans="1:6" ht="13.5">
      <c r="A691" s="107">
        <f t="shared" si="32"/>
        <v>0.6065224713349605</v>
      </c>
      <c r="C691">
        <f t="shared" si="31"/>
        <v>0.5700136524696523</v>
      </c>
      <c r="F691">
        <f t="shared" si="30"/>
        <v>1.9416265096671348</v>
      </c>
    </row>
    <row r="692" spans="1:6" ht="13.5">
      <c r="A692" s="107">
        <f t="shared" si="32"/>
        <v>0.6070224713349605</v>
      </c>
      <c r="C692">
        <f t="shared" si="31"/>
        <v>0.5704243988112112</v>
      </c>
      <c r="F692">
        <f t="shared" si="30"/>
        <v>1.9454054056954615</v>
      </c>
    </row>
    <row r="693" spans="1:6" ht="13.5">
      <c r="A693" s="107">
        <f t="shared" si="32"/>
        <v>0.6075224713349604</v>
      </c>
      <c r="C693">
        <f t="shared" si="31"/>
        <v>0.5708350025466735</v>
      </c>
      <c r="F693">
        <f t="shared" si="30"/>
        <v>1.949184443345173</v>
      </c>
    </row>
    <row r="694" spans="1:6" ht="13.5">
      <c r="A694" s="107">
        <f t="shared" si="32"/>
        <v>0.6080224713349603</v>
      </c>
      <c r="C694">
        <f t="shared" si="31"/>
        <v>0.571245463573388</v>
      </c>
      <c r="F694">
        <f t="shared" si="30"/>
        <v>1.9529636170243516</v>
      </c>
    </row>
    <row r="695" spans="1:6" ht="13.5">
      <c r="A695" s="107">
        <f t="shared" si="32"/>
        <v>0.6085224713349603</v>
      </c>
      <c r="C695">
        <f t="shared" si="31"/>
        <v>0.5716557817887397</v>
      </c>
      <c r="F695">
        <f t="shared" si="30"/>
        <v>1.9567429211560083</v>
      </c>
    </row>
    <row r="696" spans="1:6" ht="13.5">
      <c r="A696" s="107">
        <f t="shared" si="32"/>
        <v>0.6090224713349602</v>
      </c>
      <c r="C696">
        <f t="shared" si="31"/>
        <v>0.5720659570901488</v>
      </c>
      <c r="F696">
        <f t="shared" si="30"/>
        <v>1.9605223501780198</v>
      </c>
    </row>
    <row r="697" spans="1:6" ht="13.5">
      <c r="A697" s="107">
        <f t="shared" si="32"/>
        <v>0.6095224713349602</v>
      </c>
      <c r="C697">
        <f t="shared" si="31"/>
        <v>0.5724759893750717</v>
      </c>
      <c r="F697">
        <f t="shared" si="30"/>
        <v>1.9643018985430698</v>
      </c>
    </row>
    <row r="698" spans="1:6" ht="13.5">
      <c r="A698" s="107">
        <f t="shared" si="32"/>
        <v>0.6100224713349601</v>
      </c>
      <c r="C698">
        <f t="shared" si="31"/>
        <v>0.5728858785410003</v>
      </c>
      <c r="F698">
        <f t="shared" si="30"/>
        <v>1.968081560718591</v>
      </c>
    </row>
    <row r="699" spans="1:6" ht="13.5">
      <c r="A699" s="107">
        <f t="shared" si="32"/>
        <v>0.6105224713349601</v>
      </c>
      <c r="C699">
        <f t="shared" si="31"/>
        <v>0.5732956244854621</v>
      </c>
      <c r="F699">
        <f t="shared" si="30"/>
        <v>1.9718613311867084</v>
      </c>
    </row>
    <row r="700" spans="1:6" ht="13.5">
      <c r="A700" s="107">
        <f t="shared" si="32"/>
        <v>0.61102247133496</v>
      </c>
      <c r="C700">
        <f t="shared" si="31"/>
        <v>0.5737052271060209</v>
      </c>
      <c r="F700">
        <f t="shared" si="30"/>
        <v>1.9756412044441807</v>
      </c>
    </row>
    <row r="701" spans="1:6" ht="13.5">
      <c r="A701" s="107">
        <f t="shared" si="32"/>
        <v>0.61152247133496</v>
      </c>
      <c r="C701">
        <f t="shared" si="31"/>
        <v>0.5741146863002758</v>
      </c>
      <c r="F701">
        <f t="shared" si="30"/>
        <v>1.9794211750023354</v>
      </c>
    </row>
    <row r="702" spans="1:6" ht="13.5">
      <c r="A702" s="107">
        <f t="shared" si="32"/>
        <v>0.6120224713349599</v>
      </c>
      <c r="C702">
        <f t="shared" si="31"/>
        <v>0.5745240019658622</v>
      </c>
      <c r="F702">
        <f t="shared" si="30"/>
        <v>1.9832012373870258</v>
      </c>
    </row>
    <row r="703" spans="1:6" ht="13.5">
      <c r="A703" s="107">
        <f t="shared" si="32"/>
        <v>0.6125224713349599</v>
      </c>
      <c r="C703">
        <f t="shared" si="31"/>
        <v>0.5749331740004511</v>
      </c>
      <c r="F703">
        <f t="shared" si="30"/>
        <v>1.9869813861385595</v>
      </c>
    </row>
    <row r="704" spans="1:6" ht="13.5">
      <c r="A704" s="107">
        <f t="shared" si="32"/>
        <v>0.6130224713349598</v>
      </c>
      <c r="C704">
        <f t="shared" si="31"/>
        <v>0.5753422023017495</v>
      </c>
      <c r="F704">
        <f t="shared" si="30"/>
        <v>1.9907616158116495</v>
      </c>
    </row>
    <row r="705" spans="1:6" ht="13.5">
      <c r="A705" s="107">
        <f t="shared" si="32"/>
        <v>0.6135224713349597</v>
      </c>
      <c r="C705">
        <f t="shared" si="31"/>
        <v>0.5757510867675002</v>
      </c>
      <c r="F705">
        <f t="shared" si="30"/>
        <v>1.9945419209753554</v>
      </c>
    </row>
    <row r="706" spans="1:6" ht="13.5">
      <c r="A706" s="107">
        <f t="shared" si="32"/>
        <v>0.6140224713349597</v>
      </c>
      <c r="C706">
        <f t="shared" si="31"/>
        <v>0.5761598272954823</v>
      </c>
      <c r="F706">
        <f t="shared" si="30"/>
        <v>1.9983222962130276</v>
      </c>
    </row>
    <row r="707" spans="1:6" ht="13.5">
      <c r="A707" s="107">
        <f t="shared" si="32"/>
        <v>0.6145224713349596</v>
      </c>
      <c r="C707">
        <f t="shared" si="31"/>
        <v>0.5765684237835106</v>
      </c>
      <c r="F707">
        <f t="shared" si="30"/>
        <v>2.002102736122252</v>
      </c>
    </row>
    <row r="708" spans="1:6" ht="13.5">
      <c r="A708" s="107">
        <f t="shared" si="32"/>
        <v>0.6150224713349596</v>
      </c>
      <c r="C708">
        <f t="shared" si="31"/>
        <v>0.5769768761294359</v>
      </c>
      <c r="F708">
        <f t="shared" si="30"/>
        <v>2.0058832353147884</v>
      </c>
    </row>
    <row r="709" spans="1:6" ht="13.5">
      <c r="A709" s="107">
        <f t="shared" si="32"/>
        <v>0.6155224713349595</v>
      </c>
      <c r="C709">
        <f t="shared" si="31"/>
        <v>0.5773851842311452</v>
      </c>
      <c r="F709">
        <f t="shared" si="30"/>
        <v>2.009663788416524</v>
      </c>
    </row>
    <row r="710" spans="1:6" ht="13.5">
      <c r="A710" s="107">
        <f t="shared" si="32"/>
        <v>0.6160224713349595</v>
      </c>
      <c r="C710">
        <f t="shared" si="31"/>
        <v>0.5777933479865615</v>
      </c>
      <c r="F710">
        <f t="shared" si="30"/>
        <v>2.013444390067414</v>
      </c>
    </row>
    <row r="711" spans="1:6" ht="13.5">
      <c r="A711" s="107">
        <f t="shared" si="32"/>
        <v>0.6165224713349594</v>
      </c>
      <c r="C711">
        <f t="shared" si="31"/>
        <v>0.5782013672936437</v>
      </c>
      <c r="F711">
        <f t="shared" si="30"/>
        <v>2.0172250349214216</v>
      </c>
    </row>
    <row r="712" spans="1:6" ht="13.5">
      <c r="A712" s="107">
        <f t="shared" si="32"/>
        <v>0.6170224713349594</v>
      </c>
      <c r="C712">
        <f t="shared" si="31"/>
        <v>0.5786092420503871</v>
      </c>
      <c r="F712">
        <f aca="true" t="shared" si="33" ref="F712:F775">(Vdc_min_s1*C712-Vo_s1)*(Vdc_min_s1*C712-Vo_s1)*0.0005/C712</f>
        <v>2.021005717646472</v>
      </c>
    </row>
    <row r="713" spans="1:6" ht="13.5">
      <c r="A713" s="107">
        <f t="shared" si="32"/>
        <v>0.6175224713349593</v>
      </c>
      <c r="C713">
        <f t="shared" si="31"/>
        <v>0.5790169721548231</v>
      </c>
      <c r="F713">
        <f t="shared" si="33"/>
        <v>2.024786432924395</v>
      </c>
    </row>
    <row r="714" spans="1:6" ht="13.5">
      <c r="A714" s="107">
        <f t="shared" si="32"/>
        <v>0.6180224713349592</v>
      </c>
      <c r="C714">
        <f aca="true" t="shared" si="34" ref="C714:C777">SIN(A714)</f>
        <v>0.579424557505019</v>
      </c>
      <c r="F714">
        <f t="shared" si="33"/>
        <v>2.028567175450866</v>
      </c>
    </row>
    <row r="715" spans="1:6" ht="13.5">
      <c r="A715" s="107">
        <f aca="true" t="shared" si="35" ref="A715:A778">A714+0.0005</f>
        <v>0.6185224713349592</v>
      </c>
      <c r="C715">
        <f t="shared" si="34"/>
        <v>0.5798319979990786</v>
      </c>
      <c r="F715">
        <f t="shared" si="33"/>
        <v>2.0323479399353577</v>
      </c>
    </row>
    <row r="716" spans="1:6" ht="13.5">
      <c r="A716" s="107">
        <f t="shared" si="35"/>
        <v>0.6190224713349591</v>
      </c>
      <c r="C716">
        <f t="shared" si="34"/>
        <v>0.5802392935351417</v>
      </c>
      <c r="F716">
        <f t="shared" si="33"/>
        <v>2.036128721101084</v>
      </c>
    </row>
    <row r="717" spans="1:6" ht="13.5">
      <c r="A717" s="107">
        <f t="shared" si="35"/>
        <v>0.6195224713349591</v>
      </c>
      <c r="C717">
        <f t="shared" si="34"/>
        <v>0.5806464440113843</v>
      </c>
      <c r="F717">
        <f t="shared" si="33"/>
        <v>2.0399095136849463</v>
      </c>
    </row>
    <row r="718" spans="1:6" ht="13.5">
      <c r="A718" s="107">
        <f t="shared" si="35"/>
        <v>0.620022471334959</v>
      </c>
      <c r="C718">
        <f t="shared" si="34"/>
        <v>0.5810534493260191</v>
      </c>
      <c r="F718">
        <f t="shared" si="33"/>
        <v>2.0436903124374863</v>
      </c>
    </row>
    <row r="719" spans="1:6" ht="13.5">
      <c r="A719" s="107">
        <f t="shared" si="35"/>
        <v>0.620522471334959</v>
      </c>
      <c r="C719">
        <f t="shared" si="34"/>
        <v>0.5814603093772945</v>
      </c>
      <c r="F719">
        <f t="shared" si="33"/>
        <v>2.0474711121228215</v>
      </c>
    </row>
    <row r="720" spans="1:6" ht="13.5">
      <c r="A720" s="107">
        <f t="shared" si="35"/>
        <v>0.6210224713349589</v>
      </c>
      <c r="C720">
        <f t="shared" si="34"/>
        <v>0.5818670240634957</v>
      </c>
      <c r="F720">
        <f t="shared" si="33"/>
        <v>2.051251907518602</v>
      </c>
    </row>
    <row r="721" spans="1:6" ht="13.5">
      <c r="A721" s="107">
        <f t="shared" si="35"/>
        <v>0.6215224713349589</v>
      </c>
      <c r="C721">
        <f t="shared" si="34"/>
        <v>0.5822735932829438</v>
      </c>
      <c r="F721">
        <f t="shared" si="33"/>
        <v>2.055032693415956</v>
      </c>
    </row>
    <row r="722" spans="1:6" ht="13.5">
      <c r="A722" s="107">
        <f t="shared" si="35"/>
        <v>0.6220224713349588</v>
      </c>
      <c r="C722">
        <f t="shared" si="34"/>
        <v>0.5826800169339966</v>
      </c>
      <c r="F722">
        <f t="shared" si="33"/>
        <v>2.058813464619436</v>
      </c>
    </row>
    <row r="723" spans="1:6" ht="13.5">
      <c r="A723" s="107">
        <f t="shared" si="35"/>
        <v>0.6225224713349587</v>
      </c>
      <c r="C723">
        <f t="shared" si="34"/>
        <v>0.5830862949150483</v>
      </c>
      <c r="F723">
        <f t="shared" si="33"/>
        <v>2.0625942159469672</v>
      </c>
    </row>
    <row r="724" spans="1:6" ht="13.5">
      <c r="A724" s="107">
        <f t="shared" si="35"/>
        <v>0.6230224713349587</v>
      </c>
      <c r="C724">
        <f t="shared" si="34"/>
        <v>0.5834924271245293</v>
      </c>
      <c r="F724">
        <f t="shared" si="33"/>
        <v>2.0663749422297983</v>
      </c>
    </row>
    <row r="725" spans="1:6" ht="13.5">
      <c r="A725" s="107">
        <f t="shared" si="35"/>
        <v>0.6235224713349586</v>
      </c>
      <c r="C725">
        <f t="shared" si="34"/>
        <v>0.5838984134609065</v>
      </c>
      <c r="F725">
        <f t="shared" si="33"/>
        <v>2.070155638312446</v>
      </c>
    </row>
    <row r="726" spans="1:6" ht="13.5">
      <c r="A726" s="107">
        <f t="shared" si="35"/>
        <v>0.6240224713349586</v>
      </c>
      <c r="C726">
        <f t="shared" si="34"/>
        <v>0.5843042538226834</v>
      </c>
      <c r="F726">
        <f t="shared" si="33"/>
        <v>2.0739362990526486</v>
      </c>
    </row>
    <row r="727" spans="1:6" ht="13.5">
      <c r="A727" s="107">
        <f t="shared" si="35"/>
        <v>0.6245224713349585</v>
      </c>
      <c r="C727">
        <f t="shared" si="34"/>
        <v>0.5847099481083998</v>
      </c>
      <c r="F727">
        <f t="shared" si="33"/>
        <v>2.077716919321312</v>
      </c>
    </row>
    <row r="728" spans="1:6" ht="13.5">
      <c r="A728" s="107">
        <f t="shared" si="35"/>
        <v>0.6250224713349585</v>
      </c>
      <c r="C728">
        <f t="shared" si="34"/>
        <v>0.5851154962166324</v>
      </c>
      <c r="F728">
        <f t="shared" si="33"/>
        <v>2.081497494002461</v>
      </c>
    </row>
    <row r="729" spans="1:6" ht="13.5">
      <c r="A729" s="107">
        <f t="shared" si="35"/>
        <v>0.6255224713349584</v>
      </c>
      <c r="C729">
        <f t="shared" si="34"/>
        <v>0.5855208980459938</v>
      </c>
      <c r="F729">
        <f t="shared" si="33"/>
        <v>2.0852780179931836</v>
      </c>
    </row>
    <row r="730" spans="1:6" ht="13.5">
      <c r="A730" s="107">
        <f t="shared" si="35"/>
        <v>0.6260224713349584</v>
      </c>
      <c r="C730">
        <f t="shared" si="34"/>
        <v>0.5859261534951339</v>
      </c>
      <c r="F730">
        <f t="shared" si="33"/>
        <v>2.0890584862035912</v>
      </c>
    </row>
    <row r="731" spans="1:6" ht="13.5">
      <c r="A731" s="107">
        <f t="shared" si="35"/>
        <v>0.6265224713349583</v>
      </c>
      <c r="C731">
        <f t="shared" si="34"/>
        <v>0.5863312624627386</v>
      </c>
      <c r="F731">
        <f t="shared" si="33"/>
        <v>2.0928388935567575</v>
      </c>
    </row>
    <row r="732" spans="1:6" ht="13.5">
      <c r="A732" s="107">
        <f t="shared" si="35"/>
        <v>0.6270224713349583</v>
      </c>
      <c r="C732">
        <f t="shared" si="34"/>
        <v>0.5867362248475307</v>
      </c>
      <c r="F732">
        <f t="shared" si="33"/>
        <v>2.0966192349886765</v>
      </c>
    </row>
    <row r="733" spans="1:6" ht="13.5">
      <c r="A733" s="107">
        <f t="shared" si="35"/>
        <v>0.6275224713349582</v>
      </c>
      <c r="C733">
        <f t="shared" si="34"/>
        <v>0.5871410405482698</v>
      </c>
      <c r="F733">
        <f t="shared" si="33"/>
        <v>2.1003995054482125</v>
      </c>
    </row>
    <row r="734" spans="1:6" ht="13.5">
      <c r="A734" s="107">
        <f t="shared" si="35"/>
        <v>0.6280224713349581</v>
      </c>
      <c r="C734">
        <f t="shared" si="34"/>
        <v>0.5875457094637516</v>
      </c>
      <c r="F734">
        <f t="shared" si="33"/>
        <v>2.1041796998970415</v>
      </c>
    </row>
    <row r="735" spans="1:6" ht="13.5">
      <c r="A735" s="107">
        <f t="shared" si="35"/>
        <v>0.6285224713349581</v>
      </c>
      <c r="C735">
        <f t="shared" si="34"/>
        <v>0.5879502314928092</v>
      </c>
      <c r="F735">
        <f t="shared" si="33"/>
        <v>2.1079598133096193</v>
      </c>
    </row>
    <row r="736" spans="1:6" ht="13.5">
      <c r="A736" s="107">
        <f t="shared" si="35"/>
        <v>0.629022471334958</v>
      </c>
      <c r="C736">
        <f t="shared" si="34"/>
        <v>0.588354606534312</v>
      </c>
      <c r="F736">
        <f t="shared" si="33"/>
        <v>2.111739840673117</v>
      </c>
    </row>
    <row r="737" spans="1:6" ht="13.5">
      <c r="A737" s="107">
        <f t="shared" si="35"/>
        <v>0.629522471334958</v>
      </c>
      <c r="C737">
        <f t="shared" si="34"/>
        <v>0.5887588344871663</v>
      </c>
      <c r="F737">
        <f t="shared" si="33"/>
        <v>2.1155197769873797</v>
      </c>
    </row>
    <row r="738" spans="1:6" ht="13.5">
      <c r="A738" s="107">
        <f t="shared" si="35"/>
        <v>0.6300224713349579</v>
      </c>
      <c r="C738">
        <f t="shared" si="34"/>
        <v>0.589162915250315</v>
      </c>
      <c r="F738">
        <f t="shared" si="33"/>
        <v>2.1192996172648795</v>
      </c>
    </row>
    <row r="739" spans="1:6" ht="13.5">
      <c r="A739" s="107">
        <f t="shared" si="35"/>
        <v>0.6305224713349579</v>
      </c>
      <c r="C739">
        <f t="shared" si="34"/>
        <v>0.5895668487227379</v>
      </c>
      <c r="F739">
        <f t="shared" si="33"/>
        <v>2.123079356530664</v>
      </c>
    </row>
    <row r="740" spans="1:6" ht="13.5">
      <c r="A740" s="107">
        <f t="shared" si="35"/>
        <v>0.6310224713349578</v>
      </c>
      <c r="C740">
        <f t="shared" si="34"/>
        <v>0.5899706348034517</v>
      </c>
      <c r="F740">
        <f t="shared" si="33"/>
        <v>2.1268589898223067</v>
      </c>
    </row>
    <row r="741" spans="1:6" ht="13.5">
      <c r="A741" s="107">
        <f t="shared" si="35"/>
        <v>0.6315224713349578</v>
      </c>
      <c r="C741">
        <f t="shared" si="34"/>
        <v>0.5903742733915098</v>
      </c>
      <c r="F741">
        <f t="shared" si="33"/>
        <v>2.130638512189868</v>
      </c>
    </row>
    <row r="742" spans="1:6" ht="13.5">
      <c r="A742" s="107">
        <f t="shared" si="35"/>
        <v>0.6320224713349577</v>
      </c>
      <c r="C742">
        <f t="shared" si="34"/>
        <v>0.5907777643860028</v>
      </c>
      <c r="F742">
        <f t="shared" si="33"/>
        <v>2.134417918695841</v>
      </c>
    </row>
    <row r="743" spans="1:6" ht="13.5">
      <c r="A743" s="107">
        <f t="shared" si="35"/>
        <v>0.6325224713349576</v>
      </c>
      <c r="C743">
        <f t="shared" si="34"/>
        <v>0.5911811076860577</v>
      </c>
      <c r="F743">
        <f t="shared" si="33"/>
        <v>2.138197204415101</v>
      </c>
    </row>
    <row r="744" spans="1:6" ht="13.5">
      <c r="A744" s="107">
        <f t="shared" si="35"/>
        <v>0.6330224713349576</v>
      </c>
      <c r="C744">
        <f t="shared" si="34"/>
        <v>0.5915843031908388</v>
      </c>
      <c r="F744">
        <f t="shared" si="33"/>
        <v>2.141976364434871</v>
      </c>
    </row>
    <row r="745" spans="1:6" ht="13.5">
      <c r="A745" s="107">
        <f t="shared" si="35"/>
        <v>0.6335224713349575</v>
      </c>
      <c r="C745">
        <f t="shared" si="34"/>
        <v>0.5919873507995471</v>
      </c>
      <c r="F745">
        <f t="shared" si="33"/>
        <v>2.145755393854662</v>
      </c>
    </row>
    <row r="746" spans="1:6" ht="13.5">
      <c r="A746" s="107">
        <f t="shared" si="35"/>
        <v>0.6340224713349575</v>
      </c>
      <c r="C746">
        <f t="shared" si="34"/>
        <v>0.5923902504114208</v>
      </c>
      <c r="F746">
        <f t="shared" si="33"/>
        <v>2.1495342877862336</v>
      </c>
    </row>
    <row r="747" spans="1:6" ht="13.5">
      <c r="A747" s="107">
        <f t="shared" si="35"/>
        <v>0.6345224713349574</v>
      </c>
      <c r="C747">
        <f t="shared" si="34"/>
        <v>0.592793001925735</v>
      </c>
      <c r="F747">
        <f t="shared" si="33"/>
        <v>2.153313041353547</v>
      </c>
    </row>
    <row r="748" spans="1:6" ht="13.5">
      <c r="A748" s="107">
        <f t="shared" si="35"/>
        <v>0.6350224713349574</v>
      </c>
      <c r="C748">
        <f t="shared" si="34"/>
        <v>0.5931956052418018</v>
      </c>
      <c r="F748">
        <f t="shared" si="33"/>
        <v>2.1570916496927186</v>
      </c>
    </row>
    <row r="749" spans="1:6" ht="13.5">
      <c r="A749" s="107">
        <f t="shared" si="35"/>
        <v>0.6355224713349573</v>
      </c>
      <c r="C749">
        <f t="shared" si="34"/>
        <v>0.5935980602589704</v>
      </c>
      <c r="F749">
        <f t="shared" si="33"/>
        <v>2.1608701079519728</v>
      </c>
    </row>
    <row r="750" spans="1:6" ht="13.5">
      <c r="A750" s="107">
        <f t="shared" si="35"/>
        <v>0.6360224713349573</v>
      </c>
      <c r="C750">
        <f t="shared" si="34"/>
        <v>0.594000366876627</v>
      </c>
      <c r="F750">
        <f t="shared" si="33"/>
        <v>2.1646484112915965</v>
      </c>
    </row>
    <row r="751" spans="1:6" ht="13.5">
      <c r="A751" s="107">
        <f t="shared" si="35"/>
        <v>0.6365224713349572</v>
      </c>
      <c r="C751">
        <f t="shared" si="34"/>
        <v>0.594402524994195</v>
      </c>
      <c r="F751">
        <f t="shared" si="33"/>
        <v>2.168426554883898</v>
      </c>
    </row>
    <row r="752" spans="1:6" ht="13.5">
      <c r="A752" s="107">
        <f t="shared" si="35"/>
        <v>0.6370224713349572</v>
      </c>
      <c r="C752">
        <f t="shared" si="34"/>
        <v>0.5948045345111348</v>
      </c>
      <c r="F752">
        <f t="shared" si="33"/>
        <v>2.1722045339131566</v>
      </c>
    </row>
    <row r="753" spans="1:6" ht="13.5">
      <c r="A753" s="107">
        <f t="shared" si="35"/>
        <v>0.6375224713349571</v>
      </c>
      <c r="C753">
        <f t="shared" si="34"/>
        <v>0.5952063953269442</v>
      </c>
      <c r="F753">
        <f t="shared" si="33"/>
        <v>2.1759823435755803</v>
      </c>
    </row>
    <row r="754" spans="1:6" ht="13.5">
      <c r="A754" s="107">
        <f t="shared" si="35"/>
        <v>0.638022471334957</v>
      </c>
      <c r="C754">
        <f t="shared" si="34"/>
        <v>0.5956081073411578</v>
      </c>
      <c r="F754">
        <f t="shared" si="33"/>
        <v>2.179759979079262</v>
      </c>
    </row>
    <row r="755" spans="1:6" ht="13.5">
      <c r="A755" s="107">
        <f t="shared" si="35"/>
        <v>0.638522471334957</v>
      </c>
      <c r="C755">
        <f t="shared" si="34"/>
        <v>0.5960096704533476</v>
      </c>
      <c r="F755">
        <f t="shared" si="33"/>
        <v>2.183537435644129</v>
      </c>
    </row>
    <row r="756" spans="1:6" ht="13.5">
      <c r="A756" s="107">
        <f t="shared" si="35"/>
        <v>0.6390224713349569</v>
      </c>
      <c r="C756">
        <f t="shared" si="34"/>
        <v>0.5964110845631229</v>
      </c>
      <c r="F756">
        <f t="shared" si="33"/>
        <v>2.187314708501908</v>
      </c>
    </row>
    <row r="757" spans="1:6" ht="13.5">
      <c r="A757" s="107">
        <f t="shared" si="35"/>
        <v>0.6395224713349569</v>
      </c>
      <c r="C757">
        <f t="shared" si="34"/>
        <v>0.5968123495701302</v>
      </c>
      <c r="F757">
        <f t="shared" si="33"/>
        <v>2.1910917928960765</v>
      </c>
    </row>
    <row r="758" spans="1:6" ht="13.5">
      <c r="A758" s="107">
        <f t="shared" si="35"/>
        <v>0.6400224713349568</v>
      </c>
      <c r="C758">
        <f t="shared" si="34"/>
        <v>0.5972134653740532</v>
      </c>
      <c r="F758">
        <f t="shared" si="33"/>
        <v>2.1948686840818157</v>
      </c>
    </row>
    <row r="759" spans="1:6" ht="13.5">
      <c r="A759" s="107">
        <f t="shared" si="35"/>
        <v>0.6405224713349568</v>
      </c>
      <c r="C759">
        <f t="shared" si="34"/>
        <v>0.597614431874613</v>
      </c>
      <c r="F759">
        <f t="shared" si="33"/>
        <v>2.1986453773259726</v>
      </c>
    </row>
    <row r="760" spans="1:6" ht="13.5">
      <c r="A760" s="107">
        <f t="shared" si="35"/>
        <v>0.6410224713349567</v>
      </c>
      <c r="C760">
        <f t="shared" si="34"/>
        <v>0.5980152489715679</v>
      </c>
      <c r="F760">
        <f t="shared" si="33"/>
        <v>2.2024218679070113</v>
      </c>
    </row>
    <row r="761" spans="1:6" ht="13.5">
      <c r="A761" s="107">
        <f t="shared" si="35"/>
        <v>0.6415224713349567</v>
      </c>
      <c r="C761">
        <f t="shared" si="34"/>
        <v>0.5984159165647137</v>
      </c>
      <c r="F761">
        <f t="shared" si="33"/>
        <v>2.206198151114977</v>
      </c>
    </row>
    <row r="762" spans="1:6" ht="13.5">
      <c r="A762" s="107">
        <f t="shared" si="35"/>
        <v>0.6420224713349566</v>
      </c>
      <c r="C762">
        <f t="shared" si="34"/>
        <v>0.5988164345538836</v>
      </c>
      <c r="F762">
        <f t="shared" si="33"/>
        <v>2.2099742222514434</v>
      </c>
    </row>
    <row r="763" spans="1:6" ht="13.5">
      <c r="A763" s="107">
        <f t="shared" si="35"/>
        <v>0.6425224713349565</v>
      </c>
      <c r="C763">
        <f t="shared" si="34"/>
        <v>0.5992168028389477</v>
      </c>
      <c r="F763">
        <f t="shared" si="33"/>
        <v>2.213750076629477</v>
      </c>
    </row>
    <row r="764" spans="1:6" ht="13.5">
      <c r="A764" s="107">
        <f t="shared" si="35"/>
        <v>0.6430224713349565</v>
      </c>
      <c r="C764">
        <f t="shared" si="34"/>
        <v>0.5996170213198144</v>
      </c>
      <c r="F764">
        <f t="shared" si="33"/>
        <v>2.217525709573592</v>
      </c>
    </row>
    <row r="765" spans="1:6" ht="13.5">
      <c r="A765" s="107">
        <f t="shared" si="35"/>
        <v>0.6435224713349564</v>
      </c>
      <c r="C765">
        <f t="shared" si="34"/>
        <v>0.6000170898964289</v>
      </c>
      <c r="F765">
        <f t="shared" si="33"/>
        <v>2.2213011164197116</v>
      </c>
    </row>
    <row r="766" spans="1:6" ht="13.5">
      <c r="A766" s="107">
        <f t="shared" si="35"/>
        <v>0.6440224713349564</v>
      </c>
      <c r="C766">
        <f t="shared" si="34"/>
        <v>0.600417008468774</v>
      </c>
      <c r="F766">
        <f t="shared" si="33"/>
        <v>2.2250762925151135</v>
      </c>
    </row>
    <row r="767" spans="1:6" ht="13.5">
      <c r="A767" s="107">
        <f t="shared" si="35"/>
        <v>0.6445224713349563</v>
      </c>
      <c r="C767">
        <f t="shared" si="34"/>
        <v>0.6008167769368701</v>
      </c>
      <c r="F767">
        <f t="shared" si="33"/>
        <v>2.2288512332184065</v>
      </c>
    </row>
    <row r="768" spans="1:6" ht="13.5">
      <c r="A768" s="107">
        <f t="shared" si="35"/>
        <v>0.6450224713349563</v>
      </c>
      <c r="C768">
        <f t="shared" si="34"/>
        <v>0.6012163952007751</v>
      </c>
      <c r="F768">
        <f t="shared" si="33"/>
        <v>2.2326259338994747</v>
      </c>
    </row>
    <row r="769" spans="1:6" ht="13.5">
      <c r="A769" s="107">
        <f t="shared" si="35"/>
        <v>0.6455224713349562</v>
      </c>
      <c r="C769">
        <f t="shared" si="34"/>
        <v>0.6016158631605845</v>
      </c>
      <c r="F769">
        <f t="shared" si="33"/>
        <v>2.236400389939439</v>
      </c>
    </row>
    <row r="770" spans="1:6" ht="13.5">
      <c r="A770" s="107">
        <f t="shared" si="35"/>
        <v>0.6460224713349562</v>
      </c>
      <c r="C770">
        <f t="shared" si="34"/>
        <v>0.6020151807164311</v>
      </c>
      <c r="F770">
        <f t="shared" si="33"/>
        <v>2.2401745967306175</v>
      </c>
    </row>
    <row r="771" spans="1:6" ht="13.5">
      <c r="A771" s="107">
        <f t="shared" si="35"/>
        <v>0.6465224713349561</v>
      </c>
      <c r="C771">
        <f t="shared" si="34"/>
        <v>0.6024143477684858</v>
      </c>
      <c r="F771">
        <f t="shared" si="33"/>
        <v>2.243948549676483</v>
      </c>
    </row>
    <row r="772" spans="1:6" ht="13.5">
      <c r="A772" s="107">
        <f t="shared" si="35"/>
        <v>0.647022471334956</v>
      </c>
      <c r="C772">
        <f t="shared" si="34"/>
        <v>0.6028133642169566</v>
      </c>
      <c r="F772">
        <f t="shared" si="33"/>
        <v>2.247722244191625</v>
      </c>
    </row>
    <row r="773" spans="1:6" ht="13.5">
      <c r="A773" s="107">
        <f t="shared" si="35"/>
        <v>0.647522471334956</v>
      </c>
      <c r="C773">
        <f t="shared" si="34"/>
        <v>0.6032122299620896</v>
      </c>
      <c r="F773">
        <f t="shared" si="33"/>
        <v>2.251495675701705</v>
      </c>
    </row>
    <row r="774" spans="1:6" ht="13.5">
      <c r="A774" s="107">
        <f t="shared" si="35"/>
        <v>0.6480224713349559</v>
      </c>
      <c r="C774">
        <f t="shared" si="34"/>
        <v>0.6036109449041681</v>
      </c>
      <c r="F774">
        <f t="shared" si="33"/>
        <v>2.2552688396434117</v>
      </c>
    </row>
    <row r="775" spans="1:6" ht="13.5">
      <c r="A775" s="107">
        <f t="shared" si="35"/>
        <v>0.6485224713349559</v>
      </c>
      <c r="C775">
        <f t="shared" si="34"/>
        <v>0.6040095089435137</v>
      </c>
      <c r="F775">
        <f t="shared" si="33"/>
        <v>2.259041731464437</v>
      </c>
    </row>
    <row r="776" spans="1:6" ht="13.5">
      <c r="A776" s="107">
        <f t="shared" si="35"/>
        <v>0.6490224713349558</v>
      </c>
      <c r="C776">
        <f t="shared" si="34"/>
        <v>0.6044079219804851</v>
      </c>
      <c r="F776">
        <f aca="true" t="shared" si="36" ref="F776:F839">(Vdc_min_s1*C776-Vo_s1)*(Vdc_min_s1*C776-Vo_s1)*0.0005/C776</f>
        <v>2.262814346623412</v>
      </c>
    </row>
    <row r="777" spans="1:6" ht="13.5">
      <c r="A777" s="107">
        <f t="shared" si="35"/>
        <v>0.6495224713349558</v>
      </c>
      <c r="C777">
        <f t="shared" si="34"/>
        <v>0.6048061839154791</v>
      </c>
      <c r="F777">
        <f t="shared" si="36"/>
        <v>2.2665866805898873</v>
      </c>
    </row>
    <row r="778" spans="1:6" ht="13.5">
      <c r="A778" s="107">
        <f t="shared" si="35"/>
        <v>0.6500224713349557</v>
      </c>
      <c r="C778">
        <f aca="true" t="shared" si="37" ref="C778:C841">SIN(A778)</f>
        <v>0.6052042946489303</v>
      </c>
      <c r="F778">
        <f t="shared" si="36"/>
        <v>2.270358728844285</v>
      </c>
    </row>
    <row r="779" spans="1:6" ht="13.5">
      <c r="A779" s="107">
        <f aca="true" t="shared" si="38" ref="A779:A842">A778+0.0005</f>
        <v>0.6505224713349557</v>
      </c>
      <c r="C779">
        <f t="shared" si="37"/>
        <v>0.6056022540813111</v>
      </c>
      <c r="F779">
        <f t="shared" si="36"/>
        <v>2.274130486877855</v>
      </c>
    </row>
    <row r="780" spans="1:6" ht="13.5">
      <c r="A780" s="107">
        <f t="shared" si="38"/>
        <v>0.6510224713349556</v>
      </c>
      <c r="C780">
        <f t="shared" si="37"/>
        <v>0.6060000621131314</v>
      </c>
      <c r="F780">
        <f t="shared" si="36"/>
        <v>2.2779019501926423</v>
      </c>
    </row>
    <row r="781" spans="1:6" ht="13.5">
      <c r="A781" s="107">
        <f t="shared" si="38"/>
        <v>0.6515224713349556</v>
      </c>
      <c r="C781">
        <f t="shared" si="37"/>
        <v>0.6063977186449394</v>
      </c>
      <c r="F781">
        <f t="shared" si="36"/>
        <v>2.2816731143014453</v>
      </c>
    </row>
    <row r="782" spans="1:6" ht="13.5">
      <c r="A782" s="107">
        <f t="shared" si="38"/>
        <v>0.6520224713349555</v>
      </c>
      <c r="C782">
        <f t="shared" si="37"/>
        <v>0.6067952235773209</v>
      </c>
      <c r="F782">
        <f t="shared" si="36"/>
        <v>2.2854439747277753</v>
      </c>
    </row>
    <row r="783" spans="1:6" ht="13.5">
      <c r="A783" s="107">
        <f t="shared" si="38"/>
        <v>0.6525224713349554</v>
      </c>
      <c r="C783">
        <f t="shared" si="37"/>
        <v>0.6071925768108997</v>
      </c>
      <c r="F783">
        <f t="shared" si="36"/>
        <v>2.2892145270058193</v>
      </c>
    </row>
    <row r="784" spans="1:6" ht="13.5">
      <c r="A784" s="107">
        <f t="shared" si="38"/>
        <v>0.6530224713349554</v>
      </c>
      <c r="C784">
        <f t="shared" si="37"/>
        <v>0.6075897782463373</v>
      </c>
      <c r="F784">
        <f t="shared" si="36"/>
        <v>2.2929847666803975</v>
      </c>
    </row>
    <row r="785" spans="1:6" ht="13.5">
      <c r="A785" s="107">
        <f t="shared" si="38"/>
        <v>0.6535224713349553</v>
      </c>
      <c r="C785">
        <f t="shared" si="37"/>
        <v>0.6079868277843337</v>
      </c>
      <c r="F785">
        <f t="shared" si="36"/>
        <v>2.2967546893069315</v>
      </c>
    </row>
    <row r="786" spans="1:6" ht="13.5">
      <c r="A786" s="107">
        <f t="shared" si="38"/>
        <v>0.6540224713349553</v>
      </c>
      <c r="C786">
        <f t="shared" si="37"/>
        <v>0.6083837253256261</v>
      </c>
      <c r="F786">
        <f t="shared" si="36"/>
        <v>2.3005242904513974</v>
      </c>
    </row>
    <row r="787" spans="1:6" ht="13.5">
      <c r="A787" s="107">
        <f t="shared" si="38"/>
        <v>0.6545224713349552</v>
      </c>
      <c r="C787">
        <f t="shared" si="37"/>
        <v>0.6087804707709905</v>
      </c>
      <c r="F787">
        <f t="shared" si="36"/>
        <v>2.3042935656902963</v>
      </c>
    </row>
    <row r="788" spans="1:6" ht="13.5">
      <c r="A788" s="107">
        <f t="shared" si="38"/>
        <v>0.6550224713349552</v>
      </c>
      <c r="C788">
        <f t="shared" si="37"/>
        <v>0.6091770640212404</v>
      </c>
      <c r="F788">
        <f t="shared" si="36"/>
        <v>2.3080625106106085</v>
      </c>
    </row>
    <row r="789" spans="1:6" ht="13.5">
      <c r="A789" s="107">
        <f t="shared" si="38"/>
        <v>0.6555224713349551</v>
      </c>
      <c r="C789">
        <f t="shared" si="37"/>
        <v>0.6095735049772274</v>
      </c>
      <c r="F789">
        <f t="shared" si="36"/>
        <v>2.31183112080976</v>
      </c>
    </row>
    <row r="790" spans="1:6" ht="13.5">
      <c r="A790" s="107">
        <f t="shared" si="38"/>
        <v>0.6560224713349551</v>
      </c>
      <c r="C790">
        <f t="shared" si="37"/>
        <v>0.6099697935398413</v>
      </c>
      <c r="F790">
        <f t="shared" si="36"/>
        <v>2.315599391895583</v>
      </c>
    </row>
    <row r="791" spans="1:6" ht="13.5">
      <c r="A791" s="107">
        <f t="shared" si="38"/>
        <v>0.656522471334955</v>
      </c>
      <c r="C791">
        <f t="shared" si="37"/>
        <v>0.61036592961001</v>
      </c>
      <c r="F791">
        <f t="shared" si="36"/>
        <v>2.3193673194862803</v>
      </c>
    </row>
    <row r="792" spans="1:6" ht="13.5">
      <c r="A792" s="107">
        <f t="shared" si="38"/>
        <v>0.657022471334955</v>
      </c>
      <c r="C792">
        <f t="shared" si="37"/>
        <v>0.6107619130886995</v>
      </c>
      <c r="F792">
        <f t="shared" si="36"/>
        <v>2.3231348992103853</v>
      </c>
    </row>
    <row r="793" spans="1:6" ht="13.5">
      <c r="A793" s="107">
        <f t="shared" si="38"/>
        <v>0.6575224713349549</v>
      </c>
      <c r="C793">
        <f t="shared" si="37"/>
        <v>0.611157743876914</v>
      </c>
      <c r="F793">
        <f t="shared" si="36"/>
        <v>2.326902126706725</v>
      </c>
    </row>
    <row r="794" spans="1:6" ht="13.5">
      <c r="A794" s="107">
        <f t="shared" si="38"/>
        <v>0.6580224713349548</v>
      </c>
      <c r="C794">
        <f t="shared" si="37"/>
        <v>0.6115534218756956</v>
      </c>
      <c r="F794">
        <f t="shared" si="36"/>
        <v>2.3306689976243846</v>
      </c>
    </row>
    <row r="795" spans="1:6" ht="13.5">
      <c r="A795" s="107">
        <f t="shared" si="38"/>
        <v>0.6585224713349548</v>
      </c>
      <c r="C795">
        <f t="shared" si="37"/>
        <v>0.611948946986125</v>
      </c>
      <c r="F795">
        <f t="shared" si="36"/>
        <v>2.3344355076226715</v>
      </c>
    </row>
    <row r="796" spans="1:6" ht="13.5">
      <c r="A796" s="107">
        <f t="shared" si="38"/>
        <v>0.6590224713349547</v>
      </c>
      <c r="C796">
        <f t="shared" si="37"/>
        <v>0.6123443191093207</v>
      </c>
      <c r="F796">
        <f t="shared" si="36"/>
        <v>2.3382016523710725</v>
      </c>
    </row>
    <row r="797" spans="1:6" ht="13.5">
      <c r="A797" s="107">
        <f t="shared" si="38"/>
        <v>0.6595224713349547</v>
      </c>
      <c r="C797">
        <f t="shared" si="37"/>
        <v>0.61273953814644</v>
      </c>
      <c r="F797">
        <f t="shared" si="36"/>
        <v>2.341967427549228</v>
      </c>
    </row>
    <row r="798" spans="1:6" ht="13.5">
      <c r="A798" s="107">
        <f t="shared" si="38"/>
        <v>0.6600224713349546</v>
      </c>
      <c r="C798">
        <f t="shared" si="37"/>
        <v>0.6131346039986778</v>
      </c>
      <c r="F798">
        <f t="shared" si="36"/>
        <v>2.3457328288468813</v>
      </c>
    </row>
    <row r="799" spans="1:6" ht="13.5">
      <c r="A799" s="107">
        <f t="shared" si="38"/>
        <v>0.6605224713349546</v>
      </c>
      <c r="C799">
        <f t="shared" si="37"/>
        <v>0.6135295165672678</v>
      </c>
      <c r="F799">
        <f t="shared" si="36"/>
        <v>2.3494978519638567</v>
      </c>
    </row>
    <row r="800" spans="1:6" ht="13.5">
      <c r="A800" s="107">
        <f t="shared" si="38"/>
        <v>0.6610224713349545</v>
      </c>
      <c r="C800">
        <f t="shared" si="37"/>
        <v>0.613924275753482</v>
      </c>
      <c r="F800">
        <f t="shared" si="36"/>
        <v>2.3532624926100145</v>
      </c>
    </row>
    <row r="801" spans="1:6" ht="13.5">
      <c r="A801" s="107">
        <f t="shared" si="38"/>
        <v>0.6615224713349545</v>
      </c>
      <c r="C801">
        <f t="shared" si="37"/>
        <v>0.6143188814586303</v>
      </c>
      <c r="F801">
        <f t="shared" si="36"/>
        <v>2.357026746505218</v>
      </c>
    </row>
    <row r="802" spans="1:6" ht="13.5">
      <c r="A802" s="107">
        <f t="shared" si="38"/>
        <v>0.6620224713349544</v>
      </c>
      <c r="C802">
        <f t="shared" si="37"/>
        <v>0.6147133335840615</v>
      </c>
      <c r="F802">
        <f t="shared" si="36"/>
        <v>2.3607906093792965</v>
      </c>
    </row>
    <row r="803" spans="1:6" ht="13.5">
      <c r="A803" s="107">
        <f t="shared" si="38"/>
        <v>0.6625224713349543</v>
      </c>
      <c r="C803">
        <f t="shared" si="37"/>
        <v>0.6151076320311625</v>
      </c>
      <c r="F803">
        <f t="shared" si="36"/>
        <v>2.364554076972011</v>
      </c>
    </row>
    <row r="804" spans="1:6" ht="13.5">
      <c r="A804" s="107">
        <f t="shared" si="38"/>
        <v>0.6630224713349543</v>
      </c>
      <c r="C804">
        <f t="shared" si="37"/>
        <v>0.6155017767013587</v>
      </c>
      <c r="F804">
        <f t="shared" si="36"/>
        <v>2.36831714503302</v>
      </c>
    </row>
    <row r="805" spans="1:6" ht="13.5">
      <c r="A805" s="107">
        <f t="shared" si="38"/>
        <v>0.6635224713349542</v>
      </c>
      <c r="C805">
        <f t="shared" si="37"/>
        <v>0.615895767496114</v>
      </c>
      <c r="F805">
        <f t="shared" si="36"/>
        <v>2.3720798093218383</v>
      </c>
    </row>
    <row r="806" spans="1:6" ht="13.5">
      <c r="A806" s="107">
        <f t="shared" si="38"/>
        <v>0.6640224713349542</v>
      </c>
      <c r="C806">
        <f t="shared" si="37"/>
        <v>0.6162896043169305</v>
      </c>
      <c r="F806">
        <f t="shared" si="36"/>
        <v>2.3758420656078103</v>
      </c>
    </row>
    <row r="807" spans="1:6" ht="13.5">
      <c r="A807" s="107">
        <f t="shared" si="38"/>
        <v>0.6645224713349541</v>
      </c>
      <c r="C807">
        <f t="shared" si="37"/>
        <v>0.6166832870653493</v>
      </c>
      <c r="F807">
        <f t="shared" si="36"/>
        <v>2.3796039096700703</v>
      </c>
    </row>
    <row r="808" spans="1:6" ht="13.5">
      <c r="A808" s="107">
        <f t="shared" si="38"/>
        <v>0.6650224713349541</v>
      </c>
      <c r="C808">
        <f t="shared" si="37"/>
        <v>0.6170768156429494</v>
      </c>
      <c r="F808">
        <f t="shared" si="36"/>
        <v>2.383365337297506</v>
      </c>
    </row>
    <row r="809" spans="1:6" ht="13.5">
      <c r="A809" s="107">
        <f t="shared" si="38"/>
        <v>0.665522471334954</v>
      </c>
      <c r="C809">
        <f t="shared" si="37"/>
        <v>0.6174701899513488</v>
      </c>
      <c r="F809">
        <f t="shared" si="36"/>
        <v>2.387126344288728</v>
      </c>
    </row>
    <row r="810" spans="1:6" ht="13.5">
      <c r="A810" s="107">
        <f t="shared" si="38"/>
        <v>0.666022471334954</v>
      </c>
      <c r="C810">
        <f t="shared" si="37"/>
        <v>0.617863409892204</v>
      </c>
      <c r="F810">
        <f t="shared" si="36"/>
        <v>2.3908869264520356</v>
      </c>
    </row>
    <row r="811" spans="1:6" ht="13.5">
      <c r="A811" s="107">
        <f t="shared" si="38"/>
        <v>0.6665224713349539</v>
      </c>
      <c r="C811">
        <f t="shared" si="37"/>
        <v>0.6182564753672098</v>
      </c>
      <c r="F811">
        <f t="shared" si="36"/>
        <v>2.394647079605376</v>
      </c>
    </row>
    <row r="812" spans="1:6" ht="13.5">
      <c r="A812" s="107">
        <f t="shared" si="38"/>
        <v>0.6670224713349538</v>
      </c>
      <c r="C812">
        <f t="shared" si="37"/>
        <v>0.6186493862781002</v>
      </c>
      <c r="F812">
        <f t="shared" si="36"/>
        <v>2.398406799576318</v>
      </c>
    </row>
    <row r="813" spans="1:6" ht="13.5">
      <c r="A813" s="107">
        <f t="shared" si="38"/>
        <v>0.6675224713349538</v>
      </c>
      <c r="C813">
        <f t="shared" si="37"/>
        <v>0.6190421425266471</v>
      </c>
      <c r="F813">
        <f t="shared" si="36"/>
        <v>2.4021660822020126</v>
      </c>
    </row>
    <row r="814" spans="1:6" ht="13.5">
      <c r="A814" s="107">
        <f t="shared" si="38"/>
        <v>0.6680224713349537</v>
      </c>
      <c r="C814">
        <f t="shared" si="37"/>
        <v>0.6194347440146617</v>
      </c>
      <c r="F814">
        <f t="shared" si="36"/>
        <v>2.405924923329164</v>
      </c>
    </row>
    <row r="815" spans="1:6" ht="13.5">
      <c r="A815" s="107">
        <f t="shared" si="38"/>
        <v>0.6685224713349537</v>
      </c>
      <c r="C815">
        <f t="shared" si="37"/>
        <v>0.6198271906439934</v>
      </c>
      <c r="F815">
        <f t="shared" si="36"/>
        <v>2.409683318813989</v>
      </c>
    </row>
    <row r="816" spans="1:6" ht="13.5">
      <c r="A816" s="107">
        <f t="shared" si="38"/>
        <v>0.6690224713349536</v>
      </c>
      <c r="C816">
        <f t="shared" si="37"/>
        <v>0.6202194823165308</v>
      </c>
      <c r="F816">
        <f t="shared" si="36"/>
        <v>2.4134412645221937</v>
      </c>
    </row>
    <row r="817" spans="1:6" ht="13.5">
      <c r="A817" s="107">
        <f t="shared" si="38"/>
        <v>0.6695224713349536</v>
      </c>
      <c r="C817">
        <f t="shared" si="37"/>
        <v>0.6206116189342007</v>
      </c>
      <c r="F817">
        <f t="shared" si="36"/>
        <v>2.4171987563289257</v>
      </c>
    </row>
    <row r="818" spans="1:6" ht="13.5">
      <c r="A818" s="107">
        <f t="shared" si="38"/>
        <v>0.6700224713349535</v>
      </c>
      <c r="C818">
        <f t="shared" si="37"/>
        <v>0.6210036003989692</v>
      </c>
      <c r="F818">
        <f t="shared" si="36"/>
        <v>2.4209557901187573</v>
      </c>
    </row>
    <row r="819" spans="1:6" ht="13.5">
      <c r="A819" s="107">
        <f t="shared" si="38"/>
        <v>0.6705224713349535</v>
      </c>
      <c r="C819">
        <f t="shared" si="37"/>
        <v>0.6213954266128409</v>
      </c>
      <c r="F819">
        <f t="shared" si="36"/>
        <v>2.4247123617856388</v>
      </c>
    </row>
    <row r="820" spans="1:6" ht="13.5">
      <c r="A820" s="107">
        <f t="shared" si="38"/>
        <v>0.6710224713349534</v>
      </c>
      <c r="C820">
        <f t="shared" si="37"/>
        <v>0.621787097477859</v>
      </c>
      <c r="F820">
        <f t="shared" si="36"/>
        <v>2.428468467232873</v>
      </c>
    </row>
    <row r="821" spans="1:6" ht="13.5">
      <c r="A821" s="107">
        <f t="shared" si="38"/>
        <v>0.6715224713349534</v>
      </c>
      <c r="C821">
        <f t="shared" si="37"/>
        <v>0.6221786128961061</v>
      </c>
      <c r="F821">
        <f t="shared" si="36"/>
        <v>2.4322241023730817</v>
      </c>
    </row>
    <row r="822" spans="1:6" ht="13.5">
      <c r="A822" s="107">
        <f t="shared" si="38"/>
        <v>0.6720224713349533</v>
      </c>
      <c r="C822">
        <f t="shared" si="37"/>
        <v>0.6225699727697032</v>
      </c>
      <c r="F822">
        <f t="shared" si="36"/>
        <v>2.4359792631281705</v>
      </c>
    </row>
    <row r="823" spans="1:6" ht="13.5">
      <c r="A823" s="107">
        <f t="shared" si="38"/>
        <v>0.6725224713349532</v>
      </c>
      <c r="C823">
        <f t="shared" si="37"/>
        <v>0.6229611770008103</v>
      </c>
      <c r="F823">
        <f t="shared" si="36"/>
        <v>2.4397339454292974</v>
      </c>
    </row>
    <row r="824" spans="1:6" ht="13.5">
      <c r="A824" s="107">
        <f t="shared" si="38"/>
        <v>0.6730224713349532</v>
      </c>
      <c r="C824">
        <f t="shared" si="37"/>
        <v>0.6233522254916264</v>
      </c>
      <c r="F824">
        <f t="shared" si="36"/>
        <v>2.443488145216839</v>
      </c>
    </row>
    <row r="825" spans="1:6" ht="13.5">
      <c r="A825" s="107">
        <f t="shared" si="38"/>
        <v>0.6735224713349531</v>
      </c>
      <c r="C825">
        <f t="shared" si="37"/>
        <v>0.6237431181443894</v>
      </c>
      <c r="F825">
        <f t="shared" si="36"/>
        <v>2.4472418584403655</v>
      </c>
    </row>
    <row r="826" spans="1:6" ht="13.5">
      <c r="A826" s="107">
        <f t="shared" si="38"/>
        <v>0.6740224713349531</v>
      </c>
      <c r="C826">
        <f t="shared" si="37"/>
        <v>0.6241338548613762</v>
      </c>
      <c r="F826">
        <f t="shared" si="36"/>
        <v>2.4509950810585983</v>
      </c>
    </row>
    <row r="827" spans="1:6" ht="13.5">
      <c r="A827" s="107">
        <f t="shared" si="38"/>
        <v>0.674522471334953</v>
      </c>
      <c r="C827">
        <f t="shared" si="37"/>
        <v>0.6245244355449024</v>
      </c>
      <c r="F827">
        <f t="shared" si="36"/>
        <v>2.454747809039385</v>
      </c>
    </row>
    <row r="828" spans="1:6" ht="13.5">
      <c r="A828" s="107">
        <f t="shared" si="38"/>
        <v>0.675022471334953</v>
      </c>
      <c r="C828">
        <f t="shared" si="37"/>
        <v>0.624914860097323</v>
      </c>
      <c r="F828">
        <f t="shared" si="36"/>
        <v>2.458500038359662</v>
      </c>
    </row>
    <row r="829" spans="1:6" ht="13.5">
      <c r="A829" s="107">
        <f t="shared" si="38"/>
        <v>0.6755224713349529</v>
      </c>
      <c r="C829">
        <f t="shared" si="37"/>
        <v>0.6253051284210318</v>
      </c>
      <c r="F829">
        <f t="shared" si="36"/>
        <v>2.4622517650054325</v>
      </c>
    </row>
    <row r="830" spans="1:6" ht="13.5">
      <c r="A830" s="107">
        <f t="shared" si="38"/>
        <v>0.6760224713349529</v>
      </c>
      <c r="C830">
        <f t="shared" si="37"/>
        <v>0.6256952404184618</v>
      </c>
      <c r="F830">
        <f t="shared" si="36"/>
        <v>2.4660029849717264</v>
      </c>
    </row>
    <row r="831" spans="1:6" ht="13.5">
      <c r="A831" s="107">
        <f t="shared" si="38"/>
        <v>0.6765224713349528</v>
      </c>
      <c r="C831">
        <f t="shared" si="37"/>
        <v>0.626085195992085</v>
      </c>
      <c r="F831">
        <f t="shared" si="36"/>
        <v>2.4697536942625695</v>
      </c>
    </row>
    <row r="832" spans="1:6" ht="13.5">
      <c r="A832" s="107">
        <f t="shared" si="38"/>
        <v>0.6770224713349527</v>
      </c>
      <c r="C832">
        <f t="shared" si="37"/>
        <v>0.6264749950444124</v>
      </c>
      <c r="F832">
        <f t="shared" si="36"/>
        <v>2.473503888890956</v>
      </c>
    </row>
    <row r="833" spans="1:6" ht="13.5">
      <c r="A833" s="107">
        <f t="shared" si="38"/>
        <v>0.6775224713349527</v>
      </c>
      <c r="C833">
        <f t="shared" si="37"/>
        <v>0.6268646374779944</v>
      </c>
      <c r="F833">
        <f t="shared" si="36"/>
        <v>2.477253564878816</v>
      </c>
    </row>
    <row r="834" spans="1:6" ht="13.5">
      <c r="A834" s="107">
        <f t="shared" si="38"/>
        <v>0.6780224713349526</v>
      </c>
      <c r="C834">
        <f t="shared" si="37"/>
        <v>0.6272541231954202</v>
      </c>
      <c r="F834">
        <f t="shared" si="36"/>
        <v>2.481002718256983</v>
      </c>
    </row>
    <row r="835" spans="1:6" ht="13.5">
      <c r="A835" s="107">
        <f t="shared" si="38"/>
        <v>0.6785224713349526</v>
      </c>
      <c r="C835">
        <f t="shared" si="37"/>
        <v>0.6276434520993185</v>
      </c>
      <c r="F835">
        <f t="shared" si="36"/>
        <v>2.4847513450651673</v>
      </c>
    </row>
    <row r="836" spans="1:6" ht="13.5">
      <c r="A836" s="107">
        <f t="shared" si="38"/>
        <v>0.6790224713349525</v>
      </c>
      <c r="C836">
        <f t="shared" si="37"/>
        <v>0.6280326240923569</v>
      </c>
      <c r="F836">
        <f t="shared" si="36"/>
        <v>2.4884994413519177</v>
      </c>
    </row>
    <row r="837" spans="1:6" ht="13.5">
      <c r="A837" s="107">
        <f t="shared" si="38"/>
        <v>0.6795224713349525</v>
      </c>
      <c r="C837">
        <f t="shared" si="37"/>
        <v>0.6284216390772427</v>
      </c>
      <c r="F837">
        <f t="shared" si="36"/>
        <v>2.4922470031746005</v>
      </c>
    </row>
    <row r="838" spans="1:6" ht="13.5">
      <c r="A838" s="107">
        <f t="shared" si="38"/>
        <v>0.6800224713349524</v>
      </c>
      <c r="C838">
        <f t="shared" si="37"/>
        <v>0.628810496956722</v>
      </c>
      <c r="F838">
        <f t="shared" si="36"/>
        <v>2.495994026599364</v>
      </c>
    </row>
    <row r="839" spans="1:6" ht="13.5">
      <c r="A839" s="107">
        <f t="shared" si="38"/>
        <v>0.6805224713349524</v>
      </c>
      <c r="C839">
        <f t="shared" si="37"/>
        <v>0.6291991976335803</v>
      </c>
      <c r="F839">
        <f t="shared" si="36"/>
        <v>2.499740507701105</v>
      </c>
    </row>
    <row r="840" spans="1:6" ht="13.5">
      <c r="A840" s="107">
        <f t="shared" si="38"/>
        <v>0.6810224713349523</v>
      </c>
      <c r="C840">
        <f t="shared" si="37"/>
        <v>0.6295877410106425</v>
      </c>
      <c r="F840">
        <f aca="true" t="shared" si="39" ref="F840:F903">(Vdc_min_s1*C840-Vo_s1)*(Vdc_min_s1*C840-Vo_s1)*0.0005/C840</f>
        <v>2.503486442563446</v>
      </c>
    </row>
    <row r="841" spans="1:6" ht="13.5">
      <c r="A841" s="107">
        <f t="shared" si="38"/>
        <v>0.6815224713349523</v>
      </c>
      <c r="C841">
        <f t="shared" si="37"/>
        <v>0.6299761269907728</v>
      </c>
      <c r="F841">
        <f t="shared" si="39"/>
        <v>2.5072318272786998</v>
      </c>
    </row>
    <row r="842" spans="1:6" ht="13.5">
      <c r="A842" s="107">
        <f t="shared" si="38"/>
        <v>0.6820224713349522</v>
      </c>
      <c r="C842">
        <f aca="true" t="shared" si="40" ref="C842:C905">SIN(A842)</f>
        <v>0.6303643554768744</v>
      </c>
      <c r="F842">
        <f t="shared" si="39"/>
        <v>2.51097665794784</v>
      </c>
    </row>
    <row r="843" spans="1:6" ht="13.5">
      <c r="A843" s="107">
        <f aca="true" t="shared" si="41" ref="A843:A906">A842+0.0005</f>
        <v>0.6825224713349521</v>
      </c>
      <c r="C843">
        <f t="shared" si="40"/>
        <v>0.6307524263718907</v>
      </c>
      <c r="F843">
        <f t="shared" si="39"/>
        <v>2.514720930680479</v>
      </c>
    </row>
    <row r="844" spans="1:6" ht="13.5">
      <c r="A844" s="107">
        <f t="shared" si="41"/>
        <v>0.6830224713349521</v>
      </c>
      <c r="C844">
        <f t="shared" si="40"/>
        <v>0.6311403395788034</v>
      </c>
      <c r="F844">
        <f t="shared" si="39"/>
        <v>2.5184646415948237</v>
      </c>
    </row>
    <row r="845" spans="1:6" ht="13.5">
      <c r="A845" s="107">
        <f t="shared" si="41"/>
        <v>0.683522471334952</v>
      </c>
      <c r="C845">
        <f t="shared" si="40"/>
        <v>0.6315280950006347</v>
      </c>
      <c r="F845">
        <f t="shared" si="39"/>
        <v>2.522207786817661</v>
      </c>
    </row>
    <row r="846" spans="1:6" ht="13.5">
      <c r="A846" s="107">
        <f t="shared" si="41"/>
        <v>0.684022471334952</v>
      </c>
      <c r="C846">
        <f t="shared" si="40"/>
        <v>0.6319156925404454</v>
      </c>
      <c r="F846">
        <f t="shared" si="39"/>
        <v>2.5259503624843194</v>
      </c>
    </row>
    <row r="847" spans="1:6" ht="13.5">
      <c r="A847" s="107">
        <f t="shared" si="41"/>
        <v>0.6845224713349519</v>
      </c>
      <c r="C847">
        <f t="shared" si="40"/>
        <v>0.6323031321013364</v>
      </c>
      <c r="F847">
        <f t="shared" si="39"/>
        <v>2.5296923647386422</v>
      </c>
    </row>
    <row r="848" spans="1:6" ht="13.5">
      <c r="A848" s="107">
        <f t="shared" si="41"/>
        <v>0.6850224713349519</v>
      </c>
      <c r="C848">
        <f t="shared" si="40"/>
        <v>0.6326904135864476</v>
      </c>
      <c r="F848">
        <f t="shared" si="39"/>
        <v>2.533433789732959</v>
      </c>
    </row>
    <row r="849" spans="1:6" ht="13.5">
      <c r="A849" s="107">
        <f t="shared" si="41"/>
        <v>0.6855224713349518</v>
      </c>
      <c r="C849">
        <f t="shared" si="40"/>
        <v>0.6330775368989587</v>
      </c>
      <c r="F849">
        <f t="shared" si="39"/>
        <v>2.5371746336280574</v>
      </c>
    </row>
    <row r="850" spans="1:6" ht="13.5">
      <c r="A850" s="107">
        <f t="shared" si="41"/>
        <v>0.6860224713349518</v>
      </c>
      <c r="C850">
        <f t="shared" si="40"/>
        <v>0.6334645019420889</v>
      </c>
      <c r="F850">
        <f t="shared" si="39"/>
        <v>2.5409148925931513</v>
      </c>
    </row>
    <row r="851" spans="1:6" ht="13.5">
      <c r="A851" s="107">
        <f t="shared" si="41"/>
        <v>0.6865224713349517</v>
      </c>
      <c r="C851">
        <f t="shared" si="40"/>
        <v>0.6338513086190969</v>
      </c>
      <c r="F851">
        <f t="shared" si="39"/>
        <v>2.5446545628058543</v>
      </c>
    </row>
    <row r="852" spans="1:6" ht="13.5">
      <c r="A852" s="107">
        <f t="shared" si="41"/>
        <v>0.6870224713349516</v>
      </c>
      <c r="C852">
        <f t="shared" si="40"/>
        <v>0.634237956833281</v>
      </c>
      <c r="F852">
        <f t="shared" si="39"/>
        <v>2.5483936404521548</v>
      </c>
    </row>
    <row r="853" spans="1:6" ht="13.5">
      <c r="A853" s="107">
        <f t="shared" si="41"/>
        <v>0.6875224713349516</v>
      </c>
      <c r="C853">
        <f t="shared" si="40"/>
        <v>0.6346244464879792</v>
      </c>
      <c r="F853">
        <f t="shared" si="39"/>
        <v>2.5521321217263813</v>
      </c>
    </row>
    <row r="854" spans="1:6" ht="13.5">
      <c r="A854" s="107">
        <f t="shared" si="41"/>
        <v>0.6880224713349515</v>
      </c>
      <c r="C854">
        <f t="shared" si="40"/>
        <v>0.6350107774865692</v>
      </c>
      <c r="F854">
        <f t="shared" si="39"/>
        <v>2.555870002831173</v>
      </c>
    </row>
    <row r="855" spans="1:6" ht="13.5">
      <c r="A855" s="107">
        <f t="shared" si="41"/>
        <v>0.6885224713349515</v>
      </c>
      <c r="C855">
        <f t="shared" si="40"/>
        <v>0.635396949732468</v>
      </c>
      <c r="F855">
        <f t="shared" si="39"/>
        <v>2.5596072799774605</v>
      </c>
    </row>
    <row r="856" spans="1:6" ht="13.5">
      <c r="A856" s="107">
        <f t="shared" si="41"/>
        <v>0.6890224713349514</v>
      </c>
      <c r="C856">
        <f t="shared" si="40"/>
        <v>0.6357829631291327</v>
      </c>
      <c r="F856">
        <f t="shared" si="39"/>
        <v>2.563343949384431</v>
      </c>
    </row>
    <row r="857" spans="1:6" ht="13.5">
      <c r="A857" s="107">
        <f t="shared" si="41"/>
        <v>0.6895224713349514</v>
      </c>
      <c r="C857">
        <f t="shared" si="40"/>
        <v>0.6361688175800599</v>
      </c>
      <c r="F857">
        <f t="shared" si="39"/>
        <v>2.5670800072794995</v>
      </c>
    </row>
    <row r="858" spans="1:6" ht="13.5">
      <c r="A858" s="107">
        <f t="shared" si="41"/>
        <v>0.6900224713349513</v>
      </c>
      <c r="C858">
        <f t="shared" si="40"/>
        <v>0.6365545129887862</v>
      </c>
      <c r="F858">
        <f t="shared" si="39"/>
        <v>2.5708154498982876</v>
      </c>
    </row>
    <row r="859" spans="1:6" ht="13.5">
      <c r="A859" s="107">
        <f t="shared" si="41"/>
        <v>0.6905224713349513</v>
      </c>
      <c r="C859">
        <f t="shared" si="40"/>
        <v>0.6369400492588874</v>
      </c>
      <c r="F859">
        <f t="shared" si="39"/>
        <v>2.574550273484588</v>
      </c>
    </row>
    <row r="860" spans="1:6" ht="13.5">
      <c r="A860" s="107">
        <f t="shared" si="41"/>
        <v>0.6910224713349512</v>
      </c>
      <c r="C860">
        <f t="shared" si="40"/>
        <v>0.6373254262939796</v>
      </c>
      <c r="F860">
        <f t="shared" si="39"/>
        <v>2.5782844742903417</v>
      </c>
    </row>
    <row r="861" spans="1:6" ht="13.5">
      <c r="A861" s="107">
        <f t="shared" si="41"/>
        <v>0.6915224713349511</v>
      </c>
      <c r="C861">
        <f t="shared" si="40"/>
        <v>0.6377106439977186</v>
      </c>
      <c r="F861">
        <f t="shared" si="39"/>
        <v>2.582018048575611</v>
      </c>
    </row>
    <row r="862" spans="1:6" ht="13.5">
      <c r="A862" s="107">
        <f t="shared" si="41"/>
        <v>0.6920224713349511</v>
      </c>
      <c r="C862">
        <f t="shared" si="40"/>
        <v>0.6380957022738</v>
      </c>
      <c r="F862">
        <f t="shared" si="39"/>
        <v>2.5857509926085465</v>
      </c>
    </row>
    <row r="863" spans="1:6" ht="13.5">
      <c r="A863" s="107">
        <f t="shared" si="41"/>
        <v>0.692522471334951</v>
      </c>
      <c r="C863">
        <f t="shared" si="40"/>
        <v>0.638480601025959</v>
      </c>
      <c r="F863">
        <f t="shared" si="39"/>
        <v>2.589483302665368</v>
      </c>
    </row>
    <row r="864" spans="1:6" ht="13.5">
      <c r="A864" s="107">
        <f t="shared" si="41"/>
        <v>0.693022471334951</v>
      </c>
      <c r="C864">
        <f t="shared" si="40"/>
        <v>0.6388653401579711</v>
      </c>
      <c r="F864">
        <f t="shared" si="39"/>
        <v>2.5932149750303304</v>
      </c>
    </row>
    <row r="865" spans="1:6" ht="13.5">
      <c r="A865" s="107">
        <f t="shared" si="41"/>
        <v>0.6935224713349509</v>
      </c>
      <c r="C865">
        <f t="shared" si="40"/>
        <v>0.6392499195736515</v>
      </c>
      <c r="F865">
        <f t="shared" si="39"/>
        <v>2.5969460059957035</v>
      </c>
    </row>
    <row r="866" spans="1:6" ht="13.5">
      <c r="A866" s="107">
        <f t="shared" si="41"/>
        <v>0.6940224713349509</v>
      </c>
      <c r="C866">
        <f t="shared" si="40"/>
        <v>0.6396343391768554</v>
      </c>
      <c r="F866">
        <f t="shared" si="39"/>
        <v>2.6006763918617386</v>
      </c>
    </row>
    <row r="867" spans="1:6" ht="13.5">
      <c r="A867" s="107">
        <f t="shared" si="41"/>
        <v>0.6945224713349508</v>
      </c>
      <c r="C867">
        <f t="shared" si="40"/>
        <v>0.6400185988714778</v>
      </c>
      <c r="F867">
        <f t="shared" si="39"/>
        <v>2.6044061289366436</v>
      </c>
    </row>
    <row r="868" spans="1:6" ht="13.5">
      <c r="A868" s="107">
        <f t="shared" si="41"/>
        <v>0.6950224713349508</v>
      </c>
      <c r="C868">
        <f t="shared" si="40"/>
        <v>0.6404026985614538</v>
      </c>
      <c r="F868">
        <f t="shared" si="39"/>
        <v>2.608135213536559</v>
      </c>
    </row>
    <row r="869" spans="1:6" ht="13.5">
      <c r="A869" s="107">
        <f t="shared" si="41"/>
        <v>0.6955224713349507</v>
      </c>
      <c r="C869">
        <f t="shared" si="40"/>
        <v>0.6407866381507585</v>
      </c>
      <c r="F869">
        <f t="shared" si="39"/>
        <v>2.6118636419855314</v>
      </c>
    </row>
    <row r="870" spans="1:6" ht="13.5">
      <c r="A870" s="107">
        <f t="shared" si="41"/>
        <v>0.6960224713349507</v>
      </c>
      <c r="C870">
        <f t="shared" si="40"/>
        <v>0.6411704175434071</v>
      </c>
      <c r="F870">
        <f t="shared" si="39"/>
        <v>2.615591410615481</v>
      </c>
    </row>
    <row r="871" spans="1:6" ht="13.5">
      <c r="A871" s="107">
        <f t="shared" si="41"/>
        <v>0.6965224713349506</v>
      </c>
      <c r="C871">
        <f t="shared" si="40"/>
        <v>0.6415540366434546</v>
      </c>
      <c r="F871">
        <f t="shared" si="39"/>
        <v>2.6193185157661847</v>
      </c>
    </row>
    <row r="872" spans="1:6" ht="13.5">
      <c r="A872" s="107">
        <f t="shared" si="41"/>
        <v>0.6970224713349505</v>
      </c>
      <c r="C872">
        <f t="shared" si="40"/>
        <v>0.6419374953549961</v>
      </c>
      <c r="F872">
        <f t="shared" si="39"/>
        <v>2.6230449537852403</v>
      </c>
    </row>
    <row r="873" spans="1:6" ht="13.5">
      <c r="A873" s="107">
        <f t="shared" si="41"/>
        <v>0.6975224713349505</v>
      </c>
      <c r="C873">
        <f t="shared" si="40"/>
        <v>0.6423207935821673</v>
      </c>
      <c r="F873">
        <f t="shared" si="39"/>
        <v>2.6267707210280524</v>
      </c>
    </row>
    <row r="874" spans="1:6" ht="13.5">
      <c r="A874" s="107">
        <f t="shared" si="41"/>
        <v>0.6980224713349504</v>
      </c>
      <c r="C874">
        <f t="shared" si="40"/>
        <v>0.6427039312291434</v>
      </c>
      <c r="F874">
        <f t="shared" si="39"/>
        <v>2.630495813857788</v>
      </c>
    </row>
    <row r="875" spans="1:6" ht="13.5">
      <c r="A875" s="107">
        <f t="shared" si="41"/>
        <v>0.6985224713349504</v>
      </c>
      <c r="C875">
        <f t="shared" si="40"/>
        <v>0.64308690820014</v>
      </c>
      <c r="F875">
        <f t="shared" si="39"/>
        <v>2.634220228645375</v>
      </c>
    </row>
    <row r="876" spans="1:6" ht="13.5">
      <c r="A876" s="107">
        <f t="shared" si="41"/>
        <v>0.6990224713349503</v>
      </c>
      <c r="C876">
        <f t="shared" si="40"/>
        <v>0.643469724399413</v>
      </c>
      <c r="F876">
        <f t="shared" si="39"/>
        <v>2.6379439617694525</v>
      </c>
    </row>
    <row r="877" spans="1:6" ht="13.5">
      <c r="A877" s="107">
        <f t="shared" si="41"/>
        <v>0.6995224713349503</v>
      </c>
      <c r="C877">
        <f t="shared" si="40"/>
        <v>0.6438523797312582</v>
      </c>
      <c r="F877">
        <f t="shared" si="39"/>
        <v>2.641667009616365</v>
      </c>
    </row>
    <row r="878" spans="1:6" ht="13.5">
      <c r="A878" s="107">
        <f t="shared" si="41"/>
        <v>0.7000224713349502</v>
      </c>
      <c r="C878">
        <f t="shared" si="40"/>
        <v>0.6442348741000118</v>
      </c>
      <c r="F878">
        <f t="shared" si="39"/>
        <v>2.64538936858012</v>
      </c>
    </row>
    <row r="879" spans="1:6" ht="13.5">
      <c r="A879" s="107">
        <f t="shared" si="41"/>
        <v>0.7005224713349502</v>
      </c>
      <c r="C879">
        <f t="shared" si="40"/>
        <v>0.6446172074100502</v>
      </c>
      <c r="F879">
        <f t="shared" si="39"/>
        <v>2.649111035062376</v>
      </c>
    </row>
    <row r="880" spans="1:6" ht="13.5">
      <c r="A880" s="107">
        <f t="shared" si="41"/>
        <v>0.7010224713349501</v>
      </c>
      <c r="C880">
        <f t="shared" si="40"/>
        <v>0.6449993795657901</v>
      </c>
      <c r="F880">
        <f t="shared" si="39"/>
        <v>2.652832005472413</v>
      </c>
    </row>
    <row r="881" spans="1:6" ht="13.5">
      <c r="A881" s="107">
        <f t="shared" si="41"/>
        <v>0.70152247133495</v>
      </c>
      <c r="C881">
        <f t="shared" si="40"/>
        <v>0.6453813904716885</v>
      </c>
      <c r="F881">
        <f t="shared" si="39"/>
        <v>2.6565522762271003</v>
      </c>
    </row>
    <row r="882" spans="1:6" ht="13.5">
      <c r="A882" s="107">
        <f t="shared" si="41"/>
        <v>0.70202247133495</v>
      </c>
      <c r="C882">
        <f t="shared" si="40"/>
        <v>0.6457632400322427</v>
      </c>
      <c r="F882">
        <f t="shared" si="39"/>
        <v>2.660271843750886</v>
      </c>
    </row>
    <row r="883" spans="1:6" ht="13.5">
      <c r="A883" s="107">
        <f t="shared" si="41"/>
        <v>0.7025224713349499</v>
      </c>
      <c r="C883">
        <f t="shared" si="40"/>
        <v>0.6461449281519902</v>
      </c>
      <c r="F883">
        <f t="shared" si="39"/>
        <v>2.663990704475755</v>
      </c>
    </row>
    <row r="884" spans="1:6" ht="13.5">
      <c r="A884" s="107">
        <f t="shared" si="41"/>
        <v>0.7030224713349499</v>
      </c>
      <c r="C884">
        <f t="shared" si="40"/>
        <v>0.6465264547355091</v>
      </c>
      <c r="F884">
        <f t="shared" si="39"/>
        <v>2.667708854841219</v>
      </c>
    </row>
    <row r="885" spans="1:6" ht="13.5">
      <c r="A885" s="107">
        <f t="shared" si="41"/>
        <v>0.7035224713349498</v>
      </c>
      <c r="C885">
        <f t="shared" si="40"/>
        <v>0.6469078196874176</v>
      </c>
      <c r="F885">
        <f t="shared" si="39"/>
        <v>2.6714262912942837</v>
      </c>
    </row>
    <row r="886" spans="1:6" ht="13.5">
      <c r="A886" s="107">
        <f t="shared" si="41"/>
        <v>0.7040224713349498</v>
      </c>
      <c r="C886">
        <f t="shared" si="40"/>
        <v>0.6472890229123746</v>
      </c>
      <c r="F886">
        <f t="shared" si="39"/>
        <v>2.6751430102894234</v>
      </c>
    </row>
    <row r="887" spans="1:6" ht="13.5">
      <c r="A887" s="107">
        <f t="shared" si="41"/>
        <v>0.7045224713349497</v>
      </c>
      <c r="C887">
        <f t="shared" si="40"/>
        <v>0.6476700643150791</v>
      </c>
      <c r="F887">
        <f t="shared" si="39"/>
        <v>2.6788590082885615</v>
      </c>
    </row>
    <row r="888" spans="1:6" ht="13.5">
      <c r="A888" s="107">
        <f t="shared" si="41"/>
        <v>0.7050224713349497</v>
      </c>
      <c r="C888">
        <f t="shared" si="40"/>
        <v>0.6480509438002711</v>
      </c>
      <c r="F888">
        <f t="shared" si="39"/>
        <v>2.6825742817610476</v>
      </c>
    </row>
    <row r="889" spans="1:6" ht="13.5">
      <c r="A889" s="107">
        <f t="shared" si="41"/>
        <v>0.7055224713349496</v>
      </c>
      <c r="C889">
        <f t="shared" si="40"/>
        <v>0.6484316612727304</v>
      </c>
      <c r="F889">
        <f t="shared" si="39"/>
        <v>2.686288827183623</v>
      </c>
    </row>
    <row r="890" spans="1:6" ht="13.5">
      <c r="A890" s="107">
        <f t="shared" si="41"/>
        <v>0.7060224713349496</v>
      </c>
      <c r="C890">
        <f t="shared" si="40"/>
        <v>0.6488122166372778</v>
      </c>
      <c r="F890">
        <f t="shared" si="39"/>
        <v>2.690002641040404</v>
      </c>
    </row>
    <row r="891" spans="1:6" ht="13.5">
      <c r="A891" s="107">
        <f t="shared" si="41"/>
        <v>0.7065224713349495</v>
      </c>
      <c r="C891">
        <f t="shared" si="40"/>
        <v>0.6491926097987744</v>
      </c>
      <c r="F891">
        <f t="shared" si="39"/>
        <v>2.6937157198228583</v>
      </c>
    </row>
    <row r="892" spans="1:6" ht="13.5">
      <c r="A892" s="107">
        <f t="shared" si="41"/>
        <v>0.7070224713349494</v>
      </c>
      <c r="C892">
        <f t="shared" si="40"/>
        <v>0.649572840662122</v>
      </c>
      <c r="F892">
        <f t="shared" si="39"/>
        <v>2.697428060029782</v>
      </c>
    </row>
    <row r="893" spans="1:6" ht="13.5">
      <c r="A893" s="107">
        <f t="shared" si="41"/>
        <v>0.7075224713349494</v>
      </c>
      <c r="C893">
        <f t="shared" si="40"/>
        <v>0.6499529091322627</v>
      </c>
      <c r="F893">
        <f t="shared" si="39"/>
        <v>2.7011396581672678</v>
      </c>
    </row>
    <row r="894" spans="1:6" ht="13.5">
      <c r="A894" s="107">
        <f t="shared" si="41"/>
        <v>0.7080224713349493</v>
      </c>
      <c r="C894">
        <f t="shared" si="40"/>
        <v>0.6503328151141795</v>
      </c>
      <c r="F894">
        <f t="shared" si="39"/>
        <v>2.7048505107486895</v>
      </c>
    </row>
    <row r="895" spans="1:6" ht="13.5">
      <c r="A895" s="107">
        <f t="shared" si="41"/>
        <v>0.7085224713349493</v>
      </c>
      <c r="C895">
        <f t="shared" si="40"/>
        <v>0.650712558512896</v>
      </c>
      <c r="F895">
        <f t="shared" si="39"/>
        <v>2.708560614294675</v>
      </c>
    </row>
    <row r="896" spans="1:6" ht="13.5">
      <c r="A896" s="107">
        <f t="shared" si="41"/>
        <v>0.7090224713349492</v>
      </c>
      <c r="C896">
        <f t="shared" si="40"/>
        <v>0.6510921392334763</v>
      </c>
      <c r="F896">
        <f t="shared" si="39"/>
        <v>2.7122699653330846</v>
      </c>
    </row>
    <row r="897" spans="1:6" ht="13.5">
      <c r="A897" s="107">
        <f t="shared" si="41"/>
        <v>0.7095224713349492</v>
      </c>
      <c r="C897">
        <f t="shared" si="40"/>
        <v>0.6514715571810251</v>
      </c>
      <c r="F897">
        <f t="shared" si="39"/>
        <v>2.7159785603989817</v>
      </c>
    </row>
    <row r="898" spans="1:6" ht="13.5">
      <c r="A898" s="107">
        <f t="shared" si="41"/>
        <v>0.7100224713349491</v>
      </c>
      <c r="C898">
        <f t="shared" si="40"/>
        <v>0.651850812260688</v>
      </c>
      <c r="F898">
        <f t="shared" si="39"/>
        <v>2.719686396034618</v>
      </c>
    </row>
    <row r="899" spans="1:6" ht="13.5">
      <c r="A899" s="107">
        <f t="shared" si="41"/>
        <v>0.7105224713349491</v>
      </c>
      <c r="C899">
        <f t="shared" si="40"/>
        <v>0.6522299043776513</v>
      </c>
      <c r="F899">
        <f t="shared" si="39"/>
        <v>2.7233934687894052</v>
      </c>
    </row>
    <row r="900" spans="1:6" ht="13.5">
      <c r="A900" s="107">
        <f t="shared" si="41"/>
        <v>0.711022471334949</v>
      </c>
      <c r="C900">
        <f t="shared" si="40"/>
        <v>0.6526088334371418</v>
      </c>
      <c r="F900">
        <f t="shared" si="39"/>
        <v>2.7270997752198904</v>
      </c>
    </row>
    <row r="901" spans="1:6" ht="13.5">
      <c r="A901" s="107">
        <f t="shared" si="41"/>
        <v>0.711522471334949</v>
      </c>
      <c r="C901">
        <f t="shared" si="40"/>
        <v>0.6529875993444274</v>
      </c>
      <c r="F901">
        <f t="shared" si="39"/>
        <v>2.7308053118897373</v>
      </c>
    </row>
    <row r="902" spans="1:6" ht="13.5">
      <c r="A902" s="107">
        <f t="shared" si="41"/>
        <v>0.7120224713349489</v>
      </c>
      <c r="C902">
        <f t="shared" si="40"/>
        <v>0.6533662020048165</v>
      </c>
      <c r="F902">
        <f t="shared" si="39"/>
        <v>2.7345100753697</v>
      </c>
    </row>
    <row r="903" spans="1:6" ht="13.5">
      <c r="A903" s="107">
        <f t="shared" si="41"/>
        <v>0.7125224713349488</v>
      </c>
      <c r="C903">
        <f t="shared" si="40"/>
        <v>0.6537446413236585</v>
      </c>
      <c r="F903">
        <f t="shared" si="39"/>
        <v>2.738214062237603</v>
      </c>
    </row>
    <row r="904" spans="1:6" ht="13.5">
      <c r="A904" s="107">
        <f t="shared" si="41"/>
        <v>0.7130224713349488</v>
      </c>
      <c r="C904">
        <f t="shared" si="40"/>
        <v>0.6541229172063436</v>
      </c>
      <c r="F904">
        <f aca="true" t="shared" si="42" ref="F904:F967">(Vdc_min_s1*C904-Vo_s1)*(Vdc_min_s1*C904-Vo_s1)*0.0005/C904</f>
        <v>2.741917269078317</v>
      </c>
    </row>
    <row r="905" spans="1:6" ht="13.5">
      <c r="A905" s="107">
        <f t="shared" si="41"/>
        <v>0.7135224713349487</v>
      </c>
      <c r="C905">
        <f t="shared" si="40"/>
        <v>0.6545010295583029</v>
      </c>
      <c r="F905">
        <f t="shared" si="42"/>
        <v>2.7456196924837335</v>
      </c>
    </row>
    <row r="906" spans="1:6" ht="13.5">
      <c r="A906" s="107">
        <f t="shared" si="41"/>
        <v>0.7140224713349487</v>
      </c>
      <c r="C906">
        <f aca="true" t="shared" si="43" ref="C906:C969">SIN(A906)</f>
        <v>0.6548789782850082</v>
      </c>
      <c r="F906">
        <f t="shared" si="42"/>
        <v>2.749321329052744</v>
      </c>
    </row>
    <row r="907" spans="1:6" ht="13.5">
      <c r="A907" s="107">
        <f aca="true" t="shared" si="44" ref="A907:A970">A906+0.0005</f>
        <v>0.7145224713349486</v>
      </c>
      <c r="C907">
        <f t="shared" si="43"/>
        <v>0.6552567632919722</v>
      </c>
      <c r="F907">
        <f t="shared" si="42"/>
        <v>2.7530221753912216</v>
      </c>
    </row>
    <row r="908" spans="1:6" ht="13.5">
      <c r="A908" s="107">
        <f t="shared" si="44"/>
        <v>0.7150224713349486</v>
      </c>
      <c r="C908">
        <f t="shared" si="43"/>
        <v>0.655634384484749</v>
      </c>
      <c r="F908">
        <f t="shared" si="42"/>
        <v>2.756722228111993</v>
      </c>
    </row>
    <row r="909" spans="1:6" ht="13.5">
      <c r="A909" s="107">
        <f t="shared" si="44"/>
        <v>0.7155224713349485</v>
      </c>
      <c r="C909">
        <f t="shared" si="43"/>
        <v>0.6560118417689329</v>
      </c>
      <c r="F909">
        <f t="shared" si="42"/>
        <v>2.7604214838348193</v>
      </c>
    </row>
    <row r="910" spans="1:6" ht="13.5">
      <c r="A910" s="107">
        <f t="shared" si="44"/>
        <v>0.7160224713349485</v>
      </c>
      <c r="C910">
        <f t="shared" si="43"/>
        <v>0.6563891350501598</v>
      </c>
      <c r="F910">
        <f t="shared" si="42"/>
        <v>2.7641199391863713</v>
      </c>
    </row>
    <row r="911" spans="1:6" ht="13.5">
      <c r="A911" s="107">
        <f t="shared" si="44"/>
        <v>0.7165224713349484</v>
      </c>
      <c r="C911">
        <f t="shared" si="43"/>
        <v>0.6567662642341064</v>
      </c>
      <c r="F911">
        <f t="shared" si="42"/>
        <v>2.7678175908002105</v>
      </c>
    </row>
    <row r="912" spans="1:6" ht="13.5">
      <c r="A912" s="107">
        <f t="shared" si="44"/>
        <v>0.7170224713349483</v>
      </c>
      <c r="C912">
        <f t="shared" si="43"/>
        <v>0.6571432292264904</v>
      </c>
      <c r="F912">
        <f t="shared" si="42"/>
        <v>2.771514435316766</v>
      </c>
    </row>
    <row r="913" spans="1:6" ht="13.5">
      <c r="A913" s="107">
        <f t="shared" si="44"/>
        <v>0.7175224713349483</v>
      </c>
      <c r="C913">
        <f t="shared" si="43"/>
        <v>0.6575200299330705</v>
      </c>
      <c r="F913">
        <f t="shared" si="42"/>
        <v>2.7752104693833086</v>
      </c>
    </row>
    <row r="914" spans="1:6" ht="13.5">
      <c r="A914" s="107">
        <f t="shared" si="44"/>
        <v>0.7180224713349482</v>
      </c>
      <c r="C914">
        <f t="shared" si="43"/>
        <v>0.6578966662596465</v>
      </c>
      <c r="F914">
        <f t="shared" si="42"/>
        <v>2.778905689653938</v>
      </c>
    </row>
    <row r="915" spans="1:6" ht="13.5">
      <c r="A915" s="107">
        <f t="shared" si="44"/>
        <v>0.7185224713349482</v>
      </c>
      <c r="C915">
        <f t="shared" si="43"/>
        <v>0.6582731381120595</v>
      </c>
      <c r="F915">
        <f t="shared" si="42"/>
        <v>2.782600092789553</v>
      </c>
    </row>
    <row r="916" spans="1:6" ht="13.5">
      <c r="A916" s="107">
        <f t="shared" si="44"/>
        <v>0.7190224713349481</v>
      </c>
      <c r="C916">
        <f t="shared" si="43"/>
        <v>0.6586494453961912</v>
      </c>
      <c r="F916">
        <f t="shared" si="42"/>
        <v>2.7862936754578262</v>
      </c>
    </row>
    <row r="917" spans="1:6" ht="13.5">
      <c r="A917" s="107">
        <f t="shared" si="44"/>
        <v>0.7195224713349481</v>
      </c>
      <c r="C917">
        <f t="shared" si="43"/>
        <v>0.6590255880179651</v>
      </c>
      <c r="F917">
        <f t="shared" si="42"/>
        <v>2.7899864343332004</v>
      </c>
    </row>
    <row r="918" spans="1:6" ht="13.5">
      <c r="A918" s="107">
        <f t="shared" si="44"/>
        <v>0.720022471334948</v>
      </c>
      <c r="C918">
        <f t="shared" si="43"/>
        <v>0.6594015658833453</v>
      </c>
      <c r="F918">
        <f t="shared" si="42"/>
        <v>2.793678366096845</v>
      </c>
    </row>
    <row r="919" spans="1:6" ht="13.5">
      <c r="A919" s="107">
        <f t="shared" si="44"/>
        <v>0.720522471334948</v>
      </c>
      <c r="C919">
        <f t="shared" si="43"/>
        <v>0.6597773788983377</v>
      </c>
      <c r="F919">
        <f t="shared" si="42"/>
        <v>2.7973694674366536</v>
      </c>
    </row>
    <row r="920" spans="1:6" ht="13.5">
      <c r="A920" s="107">
        <f t="shared" si="44"/>
        <v>0.7210224713349479</v>
      </c>
      <c r="C920">
        <f t="shared" si="43"/>
        <v>0.6601530269689886</v>
      </c>
      <c r="F920">
        <f t="shared" si="42"/>
        <v>2.8010597350472053</v>
      </c>
    </row>
    <row r="921" spans="1:6" ht="13.5">
      <c r="A921" s="107">
        <f t="shared" si="44"/>
        <v>0.7215224713349478</v>
      </c>
      <c r="C921">
        <f t="shared" si="43"/>
        <v>0.6605285100013862</v>
      </c>
      <c r="F921">
        <f t="shared" si="42"/>
        <v>2.8047491656297585</v>
      </c>
    </row>
    <row r="922" spans="1:6" ht="13.5">
      <c r="A922" s="107">
        <f t="shared" si="44"/>
        <v>0.7220224713349478</v>
      </c>
      <c r="C922">
        <f t="shared" si="43"/>
        <v>0.6609038279016598</v>
      </c>
      <c r="F922">
        <f t="shared" si="42"/>
        <v>2.808437755892222</v>
      </c>
    </row>
    <row r="923" spans="1:6" ht="13.5">
      <c r="A923" s="107">
        <f t="shared" si="44"/>
        <v>0.7225224713349477</v>
      </c>
      <c r="C923">
        <f t="shared" si="43"/>
        <v>0.6612789805759799</v>
      </c>
      <c r="F923">
        <f t="shared" si="42"/>
        <v>2.8121255025491365</v>
      </c>
    </row>
    <row r="924" spans="1:6" ht="13.5">
      <c r="A924" s="107">
        <f t="shared" si="44"/>
        <v>0.7230224713349477</v>
      </c>
      <c r="C924">
        <f t="shared" si="43"/>
        <v>0.6616539679305583</v>
      </c>
      <c r="F924">
        <f t="shared" si="42"/>
        <v>2.81581240232165</v>
      </c>
    </row>
    <row r="925" spans="1:6" ht="13.5">
      <c r="A925" s="107">
        <f t="shared" si="44"/>
        <v>0.7235224713349476</v>
      </c>
      <c r="C925">
        <f t="shared" si="43"/>
        <v>0.6620287898716481</v>
      </c>
      <c r="F925">
        <f t="shared" si="42"/>
        <v>2.819498451937501</v>
      </c>
    </row>
    <row r="926" spans="1:6" ht="13.5">
      <c r="A926" s="107">
        <f t="shared" si="44"/>
        <v>0.7240224713349476</v>
      </c>
      <c r="C926">
        <f t="shared" si="43"/>
        <v>0.6624034463055439</v>
      </c>
      <c r="F926">
        <f t="shared" si="42"/>
        <v>2.8231836481309975</v>
      </c>
    </row>
    <row r="927" spans="1:6" ht="13.5">
      <c r="A927" s="107">
        <f t="shared" si="44"/>
        <v>0.7245224713349475</v>
      </c>
      <c r="C927">
        <f t="shared" si="43"/>
        <v>0.6627779371385817</v>
      </c>
      <c r="F927">
        <f t="shared" si="42"/>
        <v>2.8268679876429945</v>
      </c>
    </row>
    <row r="928" spans="1:6" ht="13.5">
      <c r="A928" s="107">
        <f t="shared" si="44"/>
        <v>0.7250224713349475</v>
      </c>
      <c r="C928">
        <f t="shared" si="43"/>
        <v>0.6631522622771385</v>
      </c>
      <c r="F928">
        <f t="shared" si="42"/>
        <v>2.830551467220875</v>
      </c>
    </row>
    <row r="929" spans="1:6" ht="13.5">
      <c r="A929" s="107">
        <f t="shared" si="44"/>
        <v>0.7255224713349474</v>
      </c>
      <c r="C929">
        <f t="shared" si="43"/>
        <v>0.6635264216276332</v>
      </c>
      <c r="F929">
        <f t="shared" si="42"/>
        <v>2.834234083618525</v>
      </c>
    </row>
    <row r="930" spans="1:6" ht="13.5">
      <c r="A930" s="107">
        <f t="shared" si="44"/>
        <v>0.7260224713349474</v>
      </c>
      <c r="C930">
        <f t="shared" si="43"/>
        <v>0.6639004150965261</v>
      </c>
      <c r="F930">
        <f t="shared" si="42"/>
        <v>2.837915833596324</v>
      </c>
    </row>
    <row r="931" spans="1:6" ht="13.5">
      <c r="A931" s="107">
        <f t="shared" si="44"/>
        <v>0.7265224713349473</v>
      </c>
      <c r="C931">
        <f t="shared" si="43"/>
        <v>0.6642742425903185</v>
      </c>
      <c r="F931">
        <f t="shared" si="42"/>
        <v>2.841596713921109</v>
      </c>
    </row>
    <row r="932" spans="1:6" ht="13.5">
      <c r="A932" s="107">
        <f t="shared" si="44"/>
        <v>0.7270224713349472</v>
      </c>
      <c r="C932">
        <f t="shared" si="43"/>
        <v>0.6646479040155538</v>
      </c>
      <c r="F932">
        <f t="shared" si="42"/>
        <v>2.8452767213661705</v>
      </c>
    </row>
    <row r="933" spans="1:6" ht="13.5">
      <c r="A933" s="107">
        <f t="shared" si="44"/>
        <v>0.7275224713349472</v>
      </c>
      <c r="C933">
        <f t="shared" si="43"/>
        <v>0.6650213992788165</v>
      </c>
      <c r="F933">
        <f t="shared" si="42"/>
        <v>2.848955852711217</v>
      </c>
    </row>
    <row r="934" spans="1:6" ht="13.5">
      <c r="A934" s="107">
        <f t="shared" si="44"/>
        <v>0.7280224713349471</v>
      </c>
      <c r="C934">
        <f t="shared" si="43"/>
        <v>0.665394728286733</v>
      </c>
      <c r="F934">
        <f t="shared" si="42"/>
        <v>2.852634104742372</v>
      </c>
    </row>
    <row r="935" spans="1:6" ht="13.5">
      <c r="A935" s="107">
        <f t="shared" si="44"/>
        <v>0.7285224713349471</v>
      </c>
      <c r="C935">
        <f t="shared" si="43"/>
        <v>0.6657678909459707</v>
      </c>
      <c r="F935">
        <f t="shared" si="42"/>
        <v>2.8563114742521334</v>
      </c>
    </row>
    <row r="936" spans="1:6" ht="13.5">
      <c r="A936" s="107">
        <f t="shared" si="44"/>
        <v>0.729022471334947</v>
      </c>
      <c r="C936">
        <f t="shared" si="43"/>
        <v>0.6661408871632393</v>
      </c>
      <c r="F936">
        <f t="shared" si="42"/>
        <v>2.859987958039374</v>
      </c>
    </row>
    <row r="937" spans="1:6" ht="13.5">
      <c r="A937" s="107">
        <f t="shared" si="44"/>
        <v>0.729522471334947</v>
      </c>
      <c r="C937">
        <f t="shared" si="43"/>
        <v>0.6665137168452894</v>
      </c>
      <c r="F937">
        <f t="shared" si="42"/>
        <v>2.8636635529093057</v>
      </c>
    </row>
    <row r="938" spans="1:6" ht="13.5">
      <c r="A938" s="107">
        <f t="shared" si="44"/>
        <v>0.7300224713349469</v>
      </c>
      <c r="C938">
        <f t="shared" si="43"/>
        <v>0.6668863798989139</v>
      </c>
      <c r="F938">
        <f t="shared" si="42"/>
        <v>2.8673382556734732</v>
      </c>
    </row>
    <row r="939" spans="1:6" ht="13.5">
      <c r="A939" s="107">
        <f t="shared" si="44"/>
        <v>0.7305224713349469</v>
      </c>
      <c r="C939">
        <f t="shared" si="43"/>
        <v>0.6672588762309468</v>
      </c>
      <c r="F939">
        <f t="shared" si="42"/>
        <v>2.871012063149722</v>
      </c>
    </row>
    <row r="940" spans="1:6" ht="13.5">
      <c r="A940" s="107">
        <f t="shared" si="44"/>
        <v>0.7310224713349468</v>
      </c>
      <c r="C940">
        <f t="shared" si="43"/>
        <v>0.6676312057482642</v>
      </c>
      <c r="F940">
        <f t="shared" si="42"/>
        <v>2.874684972162186</v>
      </c>
    </row>
    <row r="941" spans="1:6" ht="13.5">
      <c r="A941" s="107">
        <f t="shared" si="44"/>
        <v>0.7315224713349467</v>
      </c>
      <c r="C941">
        <f t="shared" si="43"/>
        <v>0.6680033683577836</v>
      </c>
      <c r="F941">
        <f t="shared" si="42"/>
        <v>2.8783569795412673</v>
      </c>
    </row>
    <row r="942" spans="1:6" ht="13.5">
      <c r="A942" s="107">
        <f t="shared" si="44"/>
        <v>0.7320224713349467</v>
      </c>
      <c r="C942">
        <f t="shared" si="43"/>
        <v>0.6683753639664644</v>
      </c>
      <c r="F942">
        <f t="shared" si="42"/>
        <v>2.8820280821236155</v>
      </c>
    </row>
    <row r="943" spans="1:6" ht="13.5">
      <c r="A943" s="107">
        <f t="shared" si="44"/>
        <v>0.7325224713349466</v>
      </c>
      <c r="C943">
        <f t="shared" si="43"/>
        <v>0.6687471924813077</v>
      </c>
      <c r="F943">
        <f t="shared" si="42"/>
        <v>2.8856982767521084</v>
      </c>
    </row>
    <row r="944" spans="1:6" ht="13.5">
      <c r="A944" s="107">
        <f t="shared" si="44"/>
        <v>0.7330224713349466</v>
      </c>
      <c r="C944">
        <f t="shared" si="43"/>
        <v>0.6691188538093563</v>
      </c>
      <c r="F944">
        <f t="shared" si="42"/>
        <v>2.889367560275835</v>
      </c>
    </row>
    <row r="945" spans="1:6" ht="13.5">
      <c r="A945" s="107">
        <f t="shared" si="44"/>
        <v>0.7335224713349465</v>
      </c>
      <c r="C945">
        <f t="shared" si="43"/>
        <v>0.669490347857695</v>
      </c>
      <c r="F945">
        <f t="shared" si="42"/>
        <v>2.8930359295500705</v>
      </c>
    </row>
    <row r="946" spans="1:6" ht="13.5">
      <c r="A946" s="107">
        <f t="shared" si="44"/>
        <v>0.7340224713349465</v>
      </c>
      <c r="C946">
        <f t="shared" si="43"/>
        <v>0.6698616745334502</v>
      </c>
      <c r="F946">
        <f t="shared" si="42"/>
        <v>2.8967033814362644</v>
      </c>
    </row>
    <row r="947" spans="1:6" ht="13.5">
      <c r="A947" s="107">
        <f t="shared" si="44"/>
        <v>0.7345224713349464</v>
      </c>
      <c r="C947">
        <f t="shared" si="43"/>
        <v>0.6702328337437903</v>
      </c>
      <c r="F947">
        <f t="shared" si="42"/>
        <v>2.900369912802019</v>
      </c>
    </row>
    <row r="948" spans="1:6" ht="13.5">
      <c r="A948" s="107">
        <f t="shared" si="44"/>
        <v>0.7350224713349464</v>
      </c>
      <c r="C948">
        <f t="shared" si="43"/>
        <v>0.6706038253959254</v>
      </c>
      <c r="F948">
        <f t="shared" si="42"/>
        <v>2.9040355205210666</v>
      </c>
    </row>
    <row r="949" spans="1:6" ht="13.5">
      <c r="A949" s="107">
        <f t="shared" si="44"/>
        <v>0.7355224713349463</v>
      </c>
      <c r="C949">
        <f t="shared" si="43"/>
        <v>0.6709746493971077</v>
      </c>
      <c r="F949">
        <f t="shared" si="42"/>
        <v>2.907700201473258</v>
      </c>
    </row>
    <row r="950" spans="1:6" ht="13.5">
      <c r="A950" s="107">
        <f t="shared" si="44"/>
        <v>0.7360224713349462</v>
      </c>
      <c r="C950">
        <f t="shared" si="43"/>
        <v>0.6713453056546311</v>
      </c>
      <c r="F950">
        <f t="shared" si="42"/>
        <v>2.9113639525445336</v>
      </c>
    </row>
    <row r="951" spans="1:6" ht="13.5">
      <c r="A951" s="107">
        <f t="shared" si="44"/>
        <v>0.7365224713349462</v>
      </c>
      <c r="C951">
        <f t="shared" si="43"/>
        <v>0.6717157940758316</v>
      </c>
      <c r="F951">
        <f t="shared" si="42"/>
        <v>2.915026770626916</v>
      </c>
    </row>
    <row r="952" spans="1:6" ht="13.5">
      <c r="A952" s="107">
        <f t="shared" si="44"/>
        <v>0.7370224713349461</v>
      </c>
      <c r="C952">
        <f t="shared" si="43"/>
        <v>0.6720861145680871</v>
      </c>
      <c r="F952">
        <f t="shared" si="42"/>
        <v>2.9186886526184828</v>
      </c>
    </row>
    <row r="953" spans="1:6" ht="13.5">
      <c r="A953" s="107">
        <f t="shared" si="44"/>
        <v>0.7375224713349461</v>
      </c>
      <c r="C953">
        <f t="shared" si="43"/>
        <v>0.6724562670388173</v>
      </c>
      <c r="F953">
        <f t="shared" si="42"/>
        <v>2.922349595423353</v>
      </c>
    </row>
    <row r="954" spans="1:6" ht="13.5">
      <c r="A954" s="107">
        <f t="shared" si="44"/>
        <v>0.738022471334946</v>
      </c>
      <c r="C954">
        <f t="shared" si="43"/>
        <v>0.6728262513954845</v>
      </c>
      <c r="F954">
        <f t="shared" si="42"/>
        <v>2.9260095959516685</v>
      </c>
    </row>
    <row r="955" spans="1:6" ht="13.5">
      <c r="A955" s="107">
        <f t="shared" si="44"/>
        <v>0.738522471334946</v>
      </c>
      <c r="C955">
        <f t="shared" si="43"/>
        <v>0.6731960675455921</v>
      </c>
      <c r="F955">
        <f t="shared" si="42"/>
        <v>2.9296686511195675</v>
      </c>
    </row>
    <row r="956" spans="1:6" ht="13.5">
      <c r="A956" s="107">
        <f t="shared" si="44"/>
        <v>0.7390224713349459</v>
      </c>
      <c r="C956">
        <f t="shared" si="43"/>
        <v>0.6735657153966865</v>
      </c>
      <c r="F956">
        <f t="shared" si="42"/>
        <v>2.93332675784918</v>
      </c>
    </row>
    <row r="957" spans="1:6" ht="13.5">
      <c r="A957" s="107">
        <f t="shared" si="44"/>
        <v>0.7395224713349459</v>
      </c>
      <c r="C957">
        <f t="shared" si="43"/>
        <v>0.6739351948563556</v>
      </c>
      <c r="F957">
        <f t="shared" si="42"/>
        <v>2.936983913068598</v>
      </c>
    </row>
    <row r="958" spans="1:6" ht="13.5">
      <c r="A958" s="107">
        <f t="shared" si="44"/>
        <v>0.7400224713349458</v>
      </c>
      <c r="C958">
        <f t="shared" si="43"/>
        <v>0.6743045058322293</v>
      </c>
      <c r="F958">
        <f t="shared" si="42"/>
        <v>2.940640113711862</v>
      </c>
    </row>
    <row r="959" spans="1:6" ht="13.5">
      <c r="A959" s="107">
        <f t="shared" si="44"/>
        <v>0.7405224713349458</v>
      </c>
      <c r="C959">
        <f t="shared" si="43"/>
        <v>0.6746736482319802</v>
      </c>
      <c r="F959">
        <f t="shared" si="42"/>
        <v>2.9442953567189454</v>
      </c>
    </row>
    <row r="960" spans="1:6" ht="13.5">
      <c r="A960" s="107">
        <f t="shared" si="44"/>
        <v>0.7410224713349457</v>
      </c>
      <c r="C960">
        <f t="shared" si="43"/>
        <v>0.6750426219633224</v>
      </c>
      <c r="F960">
        <f t="shared" si="42"/>
        <v>2.9479496390357283</v>
      </c>
    </row>
    <row r="961" spans="1:6" ht="13.5">
      <c r="A961" s="107">
        <f t="shared" si="44"/>
        <v>0.7415224713349456</v>
      </c>
      <c r="C961">
        <f t="shared" si="43"/>
        <v>0.6754114269340128</v>
      </c>
      <c r="F961">
        <f t="shared" si="42"/>
        <v>2.9516029576139897</v>
      </c>
    </row>
    <row r="962" spans="1:6" ht="13.5">
      <c r="A962" s="107">
        <f t="shared" si="44"/>
        <v>0.7420224713349456</v>
      </c>
      <c r="C962">
        <f t="shared" si="43"/>
        <v>0.6757800630518499</v>
      </c>
      <c r="F962">
        <f t="shared" si="42"/>
        <v>2.9552553094113825</v>
      </c>
    </row>
    <row r="963" spans="1:6" ht="13.5">
      <c r="A963" s="107">
        <f t="shared" si="44"/>
        <v>0.7425224713349455</v>
      </c>
      <c r="C963">
        <f t="shared" si="43"/>
        <v>0.6761485302246748</v>
      </c>
      <c r="F963">
        <f t="shared" si="42"/>
        <v>2.958906691391419</v>
      </c>
    </row>
    <row r="964" spans="1:6" ht="13.5">
      <c r="A964" s="107">
        <f t="shared" si="44"/>
        <v>0.7430224713349455</v>
      </c>
      <c r="C964">
        <f t="shared" si="43"/>
        <v>0.6765168283603706</v>
      </c>
      <c r="F964">
        <f t="shared" si="42"/>
        <v>2.962557100523449</v>
      </c>
    </row>
    <row r="965" spans="1:6" ht="13.5">
      <c r="A965" s="107">
        <f t="shared" si="44"/>
        <v>0.7435224713349454</v>
      </c>
      <c r="C965">
        <f t="shared" si="43"/>
        <v>0.6768849573668629</v>
      </c>
      <c r="F965">
        <f t="shared" si="42"/>
        <v>2.966206533782651</v>
      </c>
    </row>
    <row r="966" spans="1:6" ht="13.5">
      <c r="A966" s="107">
        <f t="shared" si="44"/>
        <v>0.7440224713349454</v>
      </c>
      <c r="C966">
        <f t="shared" si="43"/>
        <v>0.6772529171521194</v>
      </c>
      <c r="F966">
        <f t="shared" si="42"/>
        <v>2.9698549881500016</v>
      </c>
    </row>
    <row r="967" spans="1:6" ht="13.5">
      <c r="A967" s="107">
        <f t="shared" si="44"/>
        <v>0.7445224713349453</v>
      </c>
      <c r="C967">
        <f t="shared" si="43"/>
        <v>0.67762070762415</v>
      </c>
      <c r="F967">
        <f t="shared" si="42"/>
        <v>2.9735024606122704</v>
      </c>
    </row>
    <row r="968" spans="1:6" ht="13.5">
      <c r="A968" s="107">
        <f t="shared" si="44"/>
        <v>0.7450224713349453</v>
      </c>
      <c r="C968">
        <f t="shared" si="43"/>
        <v>0.6779883286910074</v>
      </c>
      <c r="F968">
        <f aca="true" t="shared" si="45" ref="F968:F1031">(Vdc_min_s1*C968-Vo_s1)*(Vdc_min_s1*C968-Vo_s1)*0.0005/C968</f>
        <v>2.9771489481619997</v>
      </c>
    </row>
    <row r="969" spans="1:6" ht="13.5">
      <c r="A969" s="107">
        <f t="shared" si="44"/>
        <v>0.7455224713349452</v>
      </c>
      <c r="C969">
        <f t="shared" si="43"/>
        <v>0.6783557802607861</v>
      </c>
      <c r="F969">
        <f t="shared" si="45"/>
        <v>2.9807944477974764</v>
      </c>
    </row>
    <row r="970" spans="1:6" ht="13.5">
      <c r="A970" s="107">
        <f t="shared" si="44"/>
        <v>0.7460224713349451</v>
      </c>
      <c r="C970">
        <f aca="true" t="shared" si="46" ref="C970:C1033">SIN(A970)</f>
        <v>0.6787230622416233</v>
      </c>
      <c r="F970">
        <f t="shared" si="45"/>
        <v>2.984438956522731</v>
      </c>
    </row>
    <row r="971" spans="1:6" ht="13.5">
      <c r="A971" s="107">
        <f aca="true" t="shared" si="47" ref="A971:A1034">A970+0.0005</f>
        <v>0.7465224713349451</v>
      </c>
      <c r="C971">
        <f t="shared" si="46"/>
        <v>0.6790901745416984</v>
      </c>
      <c r="F971">
        <f t="shared" si="45"/>
        <v>2.9880824713475085</v>
      </c>
    </row>
    <row r="972" spans="1:6" ht="13.5">
      <c r="A972" s="107">
        <f t="shared" si="47"/>
        <v>0.747022471334945</v>
      </c>
      <c r="C972">
        <f t="shared" si="46"/>
        <v>0.6794571170692334</v>
      </c>
      <c r="F972">
        <f t="shared" si="45"/>
        <v>2.991724989287259</v>
      </c>
    </row>
    <row r="973" spans="1:6" ht="13.5">
      <c r="A973" s="107">
        <f t="shared" si="47"/>
        <v>0.747522471334945</v>
      </c>
      <c r="C973">
        <f t="shared" si="46"/>
        <v>0.6798238897324926</v>
      </c>
      <c r="F973">
        <f t="shared" si="45"/>
        <v>2.9953665073631104</v>
      </c>
    </row>
    <row r="974" spans="1:6" ht="13.5">
      <c r="A974" s="107">
        <f t="shared" si="47"/>
        <v>0.7480224713349449</v>
      </c>
      <c r="C974">
        <f t="shared" si="46"/>
        <v>0.6801904924397831</v>
      </c>
      <c r="F974">
        <f t="shared" si="45"/>
        <v>2.999007022601865</v>
      </c>
    </row>
    <row r="975" spans="1:6" ht="13.5">
      <c r="A975" s="107">
        <f t="shared" si="47"/>
        <v>0.7485224713349449</v>
      </c>
      <c r="C975">
        <f t="shared" si="46"/>
        <v>0.680556925099454</v>
      </c>
      <c r="F975">
        <f t="shared" si="45"/>
        <v>3.002646532035971</v>
      </c>
    </row>
    <row r="976" spans="1:6" ht="13.5">
      <c r="A976" s="107">
        <f t="shared" si="47"/>
        <v>0.7490224713349448</v>
      </c>
      <c r="C976">
        <f t="shared" si="46"/>
        <v>0.680923187619897</v>
      </c>
      <c r="F976">
        <f t="shared" si="45"/>
        <v>3.0062850327035116</v>
      </c>
    </row>
    <row r="977" spans="1:6" ht="13.5">
      <c r="A977" s="107">
        <f t="shared" si="47"/>
        <v>0.7495224713349448</v>
      </c>
      <c r="C977">
        <f t="shared" si="46"/>
        <v>0.6812892799095468</v>
      </c>
      <c r="F977">
        <f t="shared" si="45"/>
        <v>3.009922521648187</v>
      </c>
    </row>
    <row r="978" spans="1:6" ht="13.5">
      <c r="A978" s="107">
        <f t="shared" si="47"/>
        <v>0.7500224713349447</v>
      </c>
      <c r="C978">
        <f t="shared" si="46"/>
        <v>0.6816552018768801</v>
      </c>
      <c r="F978">
        <f t="shared" si="45"/>
        <v>3.013558995919298</v>
      </c>
    </row>
    <row r="979" spans="1:6" ht="13.5">
      <c r="A979" s="107">
        <f t="shared" si="47"/>
        <v>0.7505224713349447</v>
      </c>
      <c r="C979">
        <f t="shared" si="46"/>
        <v>0.6820209534304165</v>
      </c>
      <c r="F979">
        <f t="shared" si="45"/>
        <v>3.0171944525717254</v>
      </c>
    </row>
    <row r="980" spans="1:6" ht="13.5">
      <c r="A980" s="107">
        <f t="shared" si="47"/>
        <v>0.7510224713349446</v>
      </c>
      <c r="C980">
        <f t="shared" si="46"/>
        <v>0.6823865344787181</v>
      </c>
      <c r="F980">
        <f t="shared" si="45"/>
        <v>3.02082888866592</v>
      </c>
    </row>
    <row r="981" spans="1:6" ht="13.5">
      <c r="A981" s="107">
        <f t="shared" si="47"/>
        <v>0.7515224713349445</v>
      </c>
      <c r="C981">
        <f t="shared" si="46"/>
        <v>0.6827519449303896</v>
      </c>
      <c r="F981">
        <f t="shared" si="45"/>
        <v>3.02446230126788</v>
      </c>
    </row>
    <row r="982" spans="1:6" ht="13.5">
      <c r="A982" s="107">
        <f t="shared" si="47"/>
        <v>0.7520224713349445</v>
      </c>
      <c r="C982">
        <f t="shared" si="46"/>
        <v>0.6831171846940784</v>
      </c>
      <c r="F982">
        <f t="shared" si="45"/>
        <v>3.0280946874491415</v>
      </c>
    </row>
    <row r="983" spans="1:6" ht="13.5">
      <c r="A983" s="107">
        <f t="shared" si="47"/>
        <v>0.7525224713349444</v>
      </c>
      <c r="C983">
        <f t="shared" si="46"/>
        <v>0.6834822536784747</v>
      </c>
      <c r="F983">
        <f t="shared" si="45"/>
        <v>3.0317260442867533</v>
      </c>
    </row>
    <row r="984" spans="1:6" ht="13.5">
      <c r="A984" s="107">
        <f t="shared" si="47"/>
        <v>0.7530224713349444</v>
      </c>
      <c r="C984">
        <f t="shared" si="46"/>
        <v>0.6838471517923111</v>
      </c>
      <c r="F984">
        <f t="shared" si="45"/>
        <v>3.035356368863269</v>
      </c>
    </row>
    <row r="985" spans="1:6" ht="13.5">
      <c r="A985" s="107">
        <f t="shared" si="47"/>
        <v>0.7535224713349443</v>
      </c>
      <c r="C985">
        <f t="shared" si="46"/>
        <v>0.6842118789443631</v>
      </c>
      <c r="F985">
        <f t="shared" si="45"/>
        <v>3.038985658266722</v>
      </c>
    </row>
    <row r="986" spans="1:6" ht="13.5">
      <c r="A986" s="107">
        <f t="shared" si="47"/>
        <v>0.7540224713349443</v>
      </c>
      <c r="C986">
        <f t="shared" si="46"/>
        <v>0.6845764350434489</v>
      </c>
      <c r="F986">
        <f t="shared" si="45"/>
        <v>3.0426139095906173</v>
      </c>
    </row>
    <row r="987" spans="1:6" ht="13.5">
      <c r="A987" s="107">
        <f t="shared" si="47"/>
        <v>0.7545224713349442</v>
      </c>
      <c r="C987">
        <f t="shared" si="46"/>
        <v>0.6849408199984295</v>
      </c>
      <c r="F987">
        <f t="shared" si="45"/>
        <v>3.0462411199339137</v>
      </c>
    </row>
    <row r="988" spans="1:6" ht="13.5">
      <c r="A988" s="107">
        <f t="shared" si="47"/>
        <v>0.7550224713349442</v>
      </c>
      <c r="C988">
        <f t="shared" si="46"/>
        <v>0.6853050337182087</v>
      </c>
      <c r="F988">
        <f t="shared" si="45"/>
        <v>3.049867286401003</v>
      </c>
    </row>
    <row r="989" spans="1:6" ht="13.5">
      <c r="A989" s="107">
        <f t="shared" si="47"/>
        <v>0.7555224713349441</v>
      </c>
      <c r="C989">
        <f t="shared" si="46"/>
        <v>0.685669076111733</v>
      </c>
      <c r="F989">
        <f t="shared" si="45"/>
        <v>3.053492406101699</v>
      </c>
    </row>
    <row r="990" spans="1:6" ht="13.5">
      <c r="A990" s="107">
        <f t="shared" si="47"/>
        <v>0.756022471334944</v>
      </c>
      <c r="C990">
        <f t="shared" si="46"/>
        <v>0.6860329470879919</v>
      </c>
      <c r="F990">
        <f t="shared" si="45"/>
        <v>3.0571164761512204</v>
      </c>
    </row>
    <row r="991" spans="1:6" ht="13.5">
      <c r="A991" s="107">
        <f t="shared" si="47"/>
        <v>0.756522471334944</v>
      </c>
      <c r="C991">
        <f t="shared" si="46"/>
        <v>0.6863966465560176</v>
      </c>
      <c r="F991">
        <f t="shared" si="45"/>
        <v>3.0607394936701735</v>
      </c>
    </row>
    <row r="992" spans="1:6" ht="13.5">
      <c r="A992" s="107">
        <f t="shared" si="47"/>
        <v>0.7570224713349439</v>
      </c>
      <c r="C992">
        <f t="shared" si="46"/>
        <v>0.6867601744248852</v>
      </c>
      <c r="F992">
        <f t="shared" si="45"/>
        <v>3.064361455784536</v>
      </c>
    </row>
    <row r="993" spans="1:6" ht="13.5">
      <c r="A993" s="107">
        <f t="shared" si="47"/>
        <v>0.7575224713349439</v>
      </c>
      <c r="C993">
        <f t="shared" si="46"/>
        <v>0.6871235306037128</v>
      </c>
      <c r="F993">
        <f t="shared" si="45"/>
        <v>3.067982359625642</v>
      </c>
    </row>
    <row r="994" spans="1:6" ht="13.5">
      <c r="A994" s="107">
        <f t="shared" si="47"/>
        <v>0.7580224713349438</v>
      </c>
      <c r="C994">
        <f t="shared" si="46"/>
        <v>0.6874867150016613</v>
      </c>
      <c r="F994">
        <f t="shared" si="45"/>
        <v>3.0716022023301717</v>
      </c>
    </row>
    <row r="995" spans="1:6" ht="13.5">
      <c r="A995" s="107">
        <f t="shared" si="47"/>
        <v>0.7585224713349438</v>
      </c>
      <c r="C995">
        <f t="shared" si="46"/>
        <v>0.6878497275279346</v>
      </c>
      <c r="F995">
        <f t="shared" si="45"/>
        <v>3.0752209810401236</v>
      </c>
    </row>
    <row r="996" spans="1:6" ht="13.5">
      <c r="A996" s="107">
        <f t="shared" si="47"/>
        <v>0.7590224713349437</v>
      </c>
      <c r="C996">
        <f t="shared" si="46"/>
        <v>0.6882125680917797</v>
      </c>
      <c r="F996">
        <f t="shared" si="45"/>
        <v>3.0788386929028118</v>
      </c>
    </row>
    <row r="997" spans="1:6" ht="13.5">
      <c r="A997" s="107">
        <f t="shared" si="47"/>
        <v>0.7595224713349437</v>
      </c>
      <c r="C997">
        <f t="shared" si="46"/>
        <v>0.6885752366024863</v>
      </c>
      <c r="F997">
        <f t="shared" si="45"/>
        <v>3.082455335070845</v>
      </c>
    </row>
    <row r="998" spans="1:6" ht="13.5">
      <c r="A998" s="107">
        <f t="shared" si="47"/>
        <v>0.7600224713349436</v>
      </c>
      <c r="C998">
        <f t="shared" si="46"/>
        <v>0.6889377329693873</v>
      </c>
      <c r="F998">
        <f t="shared" si="45"/>
        <v>3.0860709047021047</v>
      </c>
    </row>
    <row r="999" spans="1:6" ht="13.5">
      <c r="A999" s="107">
        <f t="shared" si="47"/>
        <v>0.7605224713349436</v>
      </c>
      <c r="C999">
        <f t="shared" si="46"/>
        <v>0.6893000571018587</v>
      </c>
      <c r="F999">
        <f t="shared" si="45"/>
        <v>3.0896853989597424</v>
      </c>
    </row>
    <row r="1000" spans="1:6" ht="13.5">
      <c r="A1000" s="107">
        <f t="shared" si="47"/>
        <v>0.7610224713349435</v>
      </c>
      <c r="C1000">
        <f t="shared" si="46"/>
        <v>0.6896622089093194</v>
      </c>
      <c r="F1000">
        <f t="shared" si="45"/>
        <v>3.093298815012155</v>
      </c>
    </row>
    <row r="1001" spans="1:6" ht="13.5">
      <c r="A1001" s="107">
        <f t="shared" si="47"/>
        <v>0.7615224713349434</v>
      </c>
      <c r="C1001">
        <f t="shared" si="46"/>
        <v>0.6900241883012315</v>
      </c>
      <c r="F1001">
        <f t="shared" si="45"/>
        <v>3.0969111500329736</v>
      </c>
    </row>
    <row r="1002" spans="1:6" ht="13.5">
      <c r="A1002" s="107">
        <f t="shared" si="47"/>
        <v>0.7620224713349434</v>
      </c>
      <c r="C1002">
        <f t="shared" si="46"/>
        <v>0.6903859951871001</v>
      </c>
      <c r="F1002">
        <f t="shared" si="45"/>
        <v>3.1005224012010477</v>
      </c>
    </row>
    <row r="1003" spans="1:6" ht="13.5">
      <c r="A1003" s="107">
        <f t="shared" si="47"/>
        <v>0.7625224713349433</v>
      </c>
      <c r="C1003">
        <f t="shared" si="46"/>
        <v>0.6907476294764734</v>
      </c>
      <c r="F1003">
        <f t="shared" si="45"/>
        <v>3.104132565700427</v>
      </c>
    </row>
    <row r="1004" spans="1:6" ht="13.5">
      <c r="A1004" s="107">
        <f t="shared" si="47"/>
        <v>0.7630224713349433</v>
      </c>
      <c r="C1004">
        <f t="shared" si="46"/>
        <v>0.691109091078943</v>
      </c>
      <c r="F1004">
        <f t="shared" si="45"/>
        <v>3.1077416407203518</v>
      </c>
    </row>
    <row r="1005" spans="1:6" ht="13.5">
      <c r="A1005" s="107">
        <f t="shared" si="47"/>
        <v>0.7635224713349432</v>
      </c>
      <c r="C1005">
        <f t="shared" si="46"/>
        <v>0.6914703799041435</v>
      </c>
      <c r="F1005">
        <f t="shared" si="45"/>
        <v>3.1113496234552325</v>
      </c>
    </row>
    <row r="1006" spans="1:6" ht="13.5">
      <c r="A1006" s="107">
        <f t="shared" si="47"/>
        <v>0.7640224713349432</v>
      </c>
      <c r="C1006">
        <f t="shared" si="46"/>
        <v>0.6918314958617525</v>
      </c>
      <c r="F1006">
        <f t="shared" si="45"/>
        <v>3.1149565111046384</v>
      </c>
    </row>
    <row r="1007" spans="1:6" ht="13.5">
      <c r="A1007" s="107">
        <f t="shared" si="47"/>
        <v>0.7645224713349431</v>
      </c>
      <c r="C1007">
        <f t="shared" si="46"/>
        <v>0.6921924388614913</v>
      </c>
      <c r="F1007">
        <f t="shared" si="45"/>
        <v>3.1185623008732826</v>
      </c>
    </row>
    <row r="1008" spans="1:6" ht="13.5">
      <c r="A1008" s="107">
        <f t="shared" si="47"/>
        <v>0.765022471334943</v>
      </c>
      <c r="C1008">
        <f t="shared" si="46"/>
        <v>0.6925532088131239</v>
      </c>
      <c r="F1008">
        <f t="shared" si="45"/>
        <v>3.1221669899710065</v>
      </c>
    </row>
    <row r="1009" spans="1:6" ht="13.5">
      <c r="A1009" s="107">
        <f t="shared" si="47"/>
        <v>0.765522471334943</v>
      </c>
      <c r="C1009">
        <f t="shared" si="46"/>
        <v>0.6929138056264579</v>
      </c>
      <c r="F1009">
        <f t="shared" si="45"/>
        <v>3.125770575612759</v>
      </c>
    </row>
    <row r="1010" spans="1:6" ht="13.5">
      <c r="A1010" s="107">
        <f t="shared" si="47"/>
        <v>0.766022471334943</v>
      </c>
      <c r="C1010">
        <f t="shared" si="46"/>
        <v>0.6932742292113441</v>
      </c>
      <c r="F1010">
        <f t="shared" si="45"/>
        <v>3.129373055018597</v>
      </c>
    </row>
    <row r="1011" spans="1:6" ht="13.5">
      <c r="A1011" s="107">
        <f t="shared" si="47"/>
        <v>0.7665224713349429</v>
      </c>
      <c r="C1011">
        <f t="shared" si="46"/>
        <v>0.6936344794776765</v>
      </c>
      <c r="F1011">
        <f t="shared" si="45"/>
        <v>3.1329744254136536</v>
      </c>
    </row>
    <row r="1012" spans="1:6" ht="13.5">
      <c r="A1012" s="107">
        <f t="shared" si="47"/>
        <v>0.7670224713349428</v>
      </c>
      <c r="C1012">
        <f t="shared" si="46"/>
        <v>0.6939945563353928</v>
      </c>
      <c r="F1012">
        <f t="shared" si="45"/>
        <v>3.1365746840281337</v>
      </c>
    </row>
    <row r="1013" spans="1:6" ht="13.5">
      <c r="A1013" s="107">
        <f t="shared" si="47"/>
        <v>0.7675224713349428</v>
      </c>
      <c r="C1013">
        <f t="shared" si="46"/>
        <v>0.6943544596944735</v>
      </c>
      <c r="F1013">
        <f t="shared" si="45"/>
        <v>3.1401738280972986</v>
      </c>
    </row>
    <row r="1014" spans="1:6" ht="13.5">
      <c r="A1014" s="107">
        <f t="shared" si="47"/>
        <v>0.7680224713349427</v>
      </c>
      <c r="C1014">
        <f t="shared" si="46"/>
        <v>0.694714189464943</v>
      </c>
      <c r="F1014">
        <f t="shared" si="45"/>
        <v>3.1437718548614466</v>
      </c>
    </row>
    <row r="1015" spans="1:6" ht="13.5">
      <c r="A1015" s="107">
        <f t="shared" si="47"/>
        <v>0.7685224713349427</v>
      </c>
      <c r="C1015">
        <f t="shared" si="46"/>
        <v>0.6950737455568687</v>
      </c>
      <c r="F1015">
        <f t="shared" si="45"/>
        <v>3.1473687615659043</v>
      </c>
    </row>
    <row r="1016" spans="1:6" ht="13.5">
      <c r="A1016" s="107">
        <f t="shared" si="47"/>
        <v>0.7690224713349426</v>
      </c>
      <c r="C1016">
        <f t="shared" si="46"/>
        <v>0.6954331278803617</v>
      </c>
      <c r="F1016">
        <f t="shared" si="45"/>
        <v>3.1509645454610076</v>
      </c>
    </row>
    <row r="1017" spans="1:6" ht="13.5">
      <c r="A1017" s="107">
        <f t="shared" si="47"/>
        <v>0.7695224713349426</v>
      </c>
      <c r="C1017">
        <f t="shared" si="46"/>
        <v>0.6957923363455764</v>
      </c>
      <c r="F1017">
        <f t="shared" si="45"/>
        <v>3.1545592038020924</v>
      </c>
    </row>
    <row r="1018" spans="1:6" ht="13.5">
      <c r="A1018" s="107">
        <f t="shared" si="47"/>
        <v>0.7700224713349425</v>
      </c>
      <c r="C1018">
        <f t="shared" si="46"/>
        <v>0.6961513708627105</v>
      </c>
      <c r="F1018">
        <f t="shared" si="45"/>
        <v>3.158152733849476</v>
      </c>
    </row>
    <row r="1019" spans="1:6" ht="13.5">
      <c r="A1019" s="107">
        <f t="shared" si="47"/>
        <v>0.7705224713349424</v>
      </c>
      <c r="C1019">
        <f t="shared" si="46"/>
        <v>0.6965102313420055</v>
      </c>
      <c r="F1019">
        <f t="shared" si="45"/>
        <v>3.1617451328684427</v>
      </c>
    </row>
    <row r="1020" spans="1:6" ht="13.5">
      <c r="A1020" s="107">
        <f t="shared" si="47"/>
        <v>0.7710224713349424</v>
      </c>
      <c r="C1020">
        <f t="shared" si="46"/>
        <v>0.6968689176937464</v>
      </c>
      <c r="F1020">
        <f t="shared" si="45"/>
        <v>3.1653363981292344</v>
      </c>
    </row>
    <row r="1021" spans="1:6" ht="13.5">
      <c r="A1021" s="107">
        <f t="shared" si="47"/>
        <v>0.7715224713349423</v>
      </c>
      <c r="C1021">
        <f t="shared" si="46"/>
        <v>0.6972274298282615</v>
      </c>
      <c r="F1021">
        <f t="shared" si="45"/>
        <v>3.1689265269070304</v>
      </c>
    </row>
    <row r="1022" spans="1:6" ht="13.5">
      <c r="A1022" s="107">
        <f t="shared" si="47"/>
        <v>0.7720224713349423</v>
      </c>
      <c r="C1022">
        <f t="shared" si="46"/>
        <v>0.6975857676559226</v>
      </c>
      <c r="F1022">
        <f t="shared" si="45"/>
        <v>3.172515516481938</v>
      </c>
    </row>
    <row r="1023" spans="1:6" ht="13.5">
      <c r="A1023" s="107">
        <f t="shared" si="47"/>
        <v>0.7725224713349422</v>
      </c>
      <c r="C1023">
        <f t="shared" si="46"/>
        <v>0.6979439310871456</v>
      </c>
      <c r="F1023">
        <f t="shared" si="45"/>
        <v>3.176103364138979</v>
      </c>
    </row>
    <row r="1024" spans="1:6" ht="13.5">
      <c r="A1024" s="107">
        <f t="shared" si="47"/>
        <v>0.7730224713349422</v>
      </c>
      <c r="C1024">
        <f t="shared" si="46"/>
        <v>0.6983019200323894</v>
      </c>
      <c r="F1024">
        <f t="shared" si="45"/>
        <v>3.1796900671680706</v>
      </c>
    </row>
    <row r="1025" spans="1:6" ht="13.5">
      <c r="A1025" s="107">
        <f t="shared" si="47"/>
        <v>0.7735224713349421</v>
      </c>
      <c r="C1025">
        <f t="shared" si="46"/>
        <v>0.6986597344021569</v>
      </c>
      <c r="F1025">
        <f t="shared" si="45"/>
        <v>3.1832756228640138</v>
      </c>
    </row>
    <row r="1026" spans="1:6" ht="13.5">
      <c r="A1026" s="107">
        <f t="shared" si="47"/>
        <v>0.7740224713349421</v>
      </c>
      <c r="C1026">
        <f t="shared" si="46"/>
        <v>0.6990173741069944</v>
      </c>
      <c r="F1026">
        <f t="shared" si="45"/>
        <v>3.1868600285264845</v>
      </c>
    </row>
    <row r="1027" spans="1:6" ht="13.5">
      <c r="A1027" s="107">
        <f t="shared" si="47"/>
        <v>0.774522471334942</v>
      </c>
      <c r="C1027">
        <f t="shared" si="46"/>
        <v>0.699374839057492</v>
      </c>
      <c r="F1027">
        <f t="shared" si="45"/>
        <v>3.190443281460014</v>
      </c>
    </row>
    <row r="1028" spans="1:6" ht="13.5">
      <c r="A1028" s="107">
        <f t="shared" si="47"/>
        <v>0.775022471334942</v>
      </c>
      <c r="C1028">
        <f t="shared" si="46"/>
        <v>0.6997321291642834</v>
      </c>
      <c r="F1028">
        <f t="shared" si="45"/>
        <v>3.1940253789739743</v>
      </c>
    </row>
    <row r="1029" spans="1:6" ht="13.5">
      <c r="A1029" s="107">
        <f t="shared" si="47"/>
        <v>0.7755224713349419</v>
      </c>
      <c r="C1029">
        <f t="shared" si="46"/>
        <v>0.7000892443380462</v>
      </c>
      <c r="F1029">
        <f t="shared" si="45"/>
        <v>3.197606318382571</v>
      </c>
    </row>
    <row r="1030" spans="1:6" ht="13.5">
      <c r="A1030" s="107">
        <f t="shared" si="47"/>
        <v>0.7760224713349418</v>
      </c>
      <c r="C1030">
        <f t="shared" si="46"/>
        <v>0.7004461844895016</v>
      </c>
      <c r="F1030">
        <f t="shared" si="45"/>
        <v>3.2011860970048254</v>
      </c>
    </row>
    <row r="1031" spans="1:6" ht="13.5">
      <c r="A1031" s="107">
        <f t="shared" si="47"/>
        <v>0.7765224713349418</v>
      </c>
      <c r="C1031">
        <f t="shared" si="46"/>
        <v>0.7008029495294146</v>
      </c>
      <c r="F1031">
        <f t="shared" si="45"/>
        <v>3.2047647121645597</v>
      </c>
    </row>
    <row r="1032" spans="1:6" ht="13.5">
      <c r="A1032" s="107">
        <f t="shared" si="47"/>
        <v>0.7770224713349417</v>
      </c>
      <c r="C1032">
        <f t="shared" si="46"/>
        <v>0.7011595393685938</v>
      </c>
      <c r="F1032">
        <f aca="true" t="shared" si="48" ref="F1032:F1095">(Vdc_min_s1*C1032-Vo_s1)*(Vdc_min_s1*C1032-Vo_s1)*0.0005/C1032</f>
        <v>3.208342161190385</v>
      </c>
    </row>
    <row r="1033" spans="1:6" ht="13.5">
      <c r="A1033" s="107">
        <f t="shared" si="47"/>
        <v>0.7775224713349417</v>
      </c>
      <c r="C1033">
        <f t="shared" si="46"/>
        <v>0.7015159539178917</v>
      </c>
      <c r="F1033">
        <f t="shared" si="48"/>
        <v>3.211918441415687</v>
      </c>
    </row>
    <row r="1034" spans="1:6" ht="13.5">
      <c r="A1034" s="107">
        <f t="shared" si="47"/>
        <v>0.7780224713349416</v>
      </c>
      <c r="C1034">
        <f aca="true" t="shared" si="49" ref="C1034:C1097">SIN(A1034)</f>
        <v>0.7018721930882049</v>
      </c>
      <c r="F1034">
        <f t="shared" si="48"/>
        <v>3.2154935501786213</v>
      </c>
    </row>
    <row r="1035" spans="1:6" ht="13.5">
      <c r="A1035" s="107">
        <f aca="true" t="shared" si="50" ref="A1035:A1098">A1034+0.0005</f>
        <v>0.7785224713349416</v>
      </c>
      <c r="C1035">
        <f t="shared" si="49"/>
        <v>0.7022282567904734</v>
      </c>
      <c r="F1035">
        <f t="shared" si="48"/>
        <v>3.2190674848220815</v>
      </c>
    </row>
    <row r="1036" spans="1:6" ht="13.5">
      <c r="A1036" s="107">
        <f t="shared" si="50"/>
        <v>0.7790224713349415</v>
      </c>
      <c r="C1036">
        <f t="shared" si="49"/>
        <v>0.7025841449356814</v>
      </c>
      <c r="F1036">
        <f t="shared" si="48"/>
        <v>3.222640242693706</v>
      </c>
    </row>
    <row r="1037" spans="1:6" ht="13.5">
      <c r="A1037" s="107">
        <f t="shared" si="50"/>
        <v>0.7795224713349415</v>
      </c>
      <c r="C1037">
        <f t="shared" si="49"/>
        <v>0.7029398574348569</v>
      </c>
      <c r="F1037">
        <f t="shared" si="48"/>
        <v>3.2262118211458515</v>
      </c>
    </row>
    <row r="1038" spans="1:6" ht="13.5">
      <c r="A1038" s="107">
        <f t="shared" si="50"/>
        <v>0.7800224713349414</v>
      </c>
      <c r="C1038">
        <f t="shared" si="49"/>
        <v>0.7032953941990716</v>
      </c>
      <c r="F1038">
        <f t="shared" si="48"/>
        <v>3.229782217535584</v>
      </c>
    </row>
    <row r="1039" spans="1:6" ht="13.5">
      <c r="A1039" s="107">
        <f t="shared" si="50"/>
        <v>0.7805224713349413</v>
      </c>
      <c r="C1039">
        <f t="shared" si="49"/>
        <v>0.7036507551394414</v>
      </c>
      <c r="F1039">
        <f t="shared" si="48"/>
        <v>3.233351429224665</v>
      </c>
    </row>
    <row r="1040" spans="1:6" ht="13.5">
      <c r="A1040" s="107">
        <f t="shared" si="50"/>
        <v>0.7810224713349413</v>
      </c>
      <c r="C1040">
        <f t="shared" si="49"/>
        <v>0.7040059401671261</v>
      </c>
      <c r="F1040">
        <f t="shared" si="48"/>
        <v>3.2369194535795445</v>
      </c>
    </row>
    <row r="1041" spans="1:6" ht="13.5">
      <c r="A1041" s="107">
        <f t="shared" si="50"/>
        <v>0.7815224713349412</v>
      </c>
      <c r="C1041">
        <f t="shared" si="49"/>
        <v>0.7043609491933295</v>
      </c>
      <c r="F1041">
        <f t="shared" si="48"/>
        <v>3.2404862879713354</v>
      </c>
    </row>
    <row r="1042" spans="1:6" ht="13.5">
      <c r="A1042" s="107">
        <f t="shared" si="50"/>
        <v>0.7820224713349412</v>
      </c>
      <c r="C1042">
        <f t="shared" si="49"/>
        <v>0.7047157821292992</v>
      </c>
      <c r="F1042">
        <f t="shared" si="48"/>
        <v>3.244051929775812</v>
      </c>
    </row>
    <row r="1043" spans="1:6" ht="13.5">
      <c r="A1043" s="107">
        <f t="shared" si="50"/>
        <v>0.7825224713349411</v>
      </c>
      <c r="C1043">
        <f t="shared" si="49"/>
        <v>0.7050704388863271</v>
      </c>
      <c r="F1043">
        <f t="shared" si="48"/>
        <v>3.2476163763733923</v>
      </c>
    </row>
    <row r="1044" spans="1:6" ht="13.5">
      <c r="A1044" s="107">
        <f t="shared" si="50"/>
        <v>0.7830224713349411</v>
      </c>
      <c r="C1044">
        <f t="shared" si="49"/>
        <v>0.7054249193757489</v>
      </c>
      <c r="F1044">
        <f t="shared" si="48"/>
        <v>3.2511796251491245</v>
      </c>
    </row>
    <row r="1045" spans="1:6" ht="13.5">
      <c r="A1045" s="107">
        <f t="shared" si="50"/>
        <v>0.783522471334941</v>
      </c>
      <c r="C1045">
        <f t="shared" si="49"/>
        <v>0.7057792235089445</v>
      </c>
      <c r="F1045">
        <f t="shared" si="48"/>
        <v>3.2547416734926773</v>
      </c>
    </row>
    <row r="1046" spans="1:6" ht="13.5">
      <c r="A1046" s="107">
        <f t="shared" si="50"/>
        <v>0.784022471334941</v>
      </c>
      <c r="C1046">
        <f t="shared" si="49"/>
        <v>0.706133351197338</v>
      </c>
      <c r="F1046">
        <f t="shared" si="48"/>
        <v>3.258302518798324</v>
      </c>
    </row>
    <row r="1047" spans="1:6" ht="13.5">
      <c r="A1047" s="107">
        <f t="shared" si="50"/>
        <v>0.7845224713349409</v>
      </c>
      <c r="C1047">
        <f t="shared" si="49"/>
        <v>0.7064873023523973</v>
      </c>
      <c r="F1047">
        <f t="shared" si="48"/>
        <v>3.261862158464928</v>
      </c>
    </row>
    <row r="1048" spans="1:6" ht="13.5">
      <c r="A1048" s="107">
        <f t="shared" si="50"/>
        <v>0.7850224713349409</v>
      </c>
      <c r="C1048">
        <f t="shared" si="49"/>
        <v>0.7068410768856347</v>
      </c>
      <c r="F1048">
        <f t="shared" si="48"/>
        <v>3.265420589895942</v>
      </c>
    </row>
    <row r="1049" spans="1:6" ht="13.5">
      <c r="A1049" s="107">
        <f t="shared" si="50"/>
        <v>0.7855224713349408</v>
      </c>
      <c r="C1049">
        <f t="shared" si="49"/>
        <v>0.7071946747086066</v>
      </c>
      <c r="F1049">
        <f t="shared" si="48"/>
        <v>3.2689778104993774</v>
      </c>
    </row>
    <row r="1050" spans="1:6" ht="13.5">
      <c r="A1050" s="107">
        <f t="shared" si="50"/>
        <v>0.7860224713349407</v>
      </c>
      <c r="C1050">
        <f t="shared" si="49"/>
        <v>0.7075480957329134</v>
      </c>
      <c r="F1050">
        <f t="shared" si="48"/>
        <v>3.2725338176878025</v>
      </c>
    </row>
    <row r="1051" spans="1:6" ht="13.5">
      <c r="A1051" s="107">
        <f t="shared" si="50"/>
        <v>0.7865224713349407</v>
      </c>
      <c r="C1051">
        <f t="shared" si="49"/>
        <v>0.7079013398702001</v>
      </c>
      <c r="F1051">
        <f t="shared" si="48"/>
        <v>3.2760886088783345</v>
      </c>
    </row>
    <row r="1052" spans="1:6" ht="13.5">
      <c r="A1052" s="107">
        <f t="shared" si="50"/>
        <v>0.7870224713349406</v>
      </c>
      <c r="C1052">
        <f t="shared" si="49"/>
        <v>0.7082544070321555</v>
      </c>
      <c r="F1052">
        <f t="shared" si="48"/>
        <v>3.2796421814926133</v>
      </c>
    </row>
    <row r="1053" spans="1:6" ht="13.5">
      <c r="A1053" s="107">
        <f t="shared" si="50"/>
        <v>0.7875224713349406</v>
      </c>
      <c r="C1053">
        <f t="shared" si="49"/>
        <v>0.7086072971305127</v>
      </c>
      <c r="F1053">
        <f t="shared" si="48"/>
        <v>3.283194532956801</v>
      </c>
    </row>
    <row r="1054" spans="1:6" ht="13.5">
      <c r="A1054" s="107">
        <f t="shared" si="50"/>
        <v>0.7880224713349405</v>
      </c>
      <c r="C1054">
        <f t="shared" si="49"/>
        <v>0.7089600100770495</v>
      </c>
      <c r="F1054">
        <f t="shared" si="48"/>
        <v>3.286745660701563</v>
      </c>
    </row>
    <row r="1055" spans="1:6" ht="13.5">
      <c r="A1055" s="107">
        <f t="shared" si="50"/>
        <v>0.7885224713349405</v>
      </c>
      <c r="C1055">
        <f t="shared" si="49"/>
        <v>0.7093125457835873</v>
      </c>
      <c r="F1055">
        <f t="shared" si="48"/>
        <v>3.2902955621620595</v>
      </c>
    </row>
    <row r="1056" spans="1:6" ht="13.5">
      <c r="A1056" s="107">
        <f t="shared" si="50"/>
        <v>0.7890224713349404</v>
      </c>
      <c r="C1056">
        <f t="shared" si="49"/>
        <v>0.7096649041619923</v>
      </c>
      <c r="F1056">
        <f t="shared" si="48"/>
        <v>3.2938442347779295</v>
      </c>
    </row>
    <row r="1057" spans="1:6" ht="13.5">
      <c r="A1057" s="107">
        <f t="shared" si="50"/>
        <v>0.7895224713349404</v>
      </c>
      <c r="C1057">
        <f t="shared" si="49"/>
        <v>0.7100170851241752</v>
      </c>
      <c r="F1057">
        <f t="shared" si="48"/>
        <v>3.297391675993284</v>
      </c>
    </row>
    <row r="1058" spans="1:6" ht="13.5">
      <c r="A1058" s="107">
        <f t="shared" si="50"/>
        <v>0.7900224713349403</v>
      </c>
      <c r="C1058">
        <f t="shared" si="49"/>
        <v>0.7103690885820904</v>
      </c>
      <c r="F1058">
        <f t="shared" si="48"/>
        <v>3.300937883256689</v>
      </c>
    </row>
    <row r="1059" spans="1:6" ht="13.5">
      <c r="A1059" s="107">
        <f t="shared" si="50"/>
        <v>0.7905224713349402</v>
      </c>
      <c r="C1059">
        <f t="shared" si="49"/>
        <v>0.7107209144477371</v>
      </c>
      <c r="F1059">
        <f t="shared" si="48"/>
        <v>3.3044828540211517</v>
      </c>
    </row>
    <row r="1060" spans="1:6" ht="13.5">
      <c r="A1060" s="107">
        <f t="shared" si="50"/>
        <v>0.7910224713349402</v>
      </c>
      <c r="C1060">
        <f t="shared" si="49"/>
        <v>0.7110725626331589</v>
      </c>
      <c r="F1060">
        <f t="shared" si="48"/>
        <v>3.3080265857441145</v>
      </c>
    </row>
    <row r="1061" spans="1:6" ht="13.5">
      <c r="A1061" s="107">
        <f t="shared" si="50"/>
        <v>0.7915224713349401</v>
      </c>
      <c r="C1061">
        <f t="shared" si="49"/>
        <v>0.7114240330504438</v>
      </c>
      <c r="F1061">
        <f t="shared" si="48"/>
        <v>3.3115690758874416</v>
      </c>
    </row>
    <row r="1062" spans="1:6" ht="13.5">
      <c r="A1062" s="107">
        <f t="shared" si="50"/>
        <v>0.7920224713349401</v>
      </c>
      <c r="C1062">
        <f t="shared" si="49"/>
        <v>0.7117753256117241</v>
      </c>
      <c r="F1062">
        <f t="shared" si="48"/>
        <v>3.315110321917403</v>
      </c>
    </row>
    <row r="1063" spans="1:6" ht="13.5">
      <c r="A1063" s="107">
        <f t="shared" si="50"/>
        <v>0.79252247133494</v>
      </c>
      <c r="C1063">
        <f t="shared" si="49"/>
        <v>0.7121264402291767</v>
      </c>
      <c r="F1063">
        <f t="shared" si="48"/>
        <v>3.318650321304664</v>
      </c>
    </row>
    <row r="1064" spans="1:6" ht="13.5">
      <c r="A1064" s="107">
        <f t="shared" si="50"/>
        <v>0.79302247133494</v>
      </c>
      <c r="C1064">
        <f t="shared" si="49"/>
        <v>0.712477376815023</v>
      </c>
      <c r="F1064">
        <f t="shared" si="48"/>
        <v>3.322189071524276</v>
      </c>
    </row>
    <row r="1065" spans="1:6" ht="13.5">
      <c r="A1065" s="107">
        <f t="shared" si="50"/>
        <v>0.7935224713349399</v>
      </c>
      <c r="C1065">
        <f t="shared" si="49"/>
        <v>0.7128281352815288</v>
      </c>
      <c r="F1065">
        <f t="shared" si="48"/>
        <v>3.325726570055664</v>
      </c>
    </row>
    <row r="1066" spans="1:6" ht="13.5">
      <c r="A1066" s="107">
        <f t="shared" si="50"/>
        <v>0.7940224713349399</v>
      </c>
      <c r="C1066">
        <f t="shared" si="49"/>
        <v>0.7131787155410044</v>
      </c>
      <c r="F1066">
        <f t="shared" si="48"/>
        <v>3.3292628143826093</v>
      </c>
    </row>
    <row r="1067" spans="1:6" ht="13.5">
      <c r="A1067" s="107">
        <f t="shared" si="50"/>
        <v>0.7945224713349398</v>
      </c>
      <c r="C1067">
        <f t="shared" si="49"/>
        <v>0.7135291175058049</v>
      </c>
      <c r="F1067">
        <f t="shared" si="48"/>
        <v>3.332797801993249</v>
      </c>
    </row>
    <row r="1068" spans="1:6" ht="13.5">
      <c r="A1068" s="107">
        <f t="shared" si="50"/>
        <v>0.7950224713349398</v>
      </c>
      <c r="C1068">
        <f t="shared" si="49"/>
        <v>0.7138793410883297</v>
      </c>
      <c r="F1068">
        <f t="shared" si="48"/>
        <v>3.336331530380049</v>
      </c>
    </row>
    <row r="1069" spans="1:6" ht="13.5">
      <c r="A1069" s="107">
        <f t="shared" si="50"/>
        <v>0.7955224713349397</v>
      </c>
      <c r="C1069">
        <f t="shared" si="49"/>
        <v>0.714229386201023</v>
      </c>
      <c r="F1069">
        <f t="shared" si="48"/>
        <v>3.3398639970398087</v>
      </c>
    </row>
    <row r="1070" spans="1:6" ht="13.5">
      <c r="A1070" s="107">
        <f t="shared" si="50"/>
        <v>0.7960224713349396</v>
      </c>
      <c r="C1070">
        <f t="shared" si="49"/>
        <v>0.7145792527563736</v>
      </c>
      <c r="F1070">
        <f t="shared" si="48"/>
        <v>3.3433951994736364</v>
      </c>
    </row>
    <row r="1071" spans="1:6" ht="13.5">
      <c r="A1071" s="107">
        <f t="shared" si="50"/>
        <v>0.7965224713349396</v>
      </c>
      <c r="C1071">
        <f t="shared" si="49"/>
        <v>0.7149289406669145</v>
      </c>
      <c r="F1071">
        <f t="shared" si="48"/>
        <v>3.346925135186945</v>
      </c>
    </row>
    <row r="1072" spans="1:6" ht="13.5">
      <c r="A1072" s="107">
        <f t="shared" si="50"/>
        <v>0.7970224713349395</v>
      </c>
      <c r="C1072">
        <f t="shared" si="49"/>
        <v>0.715278449845224</v>
      </c>
      <c r="F1072">
        <f t="shared" si="48"/>
        <v>3.350453801689436</v>
      </c>
    </row>
    <row r="1073" spans="1:6" ht="13.5">
      <c r="A1073" s="107">
        <f t="shared" si="50"/>
        <v>0.7975224713349395</v>
      </c>
      <c r="C1073">
        <f t="shared" si="49"/>
        <v>0.7156277802039248</v>
      </c>
      <c r="F1073">
        <f t="shared" si="48"/>
        <v>3.353981196495091</v>
      </c>
    </row>
    <row r="1074" spans="1:6" ht="13.5">
      <c r="A1074" s="107">
        <f t="shared" si="50"/>
        <v>0.7980224713349394</v>
      </c>
      <c r="C1074">
        <f t="shared" si="49"/>
        <v>0.7159769316556843</v>
      </c>
      <c r="F1074">
        <f t="shared" si="48"/>
        <v>3.3575073171221623</v>
      </c>
    </row>
    <row r="1075" spans="1:6" ht="13.5">
      <c r="A1075" s="107">
        <f t="shared" si="50"/>
        <v>0.7985224713349394</v>
      </c>
      <c r="C1075">
        <f t="shared" si="49"/>
        <v>0.7163259041132146</v>
      </c>
      <c r="F1075">
        <f t="shared" si="48"/>
        <v>3.3610321610931564</v>
      </c>
    </row>
    <row r="1076" spans="1:6" ht="13.5">
      <c r="A1076" s="107">
        <f t="shared" si="50"/>
        <v>0.7990224713349393</v>
      </c>
      <c r="C1076">
        <f t="shared" si="49"/>
        <v>0.7166746974892726</v>
      </c>
      <c r="F1076">
        <f t="shared" si="48"/>
        <v>3.364555725934822</v>
      </c>
    </row>
    <row r="1077" spans="1:6" ht="13.5">
      <c r="A1077" s="107">
        <f t="shared" si="50"/>
        <v>0.7995224713349393</v>
      </c>
      <c r="C1077">
        <f t="shared" si="49"/>
        <v>0.71702331169666</v>
      </c>
      <c r="F1077">
        <f t="shared" si="48"/>
        <v>3.368078009178146</v>
      </c>
    </row>
    <row r="1078" spans="1:6" ht="13.5">
      <c r="A1078" s="107">
        <f t="shared" si="50"/>
        <v>0.8000224713349392</v>
      </c>
      <c r="C1078">
        <f t="shared" si="49"/>
        <v>0.7173717466482232</v>
      </c>
      <c r="F1078">
        <f t="shared" si="48"/>
        <v>3.3715990083583365</v>
      </c>
    </row>
    <row r="1079" spans="1:6" ht="13.5">
      <c r="A1079" s="107">
        <f t="shared" si="50"/>
        <v>0.8005224713349391</v>
      </c>
      <c r="C1079">
        <f t="shared" si="49"/>
        <v>0.7177200022568534</v>
      </c>
      <c r="F1079">
        <f t="shared" si="48"/>
        <v>3.375118721014811</v>
      </c>
    </row>
    <row r="1080" spans="1:6" ht="13.5">
      <c r="A1080" s="107">
        <f t="shared" si="50"/>
        <v>0.8010224713349391</v>
      </c>
      <c r="C1080">
        <f t="shared" si="49"/>
        <v>0.7180680784354868</v>
      </c>
      <c r="F1080">
        <f t="shared" si="48"/>
        <v>3.378637144691189</v>
      </c>
    </row>
    <row r="1081" spans="1:6" ht="13.5">
      <c r="A1081" s="107">
        <f t="shared" si="50"/>
        <v>0.801522471334939</v>
      </c>
      <c r="C1081">
        <f t="shared" si="49"/>
        <v>0.7184159750971044</v>
      </c>
      <c r="F1081">
        <f t="shared" si="48"/>
        <v>3.3821542769352773</v>
      </c>
    </row>
    <row r="1082" spans="1:6" ht="13.5">
      <c r="A1082" s="107">
        <f t="shared" si="50"/>
        <v>0.802022471334939</v>
      </c>
      <c r="C1082">
        <f t="shared" si="49"/>
        <v>0.7187636921547319</v>
      </c>
      <c r="F1082">
        <f t="shared" si="48"/>
        <v>3.385670115299063</v>
      </c>
    </row>
    <row r="1083" spans="1:6" ht="13.5">
      <c r="A1083" s="107">
        <f t="shared" si="50"/>
        <v>0.8025224713349389</v>
      </c>
      <c r="C1083">
        <f t="shared" si="49"/>
        <v>0.7191112295214401</v>
      </c>
      <c r="F1083">
        <f t="shared" si="48"/>
        <v>3.389184657338698</v>
      </c>
    </row>
    <row r="1084" spans="1:6" ht="13.5">
      <c r="A1084" s="107">
        <f t="shared" si="50"/>
        <v>0.8030224713349389</v>
      </c>
      <c r="C1084">
        <f t="shared" si="49"/>
        <v>0.7194585871103447</v>
      </c>
      <c r="F1084">
        <f t="shared" si="48"/>
        <v>3.392697900614489</v>
      </c>
    </row>
    <row r="1085" spans="1:6" ht="13.5">
      <c r="A1085" s="107">
        <f t="shared" si="50"/>
        <v>0.8035224713349388</v>
      </c>
      <c r="C1085">
        <f t="shared" si="49"/>
        <v>0.7198057648346063</v>
      </c>
      <c r="F1085">
        <f t="shared" si="48"/>
        <v>3.3962098426908915</v>
      </c>
    </row>
    <row r="1086" spans="1:6" ht="13.5">
      <c r="A1086" s="107">
        <f t="shared" si="50"/>
        <v>0.8040224713349388</v>
      </c>
      <c r="C1086">
        <f t="shared" si="49"/>
        <v>0.7201527626074304</v>
      </c>
      <c r="F1086">
        <f t="shared" si="48"/>
        <v>3.3997204811364883</v>
      </c>
    </row>
    <row r="1087" spans="1:6" ht="13.5">
      <c r="A1087" s="107">
        <f t="shared" si="50"/>
        <v>0.8045224713349387</v>
      </c>
      <c r="C1087">
        <f t="shared" si="49"/>
        <v>0.7204995803420676</v>
      </c>
      <c r="F1087">
        <f t="shared" si="48"/>
        <v>3.4032298135239905</v>
      </c>
    </row>
    <row r="1088" spans="1:6" ht="13.5">
      <c r="A1088" s="107">
        <f t="shared" si="50"/>
        <v>0.8050224713349386</v>
      </c>
      <c r="C1088">
        <f t="shared" si="49"/>
        <v>0.7208462179518135</v>
      </c>
      <c r="F1088">
        <f t="shared" si="48"/>
        <v>3.40673783743022</v>
      </c>
    </row>
    <row r="1089" spans="1:6" ht="13.5">
      <c r="A1089" s="107">
        <f t="shared" si="50"/>
        <v>0.8055224713349386</v>
      </c>
      <c r="C1089">
        <f t="shared" si="49"/>
        <v>0.7211926753500086</v>
      </c>
      <c r="F1089">
        <f t="shared" si="48"/>
        <v>3.4102445504360985</v>
      </c>
    </row>
    <row r="1090" spans="1:6" ht="13.5">
      <c r="A1090" s="107">
        <f t="shared" si="50"/>
        <v>0.8060224713349385</v>
      </c>
      <c r="C1090">
        <f t="shared" si="49"/>
        <v>0.7215389524500386</v>
      </c>
      <c r="F1090">
        <f t="shared" si="48"/>
        <v>3.4137499501266384</v>
      </c>
    </row>
    <row r="1091" spans="1:6" ht="13.5">
      <c r="A1091" s="107">
        <f t="shared" si="50"/>
        <v>0.8065224713349385</v>
      </c>
      <c r="C1091">
        <f t="shared" si="49"/>
        <v>0.7218850491653344</v>
      </c>
      <c r="F1091">
        <f t="shared" si="48"/>
        <v>3.4172540340909334</v>
      </c>
    </row>
    <row r="1092" spans="1:6" ht="13.5">
      <c r="A1092" s="107">
        <f t="shared" si="50"/>
        <v>0.8070224713349384</v>
      </c>
      <c r="C1092">
        <f t="shared" si="49"/>
        <v>0.7222309654093715</v>
      </c>
      <c r="F1092">
        <f t="shared" si="48"/>
        <v>3.4207567999221458</v>
      </c>
    </row>
    <row r="1093" spans="1:6" ht="13.5">
      <c r="A1093" s="107">
        <f t="shared" si="50"/>
        <v>0.8075224713349384</v>
      </c>
      <c r="C1093">
        <f t="shared" si="49"/>
        <v>0.7225767010956711</v>
      </c>
      <c r="F1093">
        <f t="shared" si="48"/>
        <v>3.4242582452174926</v>
      </c>
    </row>
    <row r="1094" spans="1:6" ht="13.5">
      <c r="A1094" s="107">
        <f t="shared" si="50"/>
        <v>0.8080224713349383</v>
      </c>
      <c r="C1094">
        <f t="shared" si="49"/>
        <v>0.7229222561377991</v>
      </c>
      <c r="F1094">
        <f t="shared" si="48"/>
        <v>3.4277583675782464</v>
      </c>
    </row>
    <row r="1095" spans="1:6" ht="13.5">
      <c r="A1095" s="107">
        <f t="shared" si="50"/>
        <v>0.8085224713349383</v>
      </c>
      <c r="C1095">
        <f t="shared" si="49"/>
        <v>0.7232676304493669</v>
      </c>
      <c r="F1095">
        <f t="shared" si="48"/>
        <v>3.4312571646097103</v>
      </c>
    </row>
    <row r="1096" spans="1:6" ht="13.5">
      <c r="A1096" s="107">
        <f t="shared" si="50"/>
        <v>0.8090224713349382</v>
      </c>
      <c r="C1096">
        <f t="shared" si="49"/>
        <v>0.7236128239440309</v>
      </c>
      <c r="F1096">
        <f aca="true" t="shared" si="51" ref="F1096:F1159">(Vdc_min_s1*C1096-Vo_s1)*(Vdc_min_s1*C1096-Vo_s1)*0.0005/C1096</f>
        <v>3.434754633921215</v>
      </c>
    </row>
    <row r="1097" spans="1:6" ht="13.5">
      <c r="A1097" s="107">
        <f t="shared" si="50"/>
        <v>0.8095224713349382</v>
      </c>
      <c r="C1097">
        <f t="shared" si="49"/>
        <v>0.7239578365354926</v>
      </c>
      <c r="F1097">
        <f t="shared" si="51"/>
        <v>3.438250773126108</v>
      </c>
    </row>
    <row r="1098" spans="1:6" ht="13.5">
      <c r="A1098" s="107">
        <f t="shared" si="50"/>
        <v>0.8100224713349381</v>
      </c>
      <c r="C1098">
        <f aca="true" t="shared" si="52" ref="C1098:C1161">SIN(A1098)</f>
        <v>0.724302668137499</v>
      </c>
      <c r="F1098">
        <f t="shared" si="51"/>
        <v>3.441745579841746</v>
      </c>
    </row>
    <row r="1099" spans="1:6" ht="13.5">
      <c r="A1099" s="107">
        <f aca="true" t="shared" si="53" ref="A1099:A1162">A1098+0.0005</f>
        <v>0.810522471334938</v>
      </c>
      <c r="C1099">
        <f t="shared" si="52"/>
        <v>0.7246473186638421</v>
      </c>
      <c r="F1099">
        <f t="shared" si="51"/>
        <v>3.4452390516894753</v>
      </c>
    </row>
    <row r="1100" spans="1:6" ht="13.5">
      <c r="A1100" s="107">
        <f t="shared" si="53"/>
        <v>0.811022471334938</v>
      </c>
      <c r="C1100">
        <f t="shared" si="52"/>
        <v>0.7249917880283593</v>
      </c>
      <c r="F1100">
        <f t="shared" si="51"/>
        <v>3.448731186294631</v>
      </c>
    </row>
    <row r="1101" spans="1:6" ht="13.5">
      <c r="A1101" s="107">
        <f t="shared" si="53"/>
        <v>0.8115224713349379</v>
      </c>
      <c r="C1101">
        <f t="shared" si="52"/>
        <v>0.7253360761449333</v>
      </c>
      <c r="F1101">
        <f t="shared" si="51"/>
        <v>3.4522219812865216</v>
      </c>
    </row>
    <row r="1102" spans="1:6" ht="13.5">
      <c r="A1102" s="107">
        <f t="shared" si="53"/>
        <v>0.8120224713349379</v>
      </c>
      <c r="C1102">
        <f t="shared" si="52"/>
        <v>0.725680182927492</v>
      </c>
      <c r="F1102">
        <f t="shared" si="51"/>
        <v>3.4557114342984194</v>
      </c>
    </row>
    <row r="1103" spans="1:6" ht="13.5">
      <c r="A1103" s="107">
        <f t="shared" si="53"/>
        <v>0.8125224713349378</v>
      </c>
      <c r="C1103">
        <f t="shared" si="52"/>
        <v>0.7260241082900089</v>
      </c>
      <c r="F1103">
        <f t="shared" si="51"/>
        <v>3.459199542967552</v>
      </c>
    </row>
    <row r="1104" spans="1:6" ht="13.5">
      <c r="A1104" s="107">
        <f t="shared" si="53"/>
        <v>0.8130224713349378</v>
      </c>
      <c r="C1104">
        <f t="shared" si="52"/>
        <v>0.7263678521465023</v>
      </c>
      <c r="F1104">
        <f t="shared" si="51"/>
        <v>3.4626863049350916</v>
      </c>
    </row>
    <row r="1105" spans="1:6" ht="13.5">
      <c r="A1105" s="107">
        <f t="shared" si="53"/>
        <v>0.8135224713349377</v>
      </c>
      <c r="C1105">
        <f t="shared" si="52"/>
        <v>0.7267114144110365</v>
      </c>
      <c r="F1105">
        <f t="shared" si="51"/>
        <v>3.4661717178461386</v>
      </c>
    </row>
    <row r="1106" spans="1:6" ht="13.5">
      <c r="A1106" s="107">
        <f t="shared" si="53"/>
        <v>0.8140224713349377</v>
      </c>
      <c r="C1106">
        <f t="shared" si="52"/>
        <v>0.727054794997721</v>
      </c>
      <c r="F1106">
        <f t="shared" si="51"/>
        <v>3.4696557793497256</v>
      </c>
    </row>
    <row r="1107" spans="1:6" ht="13.5">
      <c r="A1107" s="107">
        <f t="shared" si="53"/>
        <v>0.8145224713349376</v>
      </c>
      <c r="C1107">
        <f t="shared" si="52"/>
        <v>0.7273979938207104</v>
      </c>
      <c r="F1107">
        <f t="shared" si="51"/>
        <v>3.473138487098793</v>
      </c>
    </row>
    <row r="1108" spans="1:6" ht="13.5">
      <c r="A1108" s="107">
        <f t="shared" si="53"/>
        <v>0.8150224713349375</v>
      </c>
      <c r="C1108">
        <f t="shared" si="52"/>
        <v>0.7277410107942052</v>
      </c>
      <c r="F1108">
        <f t="shared" si="51"/>
        <v>3.4766198387501843</v>
      </c>
    </row>
    <row r="1109" spans="1:6" ht="13.5">
      <c r="A1109" s="107">
        <f t="shared" si="53"/>
        <v>0.8155224713349375</v>
      </c>
      <c r="C1109">
        <f t="shared" si="52"/>
        <v>0.728083845832451</v>
      </c>
      <c r="F1109">
        <f t="shared" si="51"/>
        <v>3.4800998319646386</v>
      </c>
    </row>
    <row r="1110" spans="1:6" ht="13.5">
      <c r="A1110" s="107">
        <f t="shared" si="53"/>
        <v>0.8160224713349374</v>
      </c>
      <c r="C1110">
        <f t="shared" si="52"/>
        <v>0.7284264988497393</v>
      </c>
      <c r="F1110">
        <f t="shared" si="51"/>
        <v>3.48357846440678</v>
      </c>
    </row>
    <row r="1111" spans="1:6" ht="13.5">
      <c r="A1111" s="107">
        <f t="shared" si="53"/>
        <v>0.8165224713349374</v>
      </c>
      <c r="C1111">
        <f t="shared" si="52"/>
        <v>0.7287689697604065</v>
      </c>
      <c r="F1111">
        <f t="shared" si="51"/>
        <v>3.4870557337451005</v>
      </c>
    </row>
    <row r="1112" spans="1:6" ht="13.5">
      <c r="A1112" s="107">
        <f t="shared" si="53"/>
        <v>0.8170224713349373</v>
      </c>
      <c r="C1112">
        <f t="shared" si="52"/>
        <v>0.7291112584788352</v>
      </c>
      <c r="F1112">
        <f t="shared" si="51"/>
        <v>3.490531637651959</v>
      </c>
    </row>
    <row r="1113" spans="1:6" ht="13.5">
      <c r="A1113" s="107">
        <f t="shared" si="53"/>
        <v>0.8175224713349373</v>
      </c>
      <c r="C1113">
        <f t="shared" si="52"/>
        <v>0.729453364919453</v>
      </c>
      <c r="F1113">
        <f t="shared" si="51"/>
        <v>3.4940061738035713</v>
      </c>
    </row>
    <row r="1114" spans="1:6" ht="13.5">
      <c r="A1114" s="107">
        <f t="shared" si="53"/>
        <v>0.8180224713349372</v>
      </c>
      <c r="C1114">
        <f t="shared" si="52"/>
        <v>0.7297952889967334</v>
      </c>
      <c r="F1114">
        <f t="shared" si="51"/>
        <v>3.4974793398799906</v>
      </c>
    </row>
    <row r="1115" spans="1:6" ht="13.5">
      <c r="A1115" s="107">
        <f t="shared" si="53"/>
        <v>0.8185224713349372</v>
      </c>
      <c r="C1115">
        <f t="shared" si="52"/>
        <v>0.7301370306251954</v>
      </c>
      <c r="F1115">
        <f t="shared" si="51"/>
        <v>3.5009511335651085</v>
      </c>
    </row>
    <row r="1116" spans="1:6" ht="13.5">
      <c r="A1116" s="107">
        <f t="shared" si="53"/>
        <v>0.8190224713349371</v>
      </c>
      <c r="C1116">
        <f t="shared" si="52"/>
        <v>0.7304785897194035</v>
      </c>
      <c r="F1116">
        <f t="shared" si="51"/>
        <v>3.5044215525466385</v>
      </c>
    </row>
    <row r="1117" spans="1:6" ht="13.5">
      <c r="A1117" s="107">
        <f t="shared" si="53"/>
        <v>0.819522471334937</v>
      </c>
      <c r="C1117">
        <f t="shared" si="52"/>
        <v>0.7308199661939679</v>
      </c>
      <c r="F1117">
        <f t="shared" si="51"/>
        <v>3.50789059451611</v>
      </c>
    </row>
    <row r="1118" spans="1:6" ht="13.5">
      <c r="A1118" s="107">
        <f t="shared" si="53"/>
        <v>0.820022471334937</v>
      </c>
      <c r="C1118">
        <f t="shared" si="52"/>
        <v>0.7311611599635447</v>
      </c>
      <c r="F1118">
        <f t="shared" si="51"/>
        <v>3.5113582571688577</v>
      </c>
    </row>
    <row r="1119" spans="1:6" ht="13.5">
      <c r="A1119" s="107">
        <f t="shared" si="53"/>
        <v>0.8205224713349369</v>
      </c>
      <c r="C1119">
        <f t="shared" si="52"/>
        <v>0.7315021709428352</v>
      </c>
      <c r="F1119">
        <f t="shared" si="51"/>
        <v>3.5148245382040093</v>
      </c>
    </row>
    <row r="1120" spans="1:6" ht="13.5">
      <c r="A1120" s="107">
        <f t="shared" si="53"/>
        <v>0.8210224713349369</v>
      </c>
      <c r="C1120">
        <f t="shared" si="52"/>
        <v>0.7318429990465868</v>
      </c>
      <c r="F1120">
        <f t="shared" si="51"/>
        <v>3.5182894353244794</v>
      </c>
    </row>
    <row r="1121" spans="1:6" ht="13.5">
      <c r="A1121" s="107">
        <f t="shared" si="53"/>
        <v>0.8215224713349368</v>
      </c>
      <c r="C1121">
        <f t="shared" si="52"/>
        <v>0.7321836441895925</v>
      </c>
      <c r="F1121">
        <f t="shared" si="51"/>
        <v>3.5217529462369623</v>
      </c>
    </row>
    <row r="1122" spans="1:6" ht="13.5">
      <c r="A1122" s="107">
        <f t="shared" si="53"/>
        <v>0.8220224713349368</v>
      </c>
      <c r="C1122">
        <f t="shared" si="52"/>
        <v>0.732524106286691</v>
      </c>
      <c r="F1122">
        <f t="shared" si="51"/>
        <v>3.5252150686519124</v>
      </c>
    </row>
    <row r="1123" spans="1:6" ht="13.5">
      <c r="A1123" s="107">
        <f t="shared" si="53"/>
        <v>0.8225224713349367</v>
      </c>
      <c r="C1123">
        <f t="shared" si="52"/>
        <v>0.7328643852527665</v>
      </c>
      <c r="F1123">
        <f t="shared" si="51"/>
        <v>3.528675800283543</v>
      </c>
    </row>
    <row r="1124" spans="1:6" ht="13.5">
      <c r="A1124" s="107">
        <f t="shared" si="53"/>
        <v>0.8230224713349367</v>
      </c>
      <c r="C1124">
        <f t="shared" si="52"/>
        <v>0.7332044810027497</v>
      </c>
      <c r="F1124">
        <f t="shared" si="51"/>
        <v>3.5321351388498172</v>
      </c>
    </row>
    <row r="1125" spans="1:6" ht="13.5">
      <c r="A1125" s="107">
        <f t="shared" si="53"/>
        <v>0.8235224713349366</v>
      </c>
      <c r="C1125">
        <f t="shared" si="52"/>
        <v>0.7335443934516165</v>
      </c>
      <c r="F1125">
        <f t="shared" si="51"/>
        <v>3.5355930820724346</v>
      </c>
    </row>
    <row r="1126" spans="1:6" ht="13.5">
      <c r="A1126" s="107">
        <f t="shared" si="53"/>
        <v>0.8240224713349366</v>
      </c>
      <c r="C1126">
        <f t="shared" si="52"/>
        <v>0.7338841225143887</v>
      </c>
      <c r="F1126">
        <f t="shared" si="51"/>
        <v>3.539049627676824</v>
      </c>
    </row>
    <row r="1127" spans="1:6" ht="13.5">
      <c r="A1127" s="107">
        <f t="shared" si="53"/>
        <v>0.8245224713349365</v>
      </c>
      <c r="C1127">
        <f t="shared" si="52"/>
        <v>0.7342236681061342</v>
      </c>
      <c r="F1127">
        <f t="shared" si="51"/>
        <v>3.542504773392132</v>
      </c>
    </row>
    <row r="1128" spans="1:6" ht="13.5">
      <c r="A1128" s="107">
        <f t="shared" si="53"/>
        <v>0.8250224713349364</v>
      </c>
      <c r="C1128">
        <f t="shared" si="52"/>
        <v>0.7345630301419663</v>
      </c>
      <c r="F1128">
        <f t="shared" si="51"/>
        <v>3.545958516951217</v>
      </c>
    </row>
    <row r="1129" spans="1:6" ht="13.5">
      <c r="A1129" s="107">
        <f t="shared" si="53"/>
        <v>0.8255224713349364</v>
      </c>
      <c r="C1129">
        <f t="shared" si="52"/>
        <v>0.7349022085370448</v>
      </c>
      <c r="F1129">
        <f t="shared" si="51"/>
        <v>3.5494108560906357</v>
      </c>
    </row>
    <row r="1130" spans="1:6" ht="13.5">
      <c r="A1130" s="107">
        <f t="shared" si="53"/>
        <v>0.8260224713349363</v>
      </c>
      <c r="C1130">
        <f t="shared" si="52"/>
        <v>0.7352412032065749</v>
      </c>
      <c r="F1130">
        <f t="shared" si="51"/>
        <v>3.5528617885506373</v>
      </c>
    </row>
    <row r="1131" spans="1:6" ht="13.5">
      <c r="A1131" s="107">
        <f t="shared" si="53"/>
        <v>0.8265224713349363</v>
      </c>
      <c r="C1131">
        <f t="shared" si="52"/>
        <v>0.7355800140658082</v>
      </c>
      <c r="F1131">
        <f t="shared" si="51"/>
        <v>3.5563113120751564</v>
      </c>
    </row>
    <row r="1132" spans="1:6" ht="13.5">
      <c r="A1132" s="107">
        <f t="shared" si="53"/>
        <v>0.8270224713349362</v>
      </c>
      <c r="C1132">
        <f t="shared" si="52"/>
        <v>0.7359186410300417</v>
      </c>
      <c r="F1132">
        <f t="shared" si="51"/>
        <v>3.559759424411797</v>
      </c>
    </row>
    <row r="1133" spans="1:6" ht="13.5">
      <c r="A1133" s="107">
        <f t="shared" si="53"/>
        <v>0.8275224713349362</v>
      </c>
      <c r="C1133">
        <f t="shared" si="52"/>
        <v>0.7362570840146188</v>
      </c>
      <c r="F1133">
        <f t="shared" si="51"/>
        <v>3.5632061233118244</v>
      </c>
    </row>
    <row r="1134" spans="1:6" ht="13.5">
      <c r="A1134" s="107">
        <f t="shared" si="53"/>
        <v>0.8280224713349361</v>
      </c>
      <c r="C1134">
        <f t="shared" si="52"/>
        <v>0.7365953429349288</v>
      </c>
      <c r="F1134">
        <f t="shared" si="51"/>
        <v>3.5666514065301658</v>
      </c>
    </row>
    <row r="1135" spans="1:6" ht="13.5">
      <c r="A1135" s="107">
        <f t="shared" si="53"/>
        <v>0.8285224713349361</v>
      </c>
      <c r="C1135">
        <f t="shared" si="52"/>
        <v>0.7369334177064067</v>
      </c>
      <c r="F1135">
        <f t="shared" si="51"/>
        <v>3.570095271825387</v>
      </c>
    </row>
    <row r="1136" spans="1:6" ht="13.5">
      <c r="A1136" s="107">
        <f t="shared" si="53"/>
        <v>0.829022471334936</v>
      </c>
      <c r="C1136">
        <f t="shared" si="52"/>
        <v>0.7372713082445342</v>
      </c>
      <c r="F1136">
        <f t="shared" si="51"/>
        <v>3.573537716959694</v>
      </c>
    </row>
    <row r="1137" spans="1:6" ht="13.5">
      <c r="A1137" s="107">
        <f t="shared" si="53"/>
        <v>0.829522471334936</v>
      </c>
      <c r="C1137">
        <f t="shared" si="52"/>
        <v>0.7376090144648384</v>
      </c>
      <c r="F1137">
        <f t="shared" si="51"/>
        <v>3.576978739698919</v>
      </c>
    </row>
    <row r="1138" spans="1:6" ht="13.5">
      <c r="A1138" s="107">
        <f t="shared" si="53"/>
        <v>0.8300224713349359</v>
      </c>
      <c r="C1138">
        <f t="shared" si="52"/>
        <v>0.7379465362828929</v>
      </c>
      <c r="F1138">
        <f t="shared" si="51"/>
        <v>3.5804183378125143</v>
      </c>
    </row>
    <row r="1139" spans="1:6" ht="13.5">
      <c r="A1139" s="107">
        <f t="shared" si="53"/>
        <v>0.8305224713349358</v>
      </c>
      <c r="C1139">
        <f t="shared" si="52"/>
        <v>0.7382838736143171</v>
      </c>
      <c r="F1139">
        <f t="shared" si="51"/>
        <v>3.5838565090735406</v>
      </c>
    </row>
    <row r="1140" spans="1:6" ht="13.5">
      <c r="A1140" s="107">
        <f t="shared" si="53"/>
        <v>0.8310224713349358</v>
      </c>
      <c r="C1140">
        <f t="shared" si="52"/>
        <v>0.7386210263747768</v>
      </c>
      <c r="F1140">
        <f t="shared" si="51"/>
        <v>3.587293251258659</v>
      </c>
    </row>
    <row r="1141" spans="1:6" ht="13.5">
      <c r="A1141" s="107">
        <f t="shared" si="53"/>
        <v>0.8315224713349357</v>
      </c>
      <c r="C1141">
        <f t="shared" si="52"/>
        <v>0.7389579944799837</v>
      </c>
      <c r="F1141">
        <f t="shared" si="51"/>
        <v>3.590728562148123</v>
      </c>
    </row>
    <row r="1142" spans="1:6" ht="13.5">
      <c r="A1142" s="107">
        <f t="shared" si="53"/>
        <v>0.8320224713349357</v>
      </c>
      <c r="C1142">
        <f t="shared" si="52"/>
        <v>0.7392947778456959</v>
      </c>
      <c r="F1142">
        <f t="shared" si="51"/>
        <v>3.594162439525766</v>
      </c>
    </row>
    <row r="1143" spans="1:6" ht="13.5">
      <c r="A1143" s="107">
        <f t="shared" si="53"/>
        <v>0.8325224713349356</v>
      </c>
      <c r="C1143">
        <f t="shared" si="52"/>
        <v>0.7396313763877174</v>
      </c>
      <c r="F1143">
        <f t="shared" si="51"/>
        <v>3.597594881179002</v>
      </c>
    </row>
    <row r="1144" spans="1:6" ht="13.5">
      <c r="A1144" s="107">
        <f t="shared" si="53"/>
        <v>0.8330224713349356</v>
      </c>
      <c r="C1144">
        <f t="shared" si="52"/>
        <v>0.7399677900218986</v>
      </c>
      <c r="F1144">
        <f t="shared" si="51"/>
        <v>3.6010258848988026</v>
      </c>
    </row>
    <row r="1145" spans="1:6" ht="13.5">
      <c r="A1145" s="107">
        <f t="shared" si="53"/>
        <v>0.8335224713349355</v>
      </c>
      <c r="C1145">
        <f t="shared" si="52"/>
        <v>0.7403040186641363</v>
      </c>
      <c r="F1145">
        <f t="shared" si="51"/>
        <v>3.6044554484797025</v>
      </c>
    </row>
    <row r="1146" spans="1:6" ht="13.5">
      <c r="A1146" s="107">
        <f t="shared" si="53"/>
        <v>0.8340224713349355</v>
      </c>
      <c r="C1146">
        <f t="shared" si="52"/>
        <v>0.7406400622303732</v>
      </c>
      <c r="F1146">
        <f t="shared" si="51"/>
        <v>3.607883569719781</v>
      </c>
    </row>
    <row r="1147" spans="1:6" ht="13.5">
      <c r="A1147" s="107">
        <f t="shared" si="53"/>
        <v>0.8345224713349354</v>
      </c>
      <c r="C1147">
        <f t="shared" si="52"/>
        <v>0.7409759206365982</v>
      </c>
      <c r="F1147">
        <f t="shared" si="51"/>
        <v>3.611310246420653</v>
      </c>
    </row>
    <row r="1148" spans="1:6" ht="13.5">
      <c r="A1148" s="107">
        <f t="shared" si="53"/>
        <v>0.8350224713349353</v>
      </c>
      <c r="C1148">
        <f t="shared" si="52"/>
        <v>0.741311593798847</v>
      </c>
      <c r="F1148">
        <f t="shared" si="51"/>
        <v>3.614735476387471</v>
      </c>
    </row>
    <row r="1149" spans="1:6" ht="13.5">
      <c r="A1149" s="107">
        <f t="shared" si="53"/>
        <v>0.8355224713349353</v>
      </c>
      <c r="C1149">
        <f t="shared" si="52"/>
        <v>0.7416470816332013</v>
      </c>
      <c r="F1149">
        <f t="shared" si="51"/>
        <v>3.6181592574289034</v>
      </c>
    </row>
    <row r="1150" spans="1:6" ht="13.5">
      <c r="A1150" s="107">
        <f t="shared" si="53"/>
        <v>0.8360224713349352</v>
      </c>
      <c r="C1150">
        <f t="shared" si="52"/>
        <v>0.741982384055789</v>
      </c>
      <c r="F1150">
        <f t="shared" si="51"/>
        <v>3.621581587357138</v>
      </c>
    </row>
    <row r="1151" spans="1:6" ht="13.5">
      <c r="A1151" s="107">
        <f t="shared" si="53"/>
        <v>0.8365224713349352</v>
      </c>
      <c r="C1151">
        <f t="shared" si="52"/>
        <v>0.7423175009827846</v>
      </c>
      <c r="F1151">
        <f t="shared" si="51"/>
        <v>3.6250024639878595</v>
      </c>
    </row>
    <row r="1152" spans="1:6" ht="13.5">
      <c r="A1152" s="107">
        <f t="shared" si="53"/>
        <v>0.8370224713349351</v>
      </c>
      <c r="C1152">
        <f t="shared" si="52"/>
        <v>0.7426524323304087</v>
      </c>
      <c r="F1152">
        <f t="shared" si="51"/>
        <v>3.628421885140252</v>
      </c>
    </row>
    <row r="1153" spans="1:6" ht="13.5">
      <c r="A1153" s="107">
        <f t="shared" si="53"/>
        <v>0.8375224713349351</v>
      </c>
      <c r="C1153">
        <f t="shared" si="52"/>
        <v>0.7429871780149286</v>
      </c>
      <c r="F1153">
        <f t="shared" si="51"/>
        <v>3.631839848636991</v>
      </c>
    </row>
    <row r="1154" spans="1:6" ht="13.5">
      <c r="A1154" s="107">
        <f t="shared" si="53"/>
        <v>0.838022471334935</v>
      </c>
      <c r="C1154">
        <f t="shared" si="52"/>
        <v>0.743321737952658</v>
      </c>
      <c r="F1154">
        <f t="shared" si="51"/>
        <v>3.6352563523042254</v>
      </c>
    </row>
    <row r="1155" spans="1:6" ht="13.5">
      <c r="A1155" s="107">
        <f t="shared" si="53"/>
        <v>0.838522471334935</v>
      </c>
      <c r="C1155">
        <f t="shared" si="52"/>
        <v>0.7436561120599566</v>
      </c>
      <c r="F1155">
        <f t="shared" si="51"/>
        <v>3.638671393971578</v>
      </c>
    </row>
    <row r="1156" spans="1:6" ht="13.5">
      <c r="A1156" s="107">
        <f t="shared" si="53"/>
        <v>0.8390224713349349</v>
      </c>
      <c r="C1156">
        <f t="shared" si="52"/>
        <v>0.7439903002532312</v>
      </c>
      <c r="F1156">
        <f t="shared" si="51"/>
        <v>3.6420849714721317</v>
      </c>
    </row>
    <row r="1157" spans="1:6" ht="13.5">
      <c r="A1157" s="107">
        <f t="shared" si="53"/>
        <v>0.8395224713349348</v>
      </c>
      <c r="C1157">
        <f t="shared" si="52"/>
        <v>0.7443243024489345</v>
      </c>
      <c r="F1157">
        <f t="shared" si="51"/>
        <v>3.645497082642425</v>
      </c>
    </row>
    <row r="1158" spans="1:6" ht="13.5">
      <c r="A1158" s="107">
        <f t="shared" si="53"/>
        <v>0.8400224713349348</v>
      </c>
      <c r="C1158">
        <f t="shared" si="52"/>
        <v>0.7446581185635662</v>
      </c>
      <c r="F1158">
        <f t="shared" si="51"/>
        <v>3.6489077253224416</v>
      </c>
    </row>
    <row r="1159" spans="1:6" ht="13.5">
      <c r="A1159" s="107">
        <f t="shared" si="53"/>
        <v>0.8405224713349347</v>
      </c>
      <c r="C1159">
        <f t="shared" si="52"/>
        <v>0.7449917485136721</v>
      </c>
      <c r="F1159">
        <f t="shared" si="51"/>
        <v>3.6523168973556026</v>
      </c>
    </row>
    <row r="1160" spans="1:6" ht="13.5">
      <c r="A1160" s="107">
        <f t="shared" si="53"/>
        <v>0.8410224713349347</v>
      </c>
      <c r="C1160">
        <f t="shared" si="52"/>
        <v>0.7453251922158447</v>
      </c>
      <c r="F1160">
        <f aca="true" t="shared" si="54" ref="F1160:F1223">(Vdc_min_s1*C1160-Vo_s1)*(Vdc_min_s1*C1160-Vo_s1)*0.0005/C1160</f>
        <v>3.6557245965887546</v>
      </c>
    </row>
    <row r="1161" spans="1:6" ht="13.5">
      <c r="A1161" s="107">
        <f t="shared" si="53"/>
        <v>0.8415224713349346</v>
      </c>
      <c r="C1161">
        <f t="shared" si="52"/>
        <v>0.7456584495867232</v>
      </c>
      <c r="F1161">
        <f t="shared" si="54"/>
        <v>3.6591308208721713</v>
      </c>
    </row>
    <row r="1162" spans="1:6" ht="13.5">
      <c r="A1162" s="107">
        <f t="shared" si="53"/>
        <v>0.8420224713349346</v>
      </c>
      <c r="C1162">
        <f aca="true" t="shared" si="55" ref="C1162:C1225">SIN(A1162)</f>
        <v>0.7459915205429931</v>
      </c>
      <c r="F1162">
        <f t="shared" si="54"/>
        <v>3.662535568059532</v>
      </c>
    </row>
    <row r="1163" spans="1:6" ht="13.5">
      <c r="A1163" s="107">
        <f aca="true" t="shared" si="56" ref="A1163:A1226">A1162+0.0005</f>
        <v>0.8425224713349345</v>
      </c>
      <c r="C1163">
        <f t="shared" si="55"/>
        <v>0.7463244050013869</v>
      </c>
      <c r="F1163">
        <f t="shared" si="54"/>
        <v>3.6659388360079257</v>
      </c>
    </row>
    <row r="1164" spans="1:6" ht="13.5">
      <c r="A1164" s="107">
        <f t="shared" si="56"/>
        <v>0.8430224713349345</v>
      </c>
      <c r="C1164">
        <f t="shared" si="55"/>
        <v>0.7466571028786831</v>
      </c>
      <c r="F1164">
        <f t="shared" si="54"/>
        <v>3.6693406225778324</v>
      </c>
    </row>
    <row r="1165" spans="1:6" ht="13.5">
      <c r="A1165" s="107">
        <f t="shared" si="56"/>
        <v>0.8435224713349344</v>
      </c>
      <c r="C1165">
        <f t="shared" si="55"/>
        <v>0.7469896140917076</v>
      </c>
      <c r="F1165">
        <f t="shared" si="54"/>
        <v>3.672740925633125</v>
      </c>
    </row>
    <row r="1166" spans="1:6" ht="13.5">
      <c r="A1166" s="107">
        <f t="shared" si="56"/>
        <v>0.8440224713349344</v>
      </c>
      <c r="C1166">
        <f t="shared" si="55"/>
        <v>0.7473219385573325</v>
      </c>
      <c r="F1166">
        <f t="shared" si="54"/>
        <v>3.6761397430410527</v>
      </c>
    </row>
    <row r="1167" spans="1:6" ht="13.5">
      <c r="A1167" s="107">
        <f t="shared" si="56"/>
        <v>0.8445224713349343</v>
      </c>
      <c r="C1167">
        <f t="shared" si="55"/>
        <v>0.7476540761924766</v>
      </c>
      <c r="F1167">
        <f t="shared" si="54"/>
        <v>3.6795370726722387</v>
      </c>
    </row>
    <row r="1168" spans="1:6" ht="13.5">
      <c r="A1168" s="107">
        <f t="shared" si="56"/>
        <v>0.8450224713349342</v>
      </c>
      <c r="C1168">
        <f t="shared" si="55"/>
        <v>0.7479860269141055</v>
      </c>
      <c r="F1168">
        <f t="shared" si="54"/>
        <v>3.6829329124006667</v>
      </c>
    </row>
    <row r="1169" spans="1:6" ht="13.5">
      <c r="A1169" s="107">
        <f t="shared" si="56"/>
        <v>0.8455224713349342</v>
      </c>
      <c r="C1169">
        <f t="shared" si="55"/>
        <v>0.7483177906392317</v>
      </c>
      <c r="F1169">
        <f t="shared" si="54"/>
        <v>3.686327260103679</v>
      </c>
    </row>
    <row r="1170" spans="1:6" ht="13.5">
      <c r="A1170" s="107">
        <f t="shared" si="56"/>
        <v>0.8460224713349341</v>
      </c>
      <c r="C1170">
        <f t="shared" si="55"/>
        <v>0.748649367284914</v>
      </c>
      <c r="F1170">
        <f t="shared" si="54"/>
        <v>3.6897201136619655</v>
      </c>
    </row>
    <row r="1171" spans="1:6" ht="13.5">
      <c r="A1171" s="107">
        <f t="shared" si="56"/>
        <v>0.8465224713349341</v>
      </c>
      <c r="C1171">
        <f t="shared" si="55"/>
        <v>0.7489807567682585</v>
      </c>
      <c r="F1171">
        <f t="shared" si="54"/>
        <v>3.6931114709595527</v>
      </c>
    </row>
    <row r="1172" spans="1:6" ht="13.5">
      <c r="A1172" s="107">
        <f t="shared" si="56"/>
        <v>0.847022471334934</v>
      </c>
      <c r="C1172">
        <f t="shared" si="55"/>
        <v>0.7493119590064177</v>
      </c>
      <c r="F1172">
        <f t="shared" si="54"/>
        <v>3.696501329883804</v>
      </c>
    </row>
    <row r="1173" spans="1:6" ht="13.5">
      <c r="A1173" s="107">
        <f t="shared" si="56"/>
        <v>0.847522471334934</v>
      </c>
      <c r="C1173">
        <f t="shared" si="55"/>
        <v>0.749642973916591</v>
      </c>
      <c r="F1173">
        <f t="shared" si="54"/>
        <v>3.6998896883254004</v>
      </c>
    </row>
    <row r="1174" spans="1:6" ht="13.5">
      <c r="A1174" s="107">
        <f t="shared" si="56"/>
        <v>0.8480224713349339</v>
      </c>
      <c r="C1174">
        <f t="shared" si="55"/>
        <v>0.7499738014160247</v>
      </c>
      <c r="F1174">
        <f t="shared" si="54"/>
        <v>3.7032765441783417</v>
      </c>
    </row>
    <row r="1175" spans="1:6" ht="13.5">
      <c r="A1175" s="107">
        <f t="shared" si="56"/>
        <v>0.8485224713349339</v>
      </c>
      <c r="C1175">
        <f t="shared" si="55"/>
        <v>0.7503044414220119</v>
      </c>
      <c r="F1175">
        <f t="shared" si="54"/>
        <v>3.7066618953399395</v>
      </c>
    </row>
    <row r="1176" spans="1:6" ht="13.5">
      <c r="A1176" s="107">
        <f t="shared" si="56"/>
        <v>0.8490224713349338</v>
      </c>
      <c r="C1176">
        <f t="shared" si="55"/>
        <v>0.7506348938518927</v>
      </c>
      <c r="F1176">
        <f t="shared" si="54"/>
        <v>3.7100457397107998</v>
      </c>
    </row>
    <row r="1177" spans="1:6" ht="13.5">
      <c r="A1177" s="107">
        <f t="shared" si="56"/>
        <v>0.8495224713349337</v>
      </c>
      <c r="C1177">
        <f t="shared" si="55"/>
        <v>0.7509651586230541</v>
      </c>
      <c r="F1177">
        <f t="shared" si="54"/>
        <v>3.713428075194825</v>
      </c>
    </row>
    <row r="1178" spans="1:6" ht="13.5">
      <c r="A1178" s="107">
        <f t="shared" si="56"/>
        <v>0.8500224713349337</v>
      </c>
      <c r="C1178">
        <f t="shared" si="55"/>
        <v>0.7512952356529297</v>
      </c>
      <c r="F1178">
        <f t="shared" si="54"/>
        <v>3.7168088996991995</v>
      </c>
    </row>
    <row r="1179" spans="1:6" ht="13.5">
      <c r="A1179" s="107">
        <f t="shared" si="56"/>
        <v>0.8505224713349336</v>
      </c>
      <c r="C1179">
        <f t="shared" si="55"/>
        <v>0.7516251248590001</v>
      </c>
      <c r="F1179">
        <f t="shared" si="54"/>
        <v>3.720188211134386</v>
      </c>
    </row>
    <row r="1180" spans="1:6" ht="13.5">
      <c r="A1180" s="107">
        <f t="shared" si="56"/>
        <v>0.8510224713349336</v>
      </c>
      <c r="C1180">
        <f t="shared" si="55"/>
        <v>0.7519548261587934</v>
      </c>
      <c r="F1180">
        <f t="shared" si="54"/>
        <v>3.723566007414118</v>
      </c>
    </row>
    <row r="1181" spans="1:6" ht="13.5">
      <c r="A1181" s="107">
        <f t="shared" si="56"/>
        <v>0.8515224713349335</v>
      </c>
      <c r="C1181">
        <f t="shared" si="55"/>
        <v>0.752284339469884</v>
      </c>
      <c r="F1181">
        <f t="shared" si="54"/>
        <v>3.7269422864553894</v>
      </c>
    </row>
    <row r="1182" spans="1:6" ht="13.5">
      <c r="A1182" s="107">
        <f t="shared" si="56"/>
        <v>0.8520224713349335</v>
      </c>
      <c r="C1182">
        <f t="shared" si="55"/>
        <v>0.7526136647098937</v>
      </c>
      <c r="F1182">
        <f t="shared" si="54"/>
        <v>3.7303170461784454</v>
      </c>
    </row>
    <row r="1183" spans="1:6" ht="13.5">
      <c r="A1183" s="107">
        <f t="shared" si="56"/>
        <v>0.8525224713349334</v>
      </c>
      <c r="C1183">
        <f t="shared" si="55"/>
        <v>0.7529428017964911</v>
      </c>
      <c r="F1183">
        <f t="shared" si="54"/>
        <v>3.7336902845067836</v>
      </c>
    </row>
    <row r="1184" spans="1:6" ht="13.5">
      <c r="A1184" s="107">
        <f t="shared" si="56"/>
        <v>0.8530224713349334</v>
      </c>
      <c r="C1184">
        <f t="shared" si="55"/>
        <v>0.7532717506473919</v>
      </c>
      <c r="F1184">
        <f t="shared" si="54"/>
        <v>3.7370619993671337</v>
      </c>
    </row>
    <row r="1185" spans="1:6" ht="13.5">
      <c r="A1185" s="107">
        <f t="shared" si="56"/>
        <v>0.8535224713349333</v>
      </c>
      <c r="C1185">
        <f t="shared" si="55"/>
        <v>0.7536005111803591</v>
      </c>
      <c r="F1185">
        <f t="shared" si="54"/>
        <v>3.7404321886894607</v>
      </c>
    </row>
    <row r="1186" spans="1:6" ht="13.5">
      <c r="A1186" s="107">
        <f t="shared" si="56"/>
        <v>0.8540224713349333</v>
      </c>
      <c r="C1186">
        <f t="shared" si="55"/>
        <v>0.7539290833132024</v>
      </c>
      <c r="F1186">
        <f t="shared" si="54"/>
        <v>3.743800850406952</v>
      </c>
    </row>
    <row r="1187" spans="1:6" ht="13.5">
      <c r="A1187" s="107">
        <f t="shared" si="56"/>
        <v>0.8545224713349332</v>
      </c>
      <c r="C1187">
        <f t="shared" si="55"/>
        <v>0.7542574669637787</v>
      </c>
      <c r="F1187">
        <f t="shared" si="54"/>
        <v>3.7471679824560122</v>
      </c>
    </row>
    <row r="1188" spans="1:6" ht="13.5">
      <c r="A1188" s="107">
        <f t="shared" si="56"/>
        <v>0.8550224713349331</v>
      </c>
      <c r="C1188">
        <f t="shared" si="55"/>
        <v>0.7545856620499922</v>
      </c>
      <c r="F1188">
        <f t="shared" si="54"/>
        <v>3.7505335827762525</v>
      </c>
    </row>
    <row r="1189" spans="1:6" ht="13.5">
      <c r="A1189" s="107">
        <f t="shared" si="56"/>
        <v>0.8555224713349331</v>
      </c>
      <c r="C1189">
        <f t="shared" si="55"/>
        <v>0.7549136684897942</v>
      </c>
      <c r="F1189">
        <f t="shared" si="54"/>
        <v>3.7538976493104883</v>
      </c>
    </row>
    <row r="1190" spans="1:6" ht="13.5">
      <c r="A1190" s="107">
        <f t="shared" si="56"/>
        <v>0.856022471334933</v>
      </c>
      <c r="C1190">
        <f t="shared" si="55"/>
        <v>0.755241486201183</v>
      </c>
      <c r="F1190">
        <f t="shared" si="54"/>
        <v>3.757260180004726</v>
      </c>
    </row>
    <row r="1191" spans="1:6" ht="13.5">
      <c r="A1191" s="107">
        <f t="shared" si="56"/>
        <v>0.856522471334933</v>
      </c>
      <c r="C1191">
        <f t="shared" si="55"/>
        <v>0.7555691151022041</v>
      </c>
      <c r="F1191">
        <f t="shared" si="54"/>
        <v>3.760621172808158</v>
      </c>
    </row>
    <row r="1192" spans="1:6" ht="13.5">
      <c r="A1192" s="107">
        <f t="shared" si="56"/>
        <v>0.8570224713349329</v>
      </c>
      <c r="C1192">
        <f t="shared" si="55"/>
        <v>0.7558965551109506</v>
      </c>
      <c r="F1192">
        <f t="shared" si="54"/>
        <v>3.76398062567316</v>
      </c>
    </row>
    <row r="1193" spans="1:6" ht="13.5">
      <c r="A1193" s="107">
        <f t="shared" si="56"/>
        <v>0.8575224713349329</v>
      </c>
      <c r="C1193">
        <f t="shared" si="55"/>
        <v>0.7562238061455621</v>
      </c>
      <c r="F1193">
        <f t="shared" si="54"/>
        <v>3.7673385365552763</v>
      </c>
    </row>
    <row r="1194" spans="1:6" ht="13.5">
      <c r="A1194" s="107">
        <f t="shared" si="56"/>
        <v>0.8580224713349328</v>
      </c>
      <c r="C1194">
        <f t="shared" si="55"/>
        <v>0.7565508681242259</v>
      </c>
      <c r="F1194">
        <f t="shared" si="54"/>
        <v>3.7706949034132116</v>
      </c>
    </row>
    <row r="1195" spans="1:6" ht="13.5">
      <c r="A1195" s="107">
        <f t="shared" si="56"/>
        <v>0.8585224713349328</v>
      </c>
      <c r="C1195">
        <f t="shared" si="55"/>
        <v>0.7568777409651767</v>
      </c>
      <c r="F1195">
        <f t="shared" si="54"/>
        <v>3.7740497242088358</v>
      </c>
    </row>
    <row r="1196" spans="1:6" ht="13.5">
      <c r="A1196" s="107">
        <f t="shared" si="56"/>
        <v>0.8590224713349327</v>
      </c>
      <c r="C1196">
        <f t="shared" si="55"/>
        <v>0.7572044245866962</v>
      </c>
      <c r="F1196">
        <f t="shared" si="54"/>
        <v>3.7774029969071625</v>
      </c>
    </row>
    <row r="1197" spans="1:6" ht="13.5">
      <c r="A1197" s="107">
        <f t="shared" si="56"/>
        <v>0.8595224713349326</v>
      </c>
      <c r="C1197">
        <f t="shared" si="55"/>
        <v>0.7575309189071134</v>
      </c>
      <c r="F1197">
        <f t="shared" si="54"/>
        <v>3.78075471947635</v>
      </c>
    </row>
    <row r="1198" spans="1:6" ht="13.5">
      <c r="A1198" s="107">
        <f t="shared" si="56"/>
        <v>0.8600224713349326</v>
      </c>
      <c r="C1198">
        <f t="shared" si="55"/>
        <v>0.757857223844805</v>
      </c>
      <c r="F1198">
        <f t="shared" si="54"/>
        <v>3.784104889887692</v>
      </c>
    </row>
    <row r="1199" spans="1:6" ht="13.5">
      <c r="A1199" s="107">
        <f t="shared" si="56"/>
        <v>0.8605224713349325</v>
      </c>
      <c r="C1199">
        <f t="shared" si="55"/>
        <v>0.7581833393181945</v>
      </c>
      <c r="F1199">
        <f t="shared" si="54"/>
        <v>3.787453506115609</v>
      </c>
    </row>
    <row r="1200" spans="1:6" ht="13.5">
      <c r="A1200" s="107">
        <f t="shared" si="56"/>
        <v>0.8610224713349325</v>
      </c>
      <c r="C1200">
        <f t="shared" si="55"/>
        <v>0.7585092652457531</v>
      </c>
      <c r="F1200">
        <f t="shared" si="54"/>
        <v>3.7908005661376434</v>
      </c>
    </row>
    <row r="1201" spans="1:6" ht="13.5">
      <c r="A1201" s="107">
        <f t="shared" si="56"/>
        <v>0.8615224713349324</v>
      </c>
      <c r="C1201">
        <f t="shared" si="55"/>
        <v>0.7588350015459994</v>
      </c>
      <c r="F1201">
        <f t="shared" si="54"/>
        <v>3.7941460679344527</v>
      </c>
    </row>
    <row r="1202" spans="1:6" ht="13.5">
      <c r="A1202" s="107">
        <f t="shared" si="56"/>
        <v>0.8620224713349324</v>
      </c>
      <c r="C1202">
        <f t="shared" si="55"/>
        <v>0.7591605481374992</v>
      </c>
      <c r="F1202">
        <f t="shared" si="54"/>
        <v>3.797490009489797</v>
      </c>
    </row>
    <row r="1203" spans="1:6" ht="13.5">
      <c r="A1203" s="107">
        <f t="shared" si="56"/>
        <v>0.8625224713349323</v>
      </c>
      <c r="C1203">
        <f t="shared" si="55"/>
        <v>0.7594859049388659</v>
      </c>
      <c r="F1203">
        <f t="shared" si="54"/>
        <v>3.8008323887905413</v>
      </c>
    </row>
    <row r="1204" spans="1:6" ht="13.5">
      <c r="A1204" s="107">
        <f t="shared" si="56"/>
        <v>0.8630224713349323</v>
      </c>
      <c r="C1204">
        <f t="shared" si="55"/>
        <v>0.7598110718687604</v>
      </c>
      <c r="F1204">
        <f t="shared" si="54"/>
        <v>3.8041732038266387</v>
      </c>
    </row>
    <row r="1205" spans="1:6" ht="13.5">
      <c r="A1205" s="107">
        <f t="shared" si="56"/>
        <v>0.8635224713349322</v>
      </c>
      <c r="C1205">
        <f t="shared" si="55"/>
        <v>0.7601360488458908</v>
      </c>
      <c r="F1205">
        <f t="shared" si="54"/>
        <v>3.807512452591129</v>
      </c>
    </row>
    <row r="1206" spans="1:6" ht="13.5">
      <c r="A1206" s="107">
        <f t="shared" si="56"/>
        <v>0.8640224713349322</v>
      </c>
      <c r="C1206">
        <f t="shared" si="55"/>
        <v>0.760460835789013</v>
      </c>
      <c r="F1206">
        <f t="shared" si="54"/>
        <v>3.8108501330801317</v>
      </c>
    </row>
    <row r="1207" spans="1:6" ht="13.5">
      <c r="A1207" s="107">
        <f t="shared" si="56"/>
        <v>0.8645224713349321</v>
      </c>
      <c r="C1207">
        <f t="shared" si="55"/>
        <v>0.7607854326169303</v>
      </c>
      <c r="F1207">
        <f t="shared" si="54"/>
        <v>3.8141862432928386</v>
      </c>
    </row>
    <row r="1208" spans="1:6" ht="13.5">
      <c r="A1208" s="107">
        <f t="shared" si="56"/>
        <v>0.865022471334932</v>
      </c>
      <c r="C1208">
        <f t="shared" si="55"/>
        <v>0.7611098392484933</v>
      </c>
      <c r="F1208">
        <f t="shared" si="54"/>
        <v>3.817520781231501</v>
      </c>
    </row>
    <row r="1209" spans="1:6" ht="13.5">
      <c r="A1209" s="107">
        <f t="shared" si="56"/>
        <v>0.865522471334932</v>
      </c>
      <c r="C1209">
        <f t="shared" si="55"/>
        <v>0.7614340556026005</v>
      </c>
      <c r="F1209">
        <f t="shared" si="54"/>
        <v>3.820853744901434</v>
      </c>
    </row>
    <row r="1210" spans="1:6" ht="13.5">
      <c r="A1210" s="107">
        <f t="shared" si="56"/>
        <v>0.8660224713349319</v>
      </c>
      <c r="C1210">
        <f t="shared" si="55"/>
        <v>0.7617580815981977</v>
      </c>
      <c r="F1210">
        <f t="shared" si="54"/>
        <v>3.8241851323109985</v>
      </c>
    </row>
    <row r="1211" spans="1:6" ht="13.5">
      <c r="A1211" s="107">
        <f t="shared" si="56"/>
        <v>0.8665224713349319</v>
      </c>
      <c r="C1211">
        <f t="shared" si="55"/>
        <v>0.7620819171542785</v>
      </c>
      <c r="F1211">
        <f t="shared" si="54"/>
        <v>3.8275149414716014</v>
      </c>
    </row>
    <row r="1212" spans="1:6" ht="13.5">
      <c r="A1212" s="107">
        <f t="shared" si="56"/>
        <v>0.8670224713349318</v>
      </c>
      <c r="C1212">
        <f t="shared" si="55"/>
        <v>0.762405562189884</v>
      </c>
      <c r="F1212">
        <f t="shared" si="54"/>
        <v>3.830843170397688</v>
      </c>
    </row>
    <row r="1213" spans="1:6" ht="13.5">
      <c r="A1213" s="107">
        <f t="shared" si="56"/>
        <v>0.8675224713349318</v>
      </c>
      <c r="C1213">
        <f t="shared" si="55"/>
        <v>0.762729016624103</v>
      </c>
      <c r="F1213">
        <f t="shared" si="54"/>
        <v>3.834169817106729</v>
      </c>
    </row>
    <row r="1214" spans="1:6" ht="13.5">
      <c r="A1214" s="107">
        <f t="shared" si="56"/>
        <v>0.8680224713349317</v>
      </c>
      <c r="C1214">
        <f t="shared" si="55"/>
        <v>0.7630522803760716</v>
      </c>
      <c r="F1214">
        <f t="shared" si="54"/>
        <v>3.837494879619224</v>
      </c>
    </row>
    <row r="1215" spans="1:6" ht="13.5">
      <c r="A1215" s="107">
        <f t="shared" si="56"/>
        <v>0.8685224713349317</v>
      </c>
      <c r="C1215">
        <f t="shared" si="55"/>
        <v>0.7633753533649743</v>
      </c>
      <c r="F1215">
        <f t="shared" si="54"/>
        <v>3.840818355958685</v>
      </c>
    </row>
    <row r="1216" spans="1:6" ht="13.5">
      <c r="A1216" s="107">
        <f t="shared" si="56"/>
        <v>0.8690224713349316</v>
      </c>
      <c r="C1216">
        <f t="shared" si="55"/>
        <v>0.7636982355100425</v>
      </c>
      <c r="F1216">
        <f t="shared" si="54"/>
        <v>3.844140244151632</v>
      </c>
    </row>
    <row r="1217" spans="1:6" ht="13.5">
      <c r="A1217" s="107">
        <f t="shared" si="56"/>
        <v>0.8695224713349315</v>
      </c>
      <c r="C1217">
        <f t="shared" si="55"/>
        <v>0.7640209267305559</v>
      </c>
      <c r="F1217">
        <f t="shared" si="54"/>
        <v>3.8474605422275965</v>
      </c>
    </row>
    <row r="1218" spans="1:6" ht="13.5">
      <c r="A1218" s="107">
        <f t="shared" si="56"/>
        <v>0.8700224713349315</v>
      </c>
      <c r="C1218">
        <f t="shared" si="55"/>
        <v>0.7643434269458415</v>
      </c>
      <c r="F1218">
        <f t="shared" si="54"/>
        <v>3.8507792482190957</v>
      </c>
    </row>
    <row r="1219" spans="1:6" ht="13.5">
      <c r="A1219" s="107">
        <f t="shared" si="56"/>
        <v>0.8705224713349314</v>
      </c>
      <c r="C1219">
        <f t="shared" si="55"/>
        <v>0.7646657360752743</v>
      </c>
      <c r="F1219">
        <f t="shared" si="54"/>
        <v>3.854096360161644</v>
      </c>
    </row>
    <row r="1220" spans="1:6" ht="13.5">
      <c r="A1220" s="107">
        <f t="shared" si="56"/>
        <v>0.8710224713349314</v>
      </c>
      <c r="C1220">
        <f t="shared" si="55"/>
        <v>0.7649878540382772</v>
      </c>
      <c r="F1220">
        <f t="shared" si="54"/>
        <v>3.857411876093734</v>
      </c>
    </row>
    <row r="1221" spans="1:6" ht="13.5">
      <c r="A1221" s="107">
        <f t="shared" si="56"/>
        <v>0.8715224713349313</v>
      </c>
      <c r="C1221">
        <f t="shared" si="55"/>
        <v>0.7653097807543205</v>
      </c>
      <c r="F1221">
        <f t="shared" si="54"/>
        <v>3.8607257940568376</v>
      </c>
    </row>
    <row r="1222" spans="1:6" ht="13.5">
      <c r="A1222" s="107">
        <f t="shared" si="56"/>
        <v>0.8720224713349313</v>
      </c>
      <c r="C1222">
        <f t="shared" si="55"/>
        <v>0.7656315161429227</v>
      </c>
      <c r="F1222">
        <f t="shared" si="54"/>
        <v>3.8640381120953946</v>
      </c>
    </row>
    <row r="1223" spans="1:6" ht="13.5">
      <c r="A1223" s="107">
        <f t="shared" si="56"/>
        <v>0.8725224713349312</v>
      </c>
      <c r="C1223">
        <f t="shared" si="55"/>
        <v>0.7659530601236497</v>
      </c>
      <c r="F1223">
        <f t="shared" si="54"/>
        <v>3.867348828256806</v>
      </c>
    </row>
    <row r="1224" spans="1:6" ht="13.5">
      <c r="A1224" s="107">
        <f t="shared" si="56"/>
        <v>0.8730224713349312</v>
      </c>
      <c r="C1224">
        <f t="shared" si="55"/>
        <v>0.7662744126161157</v>
      </c>
      <c r="F1224">
        <f aca="true" t="shared" si="57" ref="F1224:F1287">(Vdc_min_s1*C1224-Vo_s1)*(Vdc_min_s1*C1224-Vo_s1)*0.0005/C1224</f>
        <v>3.870657940591433</v>
      </c>
    </row>
    <row r="1225" spans="1:6" ht="13.5">
      <c r="A1225" s="107">
        <f t="shared" si="56"/>
        <v>0.8735224713349311</v>
      </c>
      <c r="C1225">
        <f t="shared" si="55"/>
        <v>0.7665955735399826</v>
      </c>
      <c r="F1225">
        <f t="shared" si="57"/>
        <v>3.8739654471525857</v>
      </c>
    </row>
    <row r="1226" spans="1:6" ht="13.5">
      <c r="A1226" s="107">
        <f t="shared" si="56"/>
        <v>0.874022471334931</v>
      </c>
      <c r="C1226">
        <f aca="true" t="shared" si="58" ref="C1226:C1289">SIN(A1226)</f>
        <v>0.7669165428149601</v>
      </c>
      <c r="F1226">
        <f t="shared" si="57"/>
        <v>3.877271345996516</v>
      </c>
    </row>
    <row r="1227" spans="1:6" ht="13.5">
      <c r="A1227" s="107">
        <f aca="true" t="shared" si="59" ref="A1227:A1290">A1226+0.0005</f>
        <v>0.874522471334931</v>
      </c>
      <c r="C1227">
        <f t="shared" si="58"/>
        <v>0.7672373203608059</v>
      </c>
      <c r="F1227">
        <f t="shared" si="57"/>
        <v>3.880575635182414</v>
      </c>
    </row>
    <row r="1228" spans="1:6" ht="13.5">
      <c r="A1228" s="107">
        <f t="shared" si="59"/>
        <v>0.8750224713349309</v>
      </c>
      <c r="C1228">
        <f t="shared" si="58"/>
        <v>0.7675579060973255</v>
      </c>
      <c r="F1228">
        <f t="shared" si="57"/>
        <v>3.8838783127723975</v>
      </c>
    </row>
    <row r="1229" spans="1:6" ht="13.5">
      <c r="A1229" s="107">
        <f t="shared" si="59"/>
        <v>0.8755224713349309</v>
      </c>
      <c r="C1229">
        <f t="shared" si="58"/>
        <v>0.7678782999443727</v>
      </c>
      <c r="F1229">
        <f t="shared" si="57"/>
        <v>3.887179376831511</v>
      </c>
    </row>
    <row r="1230" spans="1:6" ht="13.5">
      <c r="A1230" s="107">
        <f t="shared" si="59"/>
        <v>0.8760224713349308</v>
      </c>
      <c r="C1230">
        <f t="shared" si="58"/>
        <v>0.7681985018218489</v>
      </c>
      <c r="F1230">
        <f t="shared" si="57"/>
        <v>3.890478825427716</v>
      </c>
    </row>
    <row r="1231" spans="1:6" ht="13.5">
      <c r="A1231" s="107">
        <f t="shared" si="59"/>
        <v>0.8765224713349308</v>
      </c>
      <c r="C1231">
        <f t="shared" si="58"/>
        <v>0.7685185116497035</v>
      </c>
      <c r="F1231">
        <f t="shared" si="57"/>
        <v>3.8937766566318825</v>
      </c>
    </row>
    <row r="1232" spans="1:6" ht="13.5">
      <c r="A1232" s="107">
        <f t="shared" si="59"/>
        <v>0.8770224713349307</v>
      </c>
      <c r="C1232">
        <f t="shared" si="58"/>
        <v>0.7688383293479344</v>
      </c>
      <c r="F1232">
        <f t="shared" si="57"/>
        <v>3.897072868517791</v>
      </c>
    </row>
    <row r="1233" spans="1:6" ht="13.5">
      <c r="A1233" s="107">
        <f t="shared" si="59"/>
        <v>0.8775224713349307</v>
      </c>
      <c r="C1233">
        <f t="shared" si="58"/>
        <v>0.7691579548365869</v>
      </c>
      <c r="F1233">
        <f t="shared" si="57"/>
        <v>3.9003674591621134</v>
      </c>
    </row>
    <row r="1234" spans="1:6" ht="13.5">
      <c r="A1234" s="107">
        <f t="shared" si="59"/>
        <v>0.8780224713349306</v>
      </c>
      <c r="C1234">
        <f t="shared" si="58"/>
        <v>0.7694773880357546</v>
      </c>
      <c r="F1234">
        <f t="shared" si="57"/>
        <v>3.903660426644416</v>
      </c>
    </row>
    <row r="1235" spans="1:6" ht="13.5">
      <c r="A1235" s="107">
        <f t="shared" si="59"/>
        <v>0.8785224713349306</v>
      </c>
      <c r="C1235">
        <f t="shared" si="58"/>
        <v>0.7697966288655793</v>
      </c>
      <c r="F1235">
        <f t="shared" si="57"/>
        <v>3.906951769047153</v>
      </c>
    </row>
    <row r="1236" spans="1:6" ht="13.5">
      <c r="A1236" s="107">
        <f t="shared" si="59"/>
        <v>0.8790224713349305</v>
      </c>
      <c r="C1236">
        <f t="shared" si="58"/>
        <v>0.770115677246251</v>
      </c>
      <c r="F1236">
        <f t="shared" si="57"/>
        <v>3.910241484455655</v>
      </c>
    </row>
    <row r="1237" spans="1:6" ht="13.5">
      <c r="A1237" s="107">
        <f t="shared" si="59"/>
        <v>0.8795224713349304</v>
      </c>
      <c r="C1237">
        <f t="shared" si="58"/>
        <v>0.7704345330980071</v>
      </c>
      <c r="F1237">
        <f t="shared" si="57"/>
        <v>3.9135295709581244</v>
      </c>
    </row>
    <row r="1238" spans="1:6" ht="13.5">
      <c r="A1238" s="107">
        <f t="shared" si="59"/>
        <v>0.8800224713349304</v>
      </c>
      <c r="C1238">
        <f t="shared" si="58"/>
        <v>0.7707531963411342</v>
      </c>
      <c r="F1238">
        <f t="shared" si="57"/>
        <v>3.916816026645636</v>
      </c>
    </row>
    <row r="1239" spans="1:6" ht="13.5">
      <c r="A1239" s="107">
        <f t="shared" si="59"/>
        <v>0.8805224713349303</v>
      </c>
      <c r="C1239">
        <f t="shared" si="58"/>
        <v>0.7710716668959661</v>
      </c>
      <c r="F1239">
        <f t="shared" si="57"/>
        <v>3.92010084961212</v>
      </c>
    </row>
    <row r="1240" spans="1:6" ht="13.5">
      <c r="A1240" s="107">
        <f t="shared" si="59"/>
        <v>0.8810224713349303</v>
      </c>
      <c r="C1240">
        <f t="shared" si="58"/>
        <v>0.7713899446828852</v>
      </c>
      <c r="F1240">
        <f t="shared" si="57"/>
        <v>3.923384037954361</v>
      </c>
    </row>
    <row r="1241" spans="1:6" ht="13.5">
      <c r="A1241" s="107">
        <f t="shared" si="59"/>
        <v>0.8815224713349302</v>
      </c>
      <c r="C1241">
        <f t="shared" si="58"/>
        <v>0.7717080296223223</v>
      </c>
      <c r="F1241">
        <f t="shared" si="57"/>
        <v>3.9266655897719964</v>
      </c>
    </row>
    <row r="1242" spans="1:6" ht="13.5">
      <c r="A1242" s="107">
        <f t="shared" si="59"/>
        <v>0.8820224713349302</v>
      </c>
      <c r="C1242">
        <f t="shared" si="58"/>
        <v>0.772025921634756</v>
      </c>
      <c r="F1242">
        <f t="shared" si="57"/>
        <v>3.9299455031674984</v>
      </c>
    </row>
    <row r="1243" spans="1:6" ht="13.5">
      <c r="A1243" s="107">
        <f t="shared" si="59"/>
        <v>0.8825224713349301</v>
      </c>
      <c r="C1243">
        <f t="shared" si="58"/>
        <v>0.7723436206407133</v>
      </c>
      <c r="F1243">
        <f t="shared" si="57"/>
        <v>3.9332237762461792</v>
      </c>
    </row>
    <row r="1244" spans="1:6" ht="13.5">
      <c r="A1244" s="107">
        <f t="shared" si="59"/>
        <v>0.8830224713349301</v>
      </c>
      <c r="C1244">
        <f t="shared" si="58"/>
        <v>0.7726611265607695</v>
      </c>
      <c r="F1244">
        <f t="shared" si="57"/>
        <v>3.936500407116182</v>
      </c>
    </row>
    <row r="1245" spans="1:6" ht="13.5">
      <c r="A1245" s="107">
        <f t="shared" si="59"/>
        <v>0.88352247133493</v>
      </c>
      <c r="C1245">
        <f t="shared" si="58"/>
        <v>0.772978439315548</v>
      </c>
      <c r="F1245">
        <f t="shared" si="57"/>
        <v>3.939775393888472</v>
      </c>
    </row>
    <row r="1246" spans="1:6" ht="13.5">
      <c r="A1246" s="107">
        <f t="shared" si="59"/>
        <v>0.88402247133493</v>
      </c>
      <c r="C1246">
        <f t="shared" si="58"/>
        <v>0.7732955588257207</v>
      </c>
      <c r="F1246">
        <f t="shared" si="57"/>
        <v>3.9430487346768266</v>
      </c>
    </row>
    <row r="1247" spans="1:6" ht="13.5">
      <c r="A1247" s="107">
        <f t="shared" si="59"/>
        <v>0.8845224713349299</v>
      </c>
      <c r="C1247">
        <f t="shared" si="58"/>
        <v>0.7736124850120077</v>
      </c>
      <c r="F1247">
        <f t="shared" si="57"/>
        <v>3.946320427597846</v>
      </c>
    </row>
    <row r="1248" spans="1:6" ht="13.5">
      <c r="A1248" s="107">
        <f t="shared" si="59"/>
        <v>0.8850224713349298</v>
      </c>
      <c r="C1248">
        <f t="shared" si="58"/>
        <v>0.7739292177951775</v>
      </c>
      <c r="F1248">
        <f t="shared" si="57"/>
        <v>3.949590470770924</v>
      </c>
    </row>
    <row r="1249" spans="1:6" ht="13.5">
      <c r="A1249" s="107">
        <f t="shared" si="59"/>
        <v>0.8855224713349298</v>
      </c>
      <c r="C1249">
        <f t="shared" si="58"/>
        <v>0.774245757096047</v>
      </c>
      <c r="F1249">
        <f t="shared" si="57"/>
        <v>3.952858862318263</v>
      </c>
    </row>
    <row r="1250" spans="1:6" ht="13.5">
      <c r="A1250" s="107">
        <f t="shared" si="59"/>
        <v>0.8860224713349297</v>
      </c>
      <c r="C1250">
        <f t="shared" si="58"/>
        <v>0.7745621028354811</v>
      </c>
      <c r="F1250">
        <f t="shared" si="57"/>
        <v>3.9561256003648486</v>
      </c>
    </row>
    <row r="1251" spans="1:6" ht="13.5">
      <c r="A1251" s="107">
        <f t="shared" si="59"/>
        <v>0.8865224713349297</v>
      </c>
      <c r="C1251">
        <f t="shared" si="58"/>
        <v>0.7748782549343937</v>
      </c>
      <c r="F1251">
        <f t="shared" si="57"/>
        <v>3.959390683038468</v>
      </c>
    </row>
    <row r="1252" spans="1:6" ht="13.5">
      <c r="A1252" s="107">
        <f t="shared" si="59"/>
        <v>0.8870224713349296</v>
      </c>
      <c r="C1252">
        <f t="shared" si="58"/>
        <v>0.7751942133137465</v>
      </c>
      <c r="F1252">
        <f t="shared" si="57"/>
        <v>3.9626541084696747</v>
      </c>
    </row>
    <row r="1253" spans="1:6" ht="13.5">
      <c r="A1253" s="107">
        <f t="shared" si="59"/>
        <v>0.8875224713349296</v>
      </c>
      <c r="C1253">
        <f t="shared" si="58"/>
        <v>0.7755099778945499</v>
      </c>
      <c r="F1253">
        <f t="shared" si="57"/>
        <v>3.965915874791805</v>
      </c>
    </row>
    <row r="1254" spans="1:6" ht="13.5">
      <c r="A1254" s="107">
        <f t="shared" si="59"/>
        <v>0.8880224713349295</v>
      </c>
      <c r="C1254">
        <f t="shared" si="58"/>
        <v>0.775825548597863</v>
      </c>
      <c r="F1254">
        <f t="shared" si="57"/>
        <v>3.969175980140966</v>
      </c>
    </row>
    <row r="1255" spans="1:6" ht="13.5">
      <c r="A1255" s="107">
        <f t="shared" si="59"/>
        <v>0.8885224713349295</v>
      </c>
      <c r="C1255">
        <f t="shared" si="58"/>
        <v>0.776140925344793</v>
      </c>
      <c r="F1255">
        <f t="shared" si="57"/>
        <v>3.972434422656027</v>
      </c>
    </row>
    <row r="1256" spans="1:6" ht="13.5">
      <c r="A1256" s="107">
        <f t="shared" si="59"/>
        <v>0.8890224713349294</v>
      </c>
      <c r="C1256">
        <f t="shared" si="58"/>
        <v>0.7764561080564957</v>
      </c>
      <c r="F1256">
        <f t="shared" si="57"/>
        <v>3.975691200478613</v>
      </c>
    </row>
    <row r="1257" spans="1:6" ht="13.5">
      <c r="A1257" s="107">
        <f t="shared" si="59"/>
        <v>0.8895224713349293</v>
      </c>
      <c r="C1257">
        <f t="shared" si="58"/>
        <v>0.7767710966541753</v>
      </c>
      <c r="F1257">
        <f t="shared" si="57"/>
        <v>3.9789463117531034</v>
      </c>
    </row>
    <row r="1258" spans="1:6" ht="13.5">
      <c r="A1258" s="107">
        <f t="shared" si="59"/>
        <v>0.8900224713349293</v>
      </c>
      <c r="C1258">
        <f t="shared" si="58"/>
        <v>0.7770858910590849</v>
      </c>
      <c r="F1258">
        <f t="shared" si="57"/>
        <v>3.9821997546266212</v>
      </c>
    </row>
    <row r="1259" spans="1:6" ht="13.5">
      <c r="A1259" s="107">
        <f t="shared" si="59"/>
        <v>0.8905224713349292</v>
      </c>
      <c r="C1259">
        <f t="shared" si="58"/>
        <v>0.7774004911925257</v>
      </c>
      <c r="F1259">
        <f t="shared" si="57"/>
        <v>3.985451527249035</v>
      </c>
    </row>
    <row r="1260" spans="1:6" ht="13.5">
      <c r="A1260" s="107">
        <f t="shared" si="59"/>
        <v>0.8910224713349292</v>
      </c>
      <c r="C1260">
        <f t="shared" si="58"/>
        <v>0.7777148969758478</v>
      </c>
      <c r="F1260">
        <f t="shared" si="57"/>
        <v>3.9887016277729384</v>
      </c>
    </row>
    <row r="1261" spans="1:6" ht="13.5">
      <c r="A1261" s="107">
        <f t="shared" si="59"/>
        <v>0.8915224713349291</v>
      </c>
      <c r="C1261">
        <f t="shared" si="58"/>
        <v>0.7780291083304498</v>
      </c>
      <c r="F1261">
        <f t="shared" si="57"/>
        <v>3.991950054353665</v>
      </c>
    </row>
    <row r="1262" spans="1:6" ht="13.5">
      <c r="A1262" s="107">
        <f t="shared" si="59"/>
        <v>0.8920224713349291</v>
      </c>
      <c r="C1262">
        <f t="shared" si="58"/>
        <v>0.7783431251777787</v>
      </c>
      <c r="F1262">
        <f t="shared" si="57"/>
        <v>3.995196805149261</v>
      </c>
    </row>
    <row r="1263" spans="1:6" ht="13.5">
      <c r="A1263" s="107">
        <f t="shared" si="59"/>
        <v>0.892522471334929</v>
      </c>
      <c r="C1263">
        <f t="shared" si="58"/>
        <v>0.7786569474393303</v>
      </c>
      <c r="F1263">
        <f t="shared" si="57"/>
        <v>3.9984418783204974</v>
      </c>
    </row>
    <row r="1264" spans="1:6" ht="13.5">
      <c r="A1264" s="107">
        <f t="shared" si="59"/>
        <v>0.893022471334929</v>
      </c>
      <c r="C1264">
        <f t="shared" si="58"/>
        <v>0.7789705750366491</v>
      </c>
      <c r="F1264">
        <f t="shared" si="57"/>
        <v>4.001685272030852</v>
      </c>
    </row>
    <row r="1265" spans="1:6" ht="13.5">
      <c r="A1265" s="107">
        <f t="shared" si="59"/>
        <v>0.8935224713349289</v>
      </c>
      <c r="C1265">
        <f t="shared" si="58"/>
        <v>0.7792840078913283</v>
      </c>
      <c r="F1265">
        <f t="shared" si="57"/>
        <v>4.004926984446512</v>
      </c>
    </row>
    <row r="1266" spans="1:6" ht="13.5">
      <c r="A1266" s="107">
        <f t="shared" si="59"/>
        <v>0.8940224713349288</v>
      </c>
      <c r="C1266">
        <f t="shared" si="58"/>
        <v>0.7795972459250096</v>
      </c>
      <c r="F1266">
        <f t="shared" si="57"/>
        <v>4.008167013736359</v>
      </c>
    </row>
    <row r="1267" spans="1:6" ht="13.5">
      <c r="A1267" s="107">
        <f t="shared" si="59"/>
        <v>0.8945224713349288</v>
      </c>
      <c r="C1267">
        <f t="shared" si="58"/>
        <v>0.7799102890593833</v>
      </c>
      <c r="F1267">
        <f t="shared" si="57"/>
        <v>4.011405358071976</v>
      </c>
    </row>
    <row r="1268" spans="1:6" ht="13.5">
      <c r="A1268" s="107">
        <f t="shared" si="59"/>
        <v>0.8950224713349287</v>
      </c>
      <c r="C1268">
        <f t="shared" si="58"/>
        <v>0.780223137216189</v>
      </c>
      <c r="F1268">
        <f t="shared" si="57"/>
        <v>4.014642015627634</v>
      </c>
    </row>
    <row r="1269" spans="1:6" ht="13.5">
      <c r="A1269" s="107">
        <f t="shared" si="59"/>
        <v>0.8955224713349287</v>
      </c>
      <c r="C1269">
        <f t="shared" si="58"/>
        <v>0.7805357903172143</v>
      </c>
      <c r="F1269">
        <f t="shared" si="57"/>
        <v>4.01787698458028</v>
      </c>
    </row>
    <row r="1270" spans="1:6" ht="13.5">
      <c r="A1270" s="107">
        <f t="shared" si="59"/>
        <v>0.8960224713349286</v>
      </c>
      <c r="C1270">
        <f t="shared" si="58"/>
        <v>0.7808482482842962</v>
      </c>
      <c r="F1270">
        <f t="shared" si="57"/>
        <v>4.021110263109548</v>
      </c>
    </row>
    <row r="1271" spans="1:6" ht="13.5">
      <c r="A1271" s="107">
        <f t="shared" si="59"/>
        <v>0.8965224713349286</v>
      </c>
      <c r="C1271">
        <f t="shared" si="58"/>
        <v>0.78116051103932</v>
      </c>
      <c r="F1271">
        <f t="shared" si="57"/>
        <v>4.024341849397735</v>
      </c>
    </row>
    <row r="1272" spans="1:6" ht="13.5">
      <c r="A1272" s="107">
        <f t="shared" si="59"/>
        <v>0.8970224713349285</v>
      </c>
      <c r="C1272">
        <f t="shared" si="58"/>
        <v>0.7814725785042201</v>
      </c>
      <c r="F1272">
        <f t="shared" si="57"/>
        <v>4.027571741629811</v>
      </c>
    </row>
    <row r="1273" spans="1:6" ht="13.5">
      <c r="A1273" s="107">
        <f t="shared" si="59"/>
        <v>0.8975224713349285</v>
      </c>
      <c r="C1273">
        <f t="shared" si="58"/>
        <v>0.7817844506009798</v>
      </c>
      <c r="F1273">
        <f t="shared" si="57"/>
        <v>4.0307999379934065</v>
      </c>
    </row>
    <row r="1274" spans="1:6" ht="13.5">
      <c r="A1274" s="107">
        <f t="shared" si="59"/>
        <v>0.8980224713349284</v>
      </c>
      <c r="C1274">
        <f t="shared" si="58"/>
        <v>0.7820961272516308</v>
      </c>
      <c r="F1274">
        <f t="shared" si="57"/>
        <v>4.034026436678807</v>
      </c>
    </row>
    <row r="1275" spans="1:6" ht="13.5">
      <c r="A1275" s="107">
        <f t="shared" si="59"/>
        <v>0.8985224713349284</v>
      </c>
      <c r="C1275">
        <f t="shared" si="58"/>
        <v>0.7824076083782541</v>
      </c>
      <c r="F1275">
        <f t="shared" si="57"/>
        <v>4.0372512358789425</v>
      </c>
    </row>
    <row r="1276" spans="1:6" ht="13.5">
      <c r="A1276" s="107">
        <f t="shared" si="59"/>
        <v>0.8990224713349283</v>
      </c>
      <c r="C1276">
        <f t="shared" si="58"/>
        <v>0.7827188939029793</v>
      </c>
      <c r="F1276">
        <f t="shared" si="57"/>
        <v>4.040474333789397</v>
      </c>
    </row>
    <row r="1277" spans="1:6" ht="13.5">
      <c r="A1277" s="107">
        <f t="shared" si="59"/>
        <v>0.8995224713349282</v>
      </c>
      <c r="C1277">
        <f t="shared" si="58"/>
        <v>0.7830299837479852</v>
      </c>
      <c r="F1277">
        <f t="shared" si="57"/>
        <v>4.043695728608384</v>
      </c>
    </row>
    <row r="1278" spans="1:6" ht="13.5">
      <c r="A1278" s="107">
        <f t="shared" si="59"/>
        <v>0.9000224713349282</v>
      </c>
      <c r="C1278">
        <f t="shared" si="58"/>
        <v>0.7833408778354992</v>
      </c>
      <c r="F1278">
        <f t="shared" si="57"/>
        <v>4.046915418536759</v>
      </c>
    </row>
    <row r="1279" spans="1:6" ht="13.5">
      <c r="A1279" s="107">
        <f t="shared" si="59"/>
        <v>0.9005224713349281</v>
      </c>
      <c r="C1279">
        <f t="shared" si="58"/>
        <v>0.7836515760877978</v>
      </c>
      <c r="F1279">
        <f t="shared" si="57"/>
        <v>4.050133401777998</v>
      </c>
    </row>
    <row r="1280" spans="1:6" ht="13.5">
      <c r="A1280" s="107">
        <f t="shared" si="59"/>
        <v>0.9010224713349281</v>
      </c>
      <c r="C1280">
        <f t="shared" si="58"/>
        <v>0.7839620784272066</v>
      </c>
      <c r="F1280">
        <f t="shared" si="57"/>
        <v>4.053349676538208</v>
      </c>
    </row>
    <row r="1281" spans="1:6" ht="13.5">
      <c r="A1281" s="107">
        <f t="shared" si="59"/>
        <v>0.901522471334928</v>
      </c>
      <c r="C1281">
        <f t="shared" si="58"/>
        <v>0.7842723847760996</v>
      </c>
      <c r="F1281">
        <f t="shared" si="57"/>
        <v>4.056564241026104</v>
      </c>
    </row>
    <row r="1282" spans="1:6" ht="13.5">
      <c r="A1282" s="107">
        <f t="shared" si="59"/>
        <v>0.902022471334928</v>
      </c>
      <c r="C1282">
        <f t="shared" si="58"/>
        <v>0.7845824950569007</v>
      </c>
      <c r="F1282">
        <f t="shared" si="57"/>
        <v>4.059777093453021</v>
      </c>
    </row>
    <row r="1283" spans="1:6" ht="13.5">
      <c r="A1283" s="107">
        <f t="shared" si="59"/>
        <v>0.9025224713349279</v>
      </c>
      <c r="C1283">
        <f t="shared" si="58"/>
        <v>0.7848924091920821</v>
      </c>
      <c r="F1283">
        <f t="shared" si="57"/>
        <v>4.062988232032897</v>
      </c>
    </row>
    <row r="1284" spans="1:6" ht="13.5">
      <c r="A1284" s="107">
        <f t="shared" si="59"/>
        <v>0.9030224713349279</v>
      </c>
      <c r="C1284">
        <f t="shared" si="58"/>
        <v>0.7852021271041653</v>
      </c>
      <c r="F1284">
        <f t="shared" si="57"/>
        <v>4.06619765498227</v>
      </c>
    </row>
    <row r="1285" spans="1:6" ht="13.5">
      <c r="A1285" s="107">
        <f t="shared" si="59"/>
        <v>0.9035224713349278</v>
      </c>
      <c r="C1285">
        <f t="shared" si="58"/>
        <v>0.7855116487157208</v>
      </c>
      <c r="F1285">
        <f t="shared" si="57"/>
        <v>4.069405360520277</v>
      </c>
    </row>
    <row r="1286" spans="1:6" ht="13.5">
      <c r="A1286" s="107">
        <f t="shared" si="59"/>
        <v>0.9040224713349277</v>
      </c>
      <c r="C1286">
        <f t="shared" si="58"/>
        <v>0.7858209739493681</v>
      </c>
      <c r="F1286">
        <f t="shared" si="57"/>
        <v>4.072611346868645</v>
      </c>
    </row>
    <row r="1287" spans="1:6" ht="13.5">
      <c r="A1287" s="107">
        <f t="shared" si="59"/>
        <v>0.9045224713349277</v>
      </c>
      <c r="C1287">
        <f t="shared" si="58"/>
        <v>0.7861301027277761</v>
      </c>
      <c r="F1287">
        <f t="shared" si="57"/>
        <v>4.0758156122516835</v>
      </c>
    </row>
    <row r="1288" spans="1:6" ht="13.5">
      <c r="A1288" s="107">
        <f t="shared" si="59"/>
        <v>0.9050224713349276</v>
      </c>
      <c r="C1288">
        <f t="shared" si="58"/>
        <v>0.7864390349736625</v>
      </c>
      <c r="F1288">
        <f aca="true" t="shared" si="60" ref="F1288:F1351">(Vdc_min_s1*C1288-Vo_s1)*(Vdc_min_s1*C1288-Vo_s1)*0.0005/C1288</f>
        <v>4.07901815489629</v>
      </c>
    </row>
    <row r="1289" spans="1:6" ht="13.5">
      <c r="A1289" s="107">
        <f t="shared" si="59"/>
        <v>0.9055224713349276</v>
      </c>
      <c r="C1289">
        <f t="shared" si="58"/>
        <v>0.7867477706097943</v>
      </c>
      <c r="F1289">
        <f t="shared" si="60"/>
        <v>4.082218973031926</v>
      </c>
    </row>
    <row r="1290" spans="1:6" ht="13.5">
      <c r="A1290" s="107">
        <f t="shared" si="59"/>
        <v>0.9060224713349275</v>
      </c>
      <c r="C1290">
        <f aca="true" t="shared" si="61" ref="C1290:C1353">SIN(A1290)</f>
        <v>0.7870563095589875</v>
      </c>
      <c r="F1290">
        <f t="shared" si="60"/>
        <v>4.085418064890631</v>
      </c>
    </row>
    <row r="1291" spans="1:6" ht="13.5">
      <c r="A1291" s="107">
        <f aca="true" t="shared" si="62" ref="A1291:A1354">A1290+0.0005</f>
        <v>0.9065224713349275</v>
      </c>
      <c r="C1291">
        <f t="shared" si="61"/>
        <v>0.7873646517441074</v>
      </c>
      <c r="F1291">
        <f t="shared" si="60"/>
        <v>4.088615428707006</v>
      </c>
    </row>
    <row r="1292" spans="1:6" ht="13.5">
      <c r="A1292" s="107">
        <f t="shared" si="62"/>
        <v>0.9070224713349274</v>
      </c>
      <c r="C1292">
        <f t="shared" si="61"/>
        <v>0.7876727970880685</v>
      </c>
      <c r="F1292">
        <f t="shared" si="60"/>
        <v>4.091811062718211</v>
      </c>
    </row>
    <row r="1293" spans="1:6" ht="13.5">
      <c r="A1293" s="107">
        <f t="shared" si="62"/>
        <v>0.9075224713349274</v>
      </c>
      <c r="C1293">
        <f t="shared" si="61"/>
        <v>0.7879807455138343</v>
      </c>
      <c r="F1293">
        <f t="shared" si="60"/>
        <v>4.095004965163961</v>
      </c>
    </row>
    <row r="1294" spans="1:6" ht="13.5">
      <c r="A1294" s="107">
        <f t="shared" si="62"/>
        <v>0.9080224713349273</v>
      </c>
      <c r="C1294">
        <f t="shared" si="61"/>
        <v>0.788288496944418</v>
      </c>
      <c r="F1294">
        <f t="shared" si="60"/>
        <v>4.098197134286521</v>
      </c>
    </row>
    <row r="1295" spans="1:6" ht="13.5">
      <c r="A1295" s="107">
        <f t="shared" si="62"/>
        <v>0.9085224713349273</v>
      </c>
      <c r="C1295">
        <f t="shared" si="61"/>
        <v>0.7885960513028816</v>
      </c>
      <c r="F1295">
        <f t="shared" si="60"/>
        <v>4.101387568330698</v>
      </c>
    </row>
    <row r="1296" spans="1:6" ht="13.5">
      <c r="A1296" s="107">
        <f t="shared" si="62"/>
        <v>0.9090224713349272</v>
      </c>
      <c r="C1296">
        <f t="shared" si="61"/>
        <v>0.7889034085123363</v>
      </c>
      <c r="F1296">
        <f t="shared" si="60"/>
        <v>4.10457626554384</v>
      </c>
    </row>
    <row r="1297" spans="1:6" ht="13.5">
      <c r="A1297" s="107">
        <f t="shared" si="62"/>
        <v>0.9095224713349271</v>
      </c>
      <c r="C1297">
        <f t="shared" si="61"/>
        <v>0.7892105684959431</v>
      </c>
      <c r="F1297">
        <f t="shared" si="60"/>
        <v>4.107763224175825</v>
      </c>
    </row>
    <row r="1298" spans="1:6" ht="13.5">
      <c r="A1298" s="107">
        <f t="shared" si="62"/>
        <v>0.9100224713349271</v>
      </c>
      <c r="C1298">
        <f t="shared" si="61"/>
        <v>0.7895175311769118</v>
      </c>
      <c r="F1298">
        <f t="shared" si="60"/>
        <v>4.110948442479062</v>
      </c>
    </row>
    <row r="1299" spans="1:6" ht="13.5">
      <c r="A1299" s="107">
        <f t="shared" si="62"/>
        <v>0.910522471334927</v>
      </c>
      <c r="C1299">
        <f t="shared" si="61"/>
        <v>0.7898242964785019</v>
      </c>
      <c r="F1299">
        <f t="shared" si="60"/>
        <v>4.114131918708487</v>
      </c>
    </row>
    <row r="1300" spans="1:6" ht="13.5">
      <c r="A1300" s="107">
        <f t="shared" si="62"/>
        <v>0.911022471334927</v>
      </c>
      <c r="C1300">
        <f t="shared" si="61"/>
        <v>0.790130864324022</v>
      </c>
      <c r="F1300">
        <f t="shared" si="60"/>
        <v>4.117313651121545</v>
      </c>
    </row>
    <row r="1301" spans="1:6" ht="13.5">
      <c r="A1301" s="107">
        <f t="shared" si="62"/>
        <v>0.9115224713349269</v>
      </c>
      <c r="C1301">
        <f t="shared" si="61"/>
        <v>0.79043723463683</v>
      </c>
      <c r="F1301">
        <f t="shared" si="60"/>
        <v>4.120493637978207</v>
      </c>
    </row>
    <row r="1302" spans="1:6" ht="13.5">
      <c r="A1302" s="107">
        <f t="shared" si="62"/>
        <v>0.9120224713349269</v>
      </c>
      <c r="C1302">
        <f t="shared" si="61"/>
        <v>0.7907434073403337</v>
      </c>
      <c r="F1302">
        <f t="shared" si="60"/>
        <v>4.123671877540944</v>
      </c>
    </row>
    <row r="1303" spans="1:6" ht="13.5">
      <c r="A1303" s="107">
        <f t="shared" si="62"/>
        <v>0.9125224713349268</v>
      </c>
      <c r="C1303">
        <f t="shared" si="61"/>
        <v>0.7910493823579895</v>
      </c>
      <c r="F1303">
        <f t="shared" si="60"/>
        <v>4.126848368074729</v>
      </c>
    </row>
    <row r="1304" spans="1:6" ht="13.5">
      <c r="A1304" s="107">
        <f t="shared" si="62"/>
        <v>0.9130224713349268</v>
      </c>
      <c r="C1304">
        <f t="shared" si="61"/>
        <v>0.7913551596133038</v>
      </c>
      <c r="F1304">
        <f t="shared" si="60"/>
        <v>4.13002310784704</v>
      </c>
    </row>
    <row r="1305" spans="1:6" ht="13.5">
      <c r="A1305" s="107">
        <f t="shared" si="62"/>
        <v>0.9135224713349267</v>
      </c>
      <c r="C1305">
        <f t="shared" si="61"/>
        <v>0.7916607390298325</v>
      </c>
      <c r="F1305">
        <f t="shared" si="60"/>
        <v>4.133196095127847</v>
      </c>
    </row>
    <row r="1306" spans="1:6" ht="13.5">
      <c r="A1306" s="107">
        <f t="shared" si="62"/>
        <v>0.9140224713349266</v>
      </c>
      <c r="C1306">
        <f t="shared" si="61"/>
        <v>0.7919661205311804</v>
      </c>
      <c r="F1306">
        <f t="shared" si="60"/>
        <v>4.136367328189604</v>
      </c>
    </row>
    <row r="1307" spans="1:6" ht="13.5">
      <c r="A1307" s="107">
        <f t="shared" si="62"/>
        <v>0.9145224713349266</v>
      </c>
      <c r="C1307">
        <f t="shared" si="61"/>
        <v>0.7922713040410023</v>
      </c>
      <c r="F1307">
        <f t="shared" si="60"/>
        <v>4.139536805307255</v>
      </c>
    </row>
    <row r="1308" spans="1:6" ht="13.5">
      <c r="A1308" s="107">
        <f t="shared" si="62"/>
        <v>0.9150224713349265</v>
      </c>
      <c r="C1308">
        <f t="shared" si="61"/>
        <v>0.7925762894830024</v>
      </c>
      <c r="F1308">
        <f t="shared" si="60"/>
        <v>4.142704524758218</v>
      </c>
    </row>
    <row r="1309" spans="1:6" ht="13.5">
      <c r="A1309" s="107">
        <f t="shared" si="62"/>
        <v>0.9155224713349265</v>
      </c>
      <c r="C1309">
        <f t="shared" si="61"/>
        <v>0.7928810767809342</v>
      </c>
      <c r="F1309">
        <f t="shared" si="60"/>
        <v>4.145870484822386</v>
      </c>
    </row>
    <row r="1310" spans="1:6" ht="13.5">
      <c r="A1310" s="107">
        <f t="shared" si="62"/>
        <v>0.9160224713349264</v>
      </c>
      <c r="C1310">
        <f t="shared" si="61"/>
        <v>0.793185665858601</v>
      </c>
      <c r="F1310">
        <f t="shared" si="60"/>
        <v>4.149034683782123</v>
      </c>
    </row>
    <row r="1311" spans="1:6" ht="13.5">
      <c r="A1311" s="107">
        <f t="shared" si="62"/>
        <v>0.9165224713349264</v>
      </c>
      <c r="C1311">
        <f t="shared" si="61"/>
        <v>0.7934900566398554</v>
      </c>
      <c r="F1311">
        <f t="shared" si="60"/>
        <v>4.1521971199222545</v>
      </c>
    </row>
    <row r="1312" spans="1:6" ht="13.5">
      <c r="A1312" s="107">
        <f t="shared" si="62"/>
        <v>0.9170224713349263</v>
      </c>
      <c r="C1312">
        <f t="shared" si="61"/>
        <v>0.7937942490485997</v>
      </c>
      <c r="F1312">
        <f t="shared" si="60"/>
        <v>4.155357791530069</v>
      </c>
    </row>
    <row r="1313" spans="1:6" ht="13.5">
      <c r="A1313" s="107">
        <f t="shared" si="62"/>
        <v>0.9175224713349263</v>
      </c>
      <c r="C1313">
        <f t="shared" si="61"/>
        <v>0.7940982430087861</v>
      </c>
      <c r="F1313">
        <f t="shared" si="60"/>
        <v>4.1585166968953065</v>
      </c>
    </row>
    <row r="1314" spans="1:6" ht="13.5">
      <c r="A1314" s="107">
        <f t="shared" si="62"/>
        <v>0.9180224713349262</v>
      </c>
      <c r="C1314">
        <f t="shared" si="61"/>
        <v>0.7944020384444157</v>
      </c>
      <c r="F1314">
        <f t="shared" si="60"/>
        <v>4.161673834310155</v>
      </c>
    </row>
    <row r="1315" spans="1:6" ht="13.5">
      <c r="A1315" s="107">
        <f t="shared" si="62"/>
        <v>0.9185224713349261</v>
      </c>
      <c r="C1315">
        <f t="shared" si="61"/>
        <v>0.7947056352795399</v>
      </c>
      <c r="F1315">
        <f t="shared" si="60"/>
        <v>4.164829202069252</v>
      </c>
    </row>
    <row r="1316" spans="1:6" ht="13.5">
      <c r="A1316" s="107">
        <f t="shared" si="62"/>
        <v>0.9190224713349261</v>
      </c>
      <c r="C1316">
        <f t="shared" si="61"/>
        <v>0.7950090334382593</v>
      </c>
      <c r="F1316">
        <f t="shared" si="60"/>
        <v>4.167982798469673</v>
      </c>
    </row>
    <row r="1317" spans="1:6" ht="13.5">
      <c r="A1317" s="107">
        <f t="shared" si="62"/>
        <v>0.919522471334926</v>
      </c>
      <c r="C1317">
        <f t="shared" si="61"/>
        <v>0.7953122328447246</v>
      </c>
      <c r="F1317">
        <f t="shared" si="60"/>
        <v>4.17113462181093</v>
      </c>
    </row>
    <row r="1318" spans="1:6" ht="13.5">
      <c r="A1318" s="107">
        <f t="shared" si="62"/>
        <v>0.920022471334926</v>
      </c>
      <c r="C1318">
        <f t="shared" si="61"/>
        <v>0.7956152334231359</v>
      </c>
      <c r="F1318">
        <f t="shared" si="60"/>
        <v>4.174284670394962</v>
      </c>
    </row>
    <row r="1319" spans="1:6" ht="13.5">
      <c r="A1319" s="107">
        <f t="shared" si="62"/>
        <v>0.9205224713349259</v>
      </c>
      <c r="C1319">
        <f t="shared" si="61"/>
        <v>0.7959180350977428</v>
      </c>
      <c r="F1319">
        <f t="shared" si="60"/>
        <v>4.1774329425261385</v>
      </c>
    </row>
    <row r="1320" spans="1:6" ht="13.5">
      <c r="A1320" s="107">
        <f t="shared" si="62"/>
        <v>0.9210224713349259</v>
      </c>
      <c r="C1320">
        <f t="shared" si="61"/>
        <v>0.7962206377928452</v>
      </c>
      <c r="F1320">
        <f t="shared" si="60"/>
        <v>4.180579436511246</v>
      </c>
    </row>
    <row r="1321" spans="1:6" ht="13.5">
      <c r="A1321" s="107">
        <f t="shared" si="62"/>
        <v>0.9215224713349258</v>
      </c>
      <c r="C1321">
        <f t="shared" si="61"/>
        <v>0.7965230414327923</v>
      </c>
      <c r="F1321">
        <f t="shared" si="60"/>
        <v>4.183724150659492</v>
      </c>
    </row>
    <row r="1322" spans="1:6" ht="13.5">
      <c r="A1322" s="107">
        <f t="shared" si="62"/>
        <v>0.9220224713349258</v>
      </c>
      <c r="C1322">
        <f t="shared" si="61"/>
        <v>0.7968252459419831</v>
      </c>
      <c r="F1322">
        <f t="shared" si="60"/>
        <v>4.186867083282492</v>
      </c>
    </row>
    <row r="1323" spans="1:6" ht="13.5">
      <c r="A1323" s="107">
        <f t="shared" si="62"/>
        <v>0.9225224713349257</v>
      </c>
      <c r="C1323">
        <f t="shared" si="61"/>
        <v>0.7971272512448667</v>
      </c>
      <c r="F1323">
        <f t="shared" si="60"/>
        <v>4.190008232694273</v>
      </c>
    </row>
    <row r="1324" spans="1:6" ht="13.5">
      <c r="A1324" s="107">
        <f t="shared" si="62"/>
        <v>0.9230224713349257</v>
      </c>
      <c r="C1324">
        <f t="shared" si="61"/>
        <v>0.7974290572659416</v>
      </c>
      <c r="F1324">
        <f t="shared" si="60"/>
        <v>4.193147597211259</v>
      </c>
    </row>
    <row r="1325" spans="1:6" ht="13.5">
      <c r="A1325" s="107">
        <f t="shared" si="62"/>
        <v>0.9235224713349256</v>
      </c>
      <c r="C1325">
        <f t="shared" si="61"/>
        <v>0.7977306639297562</v>
      </c>
      <c r="F1325">
        <f t="shared" si="60"/>
        <v>4.196285175152275</v>
      </c>
    </row>
    <row r="1326" spans="1:6" ht="13.5">
      <c r="A1326" s="107">
        <f t="shared" si="62"/>
        <v>0.9240224713349255</v>
      </c>
      <c r="C1326">
        <f t="shared" si="61"/>
        <v>0.7980320711609091</v>
      </c>
      <c r="F1326">
        <f t="shared" si="60"/>
        <v>4.199420964838541</v>
      </c>
    </row>
    <row r="1327" spans="1:6" ht="13.5">
      <c r="A1327" s="107">
        <f t="shared" si="62"/>
        <v>0.9245224713349255</v>
      </c>
      <c r="C1327">
        <f t="shared" si="61"/>
        <v>0.7983332788840484</v>
      </c>
      <c r="F1327">
        <f t="shared" si="60"/>
        <v>4.202554964593661</v>
      </c>
    </row>
    <row r="1328" spans="1:6" ht="13.5">
      <c r="A1328" s="107">
        <f t="shared" si="62"/>
        <v>0.9250224713349254</v>
      </c>
      <c r="C1328">
        <f t="shared" si="61"/>
        <v>0.7986342870238721</v>
      </c>
      <c r="F1328">
        <f t="shared" si="60"/>
        <v>4.205687172743629</v>
      </c>
    </row>
    <row r="1329" spans="1:6" ht="13.5">
      <c r="A1329" s="107">
        <f t="shared" si="62"/>
        <v>0.9255224713349254</v>
      </c>
      <c r="C1329">
        <f t="shared" si="61"/>
        <v>0.7989350955051281</v>
      </c>
      <c r="F1329">
        <f t="shared" si="60"/>
        <v>4.208817587616813</v>
      </c>
    </row>
    <row r="1330" spans="1:6" ht="13.5">
      <c r="A1330" s="107">
        <f t="shared" si="62"/>
        <v>0.9260224713349253</v>
      </c>
      <c r="C1330">
        <f t="shared" si="61"/>
        <v>0.7992357042526145</v>
      </c>
      <c r="F1330">
        <f t="shared" si="60"/>
        <v>4.211946207543959</v>
      </c>
    </row>
    <row r="1331" spans="1:6" ht="13.5">
      <c r="A1331" s="107">
        <f t="shared" si="62"/>
        <v>0.9265224713349253</v>
      </c>
      <c r="C1331">
        <f t="shared" si="61"/>
        <v>0.7995361131911789</v>
      </c>
      <c r="F1331">
        <f t="shared" si="60"/>
        <v>4.215073030858186</v>
      </c>
    </row>
    <row r="1332" spans="1:6" ht="13.5">
      <c r="A1332" s="107">
        <f t="shared" si="62"/>
        <v>0.9270224713349252</v>
      </c>
      <c r="C1332">
        <f t="shared" si="61"/>
        <v>0.7998363222457193</v>
      </c>
      <c r="F1332">
        <f t="shared" si="60"/>
        <v>4.21819805589497</v>
      </c>
    </row>
    <row r="1333" spans="1:6" ht="13.5">
      <c r="A1333" s="107">
        <f t="shared" si="62"/>
        <v>0.9275224713349252</v>
      </c>
      <c r="C1333">
        <f t="shared" si="61"/>
        <v>0.8001363313411832</v>
      </c>
      <c r="F1333">
        <f t="shared" si="60"/>
        <v>4.221321280992158</v>
      </c>
    </row>
    <row r="1334" spans="1:6" ht="13.5">
      <c r="A1334" s="107">
        <f t="shared" si="62"/>
        <v>0.9280224713349251</v>
      </c>
      <c r="C1334">
        <f t="shared" si="61"/>
        <v>0.8004361404025685</v>
      </c>
      <c r="F1334">
        <f t="shared" si="60"/>
        <v>4.224442704489951</v>
      </c>
    </row>
    <row r="1335" spans="1:6" ht="13.5">
      <c r="A1335" s="107">
        <f t="shared" si="62"/>
        <v>0.928522471334925</v>
      </c>
      <c r="C1335">
        <f t="shared" si="61"/>
        <v>0.8007357493549229</v>
      </c>
      <c r="F1335">
        <f t="shared" si="60"/>
        <v>4.227562324730899</v>
      </c>
    </row>
    <row r="1336" spans="1:6" ht="13.5">
      <c r="A1336" s="107">
        <f t="shared" si="62"/>
        <v>0.929022471334925</v>
      </c>
      <c r="C1336">
        <f t="shared" si="61"/>
        <v>0.801035158123344</v>
      </c>
      <c r="F1336">
        <f t="shared" si="60"/>
        <v>4.230680140059905</v>
      </c>
    </row>
    <row r="1337" spans="1:6" ht="13.5">
      <c r="A1337" s="107">
        <f t="shared" si="62"/>
        <v>0.9295224713349249</v>
      </c>
      <c r="C1337">
        <f t="shared" si="61"/>
        <v>0.8013343666329797</v>
      </c>
      <c r="F1337">
        <f t="shared" si="60"/>
        <v>4.23379614882421</v>
      </c>
    </row>
    <row r="1338" spans="1:6" ht="13.5">
      <c r="A1338" s="107">
        <f t="shared" si="62"/>
        <v>0.9300224713349249</v>
      </c>
      <c r="C1338">
        <f t="shared" si="61"/>
        <v>0.8016333748090281</v>
      </c>
      <c r="F1338">
        <f t="shared" si="60"/>
        <v>4.236910349373402</v>
      </c>
    </row>
    <row r="1339" spans="1:6" ht="13.5">
      <c r="A1339" s="107">
        <f t="shared" si="62"/>
        <v>0.9305224713349248</v>
      </c>
      <c r="C1339">
        <f t="shared" si="61"/>
        <v>0.8019321825767369</v>
      </c>
      <c r="F1339">
        <f t="shared" si="60"/>
        <v>4.2400227400593975</v>
      </c>
    </row>
    <row r="1340" spans="1:6" ht="13.5">
      <c r="A1340" s="107">
        <f t="shared" si="62"/>
        <v>0.9310224713349248</v>
      </c>
      <c r="C1340">
        <f t="shared" si="61"/>
        <v>0.8022307898614043</v>
      </c>
      <c r="F1340">
        <f t="shared" si="60"/>
        <v>4.243133319236445</v>
      </c>
    </row>
    <row r="1341" spans="1:6" ht="13.5">
      <c r="A1341" s="107">
        <f t="shared" si="62"/>
        <v>0.9315224713349247</v>
      </c>
      <c r="C1341">
        <f t="shared" si="61"/>
        <v>0.8025291965883783</v>
      </c>
      <c r="F1341">
        <f t="shared" si="60"/>
        <v>4.246242085261118</v>
      </c>
    </row>
    <row r="1342" spans="1:6" ht="13.5">
      <c r="A1342" s="107">
        <f t="shared" si="62"/>
        <v>0.9320224713349247</v>
      </c>
      <c r="C1342">
        <f t="shared" si="61"/>
        <v>0.8028274026830574</v>
      </c>
      <c r="F1342">
        <f t="shared" si="60"/>
        <v>4.249349036492314</v>
      </c>
    </row>
    <row r="1343" spans="1:6" ht="13.5">
      <c r="A1343" s="107">
        <f t="shared" si="62"/>
        <v>0.9325224713349246</v>
      </c>
      <c r="C1343">
        <f t="shared" si="61"/>
        <v>0.80312540807089</v>
      </c>
      <c r="F1343">
        <f t="shared" si="60"/>
        <v>4.252454171291244</v>
      </c>
    </row>
    <row r="1344" spans="1:6" ht="13.5">
      <c r="A1344" s="107">
        <f t="shared" si="62"/>
        <v>0.9330224713349246</v>
      </c>
      <c r="C1344">
        <f t="shared" si="61"/>
        <v>0.8034232126773747</v>
      </c>
      <c r="F1344">
        <f t="shared" si="60"/>
        <v>4.255557488021435</v>
      </c>
    </row>
    <row r="1345" spans="1:6" ht="13.5">
      <c r="A1345" s="107">
        <f t="shared" si="62"/>
        <v>0.9335224713349245</v>
      </c>
      <c r="C1345">
        <f t="shared" si="61"/>
        <v>0.8037208164280605</v>
      </c>
      <c r="F1345">
        <f t="shared" si="60"/>
        <v>4.258658985048725</v>
      </c>
    </row>
    <row r="1346" spans="1:6" ht="13.5">
      <c r="A1346" s="107">
        <f t="shared" si="62"/>
        <v>0.9340224713349244</v>
      </c>
      <c r="C1346">
        <f t="shared" si="61"/>
        <v>0.8040182192485463</v>
      </c>
      <c r="F1346">
        <f t="shared" si="60"/>
        <v>4.2617586607412505</v>
      </c>
    </row>
    <row r="1347" spans="1:6" ht="13.5">
      <c r="A1347" s="107">
        <f t="shared" si="62"/>
        <v>0.9345224713349244</v>
      </c>
      <c r="C1347">
        <f t="shared" si="61"/>
        <v>0.8043154210644815</v>
      </c>
      <c r="F1347">
        <f t="shared" si="60"/>
        <v>4.264856513469449</v>
      </c>
    </row>
    <row r="1348" spans="1:6" ht="13.5">
      <c r="A1348" s="107">
        <f t="shared" si="62"/>
        <v>0.9350224713349243</v>
      </c>
      <c r="C1348">
        <f t="shared" si="61"/>
        <v>0.8046124218015657</v>
      </c>
      <c r="F1348">
        <f t="shared" si="60"/>
        <v>4.267952541606056</v>
      </c>
    </row>
    <row r="1349" spans="1:6" ht="13.5">
      <c r="A1349" s="107">
        <f t="shared" si="62"/>
        <v>0.9355224713349243</v>
      </c>
      <c r="C1349">
        <f t="shared" si="61"/>
        <v>0.8049092213855485</v>
      </c>
      <c r="F1349">
        <f t="shared" si="60"/>
        <v>4.271046743526099</v>
      </c>
    </row>
    <row r="1350" spans="1:6" ht="13.5">
      <c r="A1350" s="107">
        <f t="shared" si="62"/>
        <v>0.9360224713349242</v>
      </c>
      <c r="C1350">
        <f t="shared" si="61"/>
        <v>0.8052058197422303</v>
      </c>
      <c r="F1350">
        <f t="shared" si="60"/>
        <v>4.2741391176068895</v>
      </c>
    </row>
    <row r="1351" spans="1:6" ht="13.5">
      <c r="A1351" s="107">
        <f t="shared" si="62"/>
        <v>0.9365224713349242</v>
      </c>
      <c r="C1351">
        <f t="shared" si="61"/>
        <v>0.8055022167974613</v>
      </c>
      <c r="F1351">
        <f t="shared" si="60"/>
        <v>4.277229662228024</v>
      </c>
    </row>
    <row r="1352" spans="1:6" ht="13.5">
      <c r="A1352" s="107">
        <f t="shared" si="62"/>
        <v>0.9370224713349241</v>
      </c>
      <c r="C1352">
        <f t="shared" si="61"/>
        <v>0.8057984124771422</v>
      </c>
      <c r="F1352">
        <f aca="true" t="shared" si="63" ref="F1352:F1415">(Vdc_min_s1*C1352-Vo_s1)*(Vdc_min_s1*C1352-Vo_s1)*0.0005/C1352</f>
        <v>4.280318375771377</v>
      </c>
    </row>
    <row r="1353" spans="1:6" ht="13.5">
      <c r="A1353" s="107">
        <f t="shared" si="62"/>
        <v>0.9375224713349241</v>
      </c>
      <c r="C1353">
        <f t="shared" si="61"/>
        <v>0.8060944067072243</v>
      </c>
      <c r="F1353">
        <f t="shared" si="63"/>
        <v>4.283405256621099</v>
      </c>
    </row>
    <row r="1354" spans="1:6" ht="13.5">
      <c r="A1354" s="107">
        <f t="shared" si="62"/>
        <v>0.938022471334924</v>
      </c>
      <c r="C1354">
        <f aca="true" t="shared" si="64" ref="C1354:C1417">SIN(A1354)</f>
        <v>0.8063901994137089</v>
      </c>
      <c r="F1354">
        <f t="shared" si="63"/>
        <v>4.286490303163606</v>
      </c>
    </row>
    <row r="1355" spans="1:6" ht="13.5">
      <c r="A1355" s="107">
        <f aca="true" t="shared" si="65" ref="A1355:A1418">A1354+0.0005</f>
        <v>0.938522471334924</v>
      </c>
      <c r="C1355">
        <f t="shared" si="64"/>
        <v>0.8066857905226479</v>
      </c>
      <c r="F1355">
        <f t="shared" si="63"/>
        <v>4.289573513787588</v>
      </c>
    </row>
    <row r="1356" spans="1:6" ht="13.5">
      <c r="A1356" s="107">
        <f t="shared" si="65"/>
        <v>0.9390224713349239</v>
      </c>
      <c r="C1356">
        <f t="shared" si="64"/>
        <v>0.8069811799601433</v>
      </c>
      <c r="F1356">
        <f t="shared" si="63"/>
        <v>4.292654886883988</v>
      </c>
    </row>
    <row r="1357" spans="1:6" ht="13.5">
      <c r="A1357" s="107">
        <f t="shared" si="65"/>
        <v>0.9395224713349238</v>
      </c>
      <c r="C1357">
        <f t="shared" si="64"/>
        <v>0.807276367652348</v>
      </c>
      <c r="F1357">
        <f t="shared" si="63"/>
        <v>4.2957344208460135</v>
      </c>
    </row>
    <row r="1358" spans="1:6" ht="13.5">
      <c r="A1358" s="107">
        <f t="shared" si="65"/>
        <v>0.9400224713349238</v>
      </c>
      <c r="C1358">
        <f t="shared" si="64"/>
        <v>0.807571353525465</v>
      </c>
      <c r="F1358">
        <f t="shared" si="63"/>
        <v>4.2988121140691264</v>
      </c>
    </row>
    <row r="1359" spans="1:6" ht="13.5">
      <c r="A1359" s="107">
        <f t="shared" si="65"/>
        <v>0.9405224713349237</v>
      </c>
      <c r="C1359">
        <f t="shared" si="64"/>
        <v>0.8078661375057479</v>
      </c>
      <c r="F1359">
        <f t="shared" si="63"/>
        <v>4.301887964951029</v>
      </c>
    </row>
    <row r="1360" spans="1:6" ht="13.5">
      <c r="A1360" s="107">
        <f t="shared" si="65"/>
        <v>0.9410224713349237</v>
      </c>
      <c r="C1360">
        <f t="shared" si="64"/>
        <v>0.8081607195195005</v>
      </c>
      <c r="F1360">
        <f t="shared" si="63"/>
        <v>4.30496197189168</v>
      </c>
    </row>
    <row r="1361" spans="1:6" ht="13.5">
      <c r="A1361" s="107">
        <f t="shared" si="65"/>
        <v>0.9415224713349236</v>
      </c>
      <c r="C1361">
        <f t="shared" si="64"/>
        <v>0.8084550994930775</v>
      </c>
      <c r="F1361">
        <f t="shared" si="63"/>
        <v>4.30803413329327</v>
      </c>
    </row>
    <row r="1362" spans="1:6" ht="13.5">
      <c r="A1362" s="107">
        <f t="shared" si="65"/>
        <v>0.9420224713349236</v>
      </c>
      <c r="C1362">
        <f t="shared" si="64"/>
        <v>0.8087492773528838</v>
      </c>
      <c r="F1362">
        <f t="shared" si="63"/>
        <v>4.3111044475602345</v>
      </c>
    </row>
    <row r="1363" spans="1:6" ht="13.5">
      <c r="A1363" s="107">
        <f t="shared" si="65"/>
        <v>0.9425224713349235</v>
      </c>
      <c r="C1363">
        <f t="shared" si="64"/>
        <v>0.809043253025375</v>
      </c>
      <c r="F1363">
        <f t="shared" si="63"/>
        <v>4.314172913099237</v>
      </c>
    </row>
    <row r="1364" spans="1:6" ht="13.5">
      <c r="A1364" s="107">
        <f t="shared" si="65"/>
        <v>0.9430224713349235</v>
      </c>
      <c r="C1364">
        <f t="shared" si="64"/>
        <v>0.8093370264370572</v>
      </c>
      <c r="F1364">
        <f t="shared" si="63"/>
        <v>4.317239528319175</v>
      </c>
    </row>
    <row r="1365" spans="1:6" ht="13.5">
      <c r="A1365" s="107">
        <f t="shared" si="65"/>
        <v>0.9435224713349234</v>
      </c>
      <c r="C1365">
        <f t="shared" si="64"/>
        <v>0.809630597514487</v>
      </c>
      <c r="F1365">
        <f t="shared" si="63"/>
        <v>4.320304291631163</v>
      </c>
    </row>
    <row r="1366" spans="1:6" ht="13.5">
      <c r="A1366" s="107">
        <f t="shared" si="65"/>
        <v>0.9440224713349233</v>
      </c>
      <c r="C1366">
        <f t="shared" si="64"/>
        <v>0.8099239661842716</v>
      </c>
      <c r="F1366">
        <f t="shared" si="63"/>
        <v>4.323367201448545</v>
      </c>
    </row>
    <row r="1367" spans="1:6" ht="13.5">
      <c r="A1367" s="107">
        <f t="shared" si="65"/>
        <v>0.9445224713349233</v>
      </c>
      <c r="C1367">
        <f t="shared" si="64"/>
        <v>0.8102171323730689</v>
      </c>
      <c r="F1367">
        <f t="shared" si="63"/>
        <v>4.326428256186876</v>
      </c>
    </row>
    <row r="1368" spans="1:6" ht="13.5">
      <c r="A1368" s="107">
        <f t="shared" si="65"/>
        <v>0.9450224713349232</v>
      </c>
      <c r="C1368">
        <f t="shared" si="64"/>
        <v>0.8105100960075873</v>
      </c>
      <c r="F1368">
        <f t="shared" si="63"/>
        <v>4.329487454263928</v>
      </c>
    </row>
    <row r="1369" spans="1:6" ht="13.5">
      <c r="A1369" s="107">
        <f t="shared" si="65"/>
        <v>0.9455224713349232</v>
      </c>
      <c r="C1369">
        <f t="shared" si="64"/>
        <v>0.8108028570145859</v>
      </c>
      <c r="F1369">
        <f t="shared" si="63"/>
        <v>4.33254479409968</v>
      </c>
    </row>
    <row r="1370" spans="1:6" ht="13.5">
      <c r="A1370" s="107">
        <f t="shared" si="65"/>
        <v>0.9460224713349231</v>
      </c>
      <c r="C1370">
        <f t="shared" si="64"/>
        <v>0.8110954153208745</v>
      </c>
      <c r="F1370">
        <f t="shared" si="63"/>
        <v>4.3356002741163175</v>
      </c>
    </row>
    <row r="1371" spans="1:6" ht="13.5">
      <c r="A1371" s="107">
        <f t="shared" si="65"/>
        <v>0.9465224713349231</v>
      </c>
      <c r="C1371">
        <f t="shared" si="64"/>
        <v>0.8113877708533135</v>
      </c>
      <c r="F1371">
        <f t="shared" si="63"/>
        <v>4.338653892738221</v>
      </c>
    </row>
    <row r="1372" spans="1:6" ht="13.5">
      <c r="A1372" s="107">
        <f t="shared" si="65"/>
        <v>0.947022471334923</v>
      </c>
      <c r="C1372">
        <f t="shared" si="64"/>
        <v>0.811679923538814</v>
      </c>
      <c r="F1372">
        <f t="shared" si="63"/>
        <v>4.34170564839198</v>
      </c>
    </row>
    <row r="1373" spans="1:6" ht="13.5">
      <c r="A1373" s="107">
        <f t="shared" si="65"/>
        <v>0.947522471334923</v>
      </c>
      <c r="C1373">
        <f t="shared" si="64"/>
        <v>0.8119718733043378</v>
      </c>
      <c r="F1373">
        <f t="shared" si="63"/>
        <v>4.344755539506365</v>
      </c>
    </row>
    <row r="1374" spans="1:6" ht="13.5">
      <c r="A1374" s="107">
        <f t="shared" si="65"/>
        <v>0.9480224713349229</v>
      </c>
      <c r="C1374">
        <f t="shared" si="64"/>
        <v>0.8122636200768976</v>
      </c>
      <c r="F1374">
        <f t="shared" si="63"/>
        <v>4.347803564512342</v>
      </c>
    </row>
    <row r="1375" spans="1:6" ht="13.5">
      <c r="A1375" s="107">
        <f t="shared" si="65"/>
        <v>0.9485224713349228</v>
      </c>
      <c r="C1375">
        <f t="shared" si="64"/>
        <v>0.8125551637835565</v>
      </c>
      <c r="F1375">
        <f t="shared" si="63"/>
        <v>4.350849721843061</v>
      </c>
    </row>
    <row r="1376" spans="1:6" ht="13.5">
      <c r="A1376" s="107">
        <f t="shared" si="65"/>
        <v>0.9490224713349228</v>
      </c>
      <c r="C1376">
        <f t="shared" si="64"/>
        <v>0.8128465043514288</v>
      </c>
      <c r="F1376">
        <f t="shared" si="63"/>
        <v>4.353894009933856</v>
      </c>
    </row>
    <row r="1377" spans="1:6" ht="13.5">
      <c r="A1377" s="107">
        <f t="shared" si="65"/>
        <v>0.9495224713349227</v>
      </c>
      <c r="C1377">
        <f t="shared" si="64"/>
        <v>0.8131376417076791</v>
      </c>
      <c r="F1377">
        <f t="shared" si="63"/>
        <v>4.35693642722223</v>
      </c>
    </row>
    <row r="1378" spans="1:6" ht="13.5">
      <c r="A1378" s="107">
        <f t="shared" si="65"/>
        <v>0.9500224713349227</v>
      </c>
      <c r="C1378">
        <f t="shared" si="64"/>
        <v>0.8134285757795233</v>
      </c>
      <c r="F1378">
        <f t="shared" si="63"/>
        <v>4.359976972147872</v>
      </c>
    </row>
    <row r="1379" spans="1:6" ht="13.5">
      <c r="A1379" s="107">
        <f t="shared" si="65"/>
        <v>0.9505224713349226</v>
      </c>
      <c r="C1379">
        <f t="shared" si="64"/>
        <v>0.8137193064942279</v>
      </c>
      <c r="F1379">
        <f t="shared" si="63"/>
        <v>4.3630156431526315</v>
      </c>
    </row>
    <row r="1380" spans="1:6" ht="13.5">
      <c r="A1380" s="107">
        <f t="shared" si="65"/>
        <v>0.9510224713349226</v>
      </c>
      <c r="C1380">
        <f t="shared" si="64"/>
        <v>0.81400983377911</v>
      </c>
      <c r="F1380">
        <f t="shared" si="63"/>
        <v>4.366052438680529</v>
      </c>
    </row>
    <row r="1381" spans="1:6" ht="13.5">
      <c r="A1381" s="107">
        <f t="shared" si="65"/>
        <v>0.9515224713349225</v>
      </c>
      <c r="C1381">
        <f t="shared" si="64"/>
        <v>0.8143001575615378</v>
      </c>
      <c r="F1381">
        <f t="shared" si="63"/>
        <v>4.369087357177742</v>
      </c>
    </row>
    <row r="1382" spans="1:6" ht="13.5">
      <c r="A1382" s="107">
        <f t="shared" si="65"/>
        <v>0.9520224713349225</v>
      </c>
      <c r="C1382">
        <f t="shared" si="64"/>
        <v>0.8145902777689306</v>
      </c>
      <c r="F1382">
        <f t="shared" si="63"/>
        <v>4.372120397092611</v>
      </c>
    </row>
    <row r="1383" spans="1:6" ht="13.5">
      <c r="A1383" s="107">
        <f t="shared" si="65"/>
        <v>0.9525224713349224</v>
      </c>
      <c r="C1383">
        <f t="shared" si="64"/>
        <v>0.8148801943287581</v>
      </c>
      <c r="F1383">
        <f t="shared" si="63"/>
        <v>4.375151556875628</v>
      </c>
    </row>
    <row r="1384" spans="1:6" ht="13.5">
      <c r="A1384" s="107">
        <f t="shared" si="65"/>
        <v>0.9530224713349223</v>
      </c>
      <c r="C1384">
        <f t="shared" si="64"/>
        <v>0.8151699071685413</v>
      </c>
      <c r="F1384">
        <f t="shared" si="63"/>
        <v>4.37818083497944</v>
      </c>
    </row>
    <row r="1385" spans="1:6" ht="13.5">
      <c r="A1385" s="107">
        <f t="shared" si="65"/>
        <v>0.9535224713349223</v>
      </c>
      <c r="C1385">
        <f t="shared" si="64"/>
        <v>0.815459416215852</v>
      </c>
      <c r="F1385">
        <f t="shared" si="63"/>
        <v>4.381208229858835</v>
      </c>
    </row>
    <row r="1386" spans="1:6" ht="13.5">
      <c r="A1386" s="107">
        <f t="shared" si="65"/>
        <v>0.9540224713349222</v>
      </c>
      <c r="C1386">
        <f t="shared" si="64"/>
        <v>0.8157487213983129</v>
      </c>
      <c r="F1386">
        <f t="shared" si="63"/>
        <v>4.384233739970748</v>
      </c>
    </row>
    <row r="1387" spans="1:6" ht="13.5">
      <c r="A1387" s="107">
        <f t="shared" si="65"/>
        <v>0.9545224713349222</v>
      </c>
      <c r="C1387">
        <f t="shared" si="64"/>
        <v>0.8160378226435976</v>
      </c>
      <c r="F1387">
        <f t="shared" si="63"/>
        <v>4.38725736377425</v>
      </c>
    </row>
    <row r="1388" spans="1:6" ht="13.5">
      <c r="A1388" s="107">
        <f t="shared" si="65"/>
        <v>0.9550224713349221</v>
      </c>
      <c r="C1388">
        <f t="shared" si="64"/>
        <v>0.816326719879431</v>
      </c>
      <c r="F1388">
        <f t="shared" si="63"/>
        <v>4.390279099730555</v>
      </c>
    </row>
    <row r="1389" spans="1:6" ht="13.5">
      <c r="A1389" s="107">
        <f t="shared" si="65"/>
        <v>0.9555224713349221</v>
      </c>
      <c r="C1389">
        <f t="shared" si="64"/>
        <v>0.8166154130335886</v>
      </c>
      <c r="F1389">
        <f t="shared" si="63"/>
        <v>4.393298946302999</v>
      </c>
    </row>
    <row r="1390" spans="1:6" ht="13.5">
      <c r="A1390" s="107">
        <f t="shared" si="65"/>
        <v>0.956022471334922</v>
      </c>
      <c r="C1390">
        <f t="shared" si="64"/>
        <v>0.8169039020338972</v>
      </c>
      <c r="F1390">
        <f t="shared" si="63"/>
        <v>4.396316901957053</v>
      </c>
    </row>
    <row r="1391" spans="1:6" ht="13.5">
      <c r="A1391" s="107">
        <f t="shared" si="65"/>
        <v>0.956522471334922</v>
      </c>
      <c r="C1391">
        <f t="shared" si="64"/>
        <v>0.8171921868082346</v>
      </c>
      <c r="F1391">
        <f t="shared" si="63"/>
        <v>4.399332965160313</v>
      </c>
    </row>
    <row r="1392" spans="1:6" ht="13.5">
      <c r="A1392" s="107">
        <f t="shared" si="65"/>
        <v>0.9570224713349219</v>
      </c>
      <c r="C1392">
        <f t="shared" si="64"/>
        <v>0.8174802672845295</v>
      </c>
      <c r="F1392">
        <f t="shared" si="63"/>
        <v>4.402347134382487</v>
      </c>
    </row>
    <row r="1393" spans="1:6" ht="13.5">
      <c r="A1393" s="107">
        <f t="shared" si="65"/>
        <v>0.9575224713349219</v>
      </c>
      <c r="C1393">
        <f t="shared" si="64"/>
        <v>0.8177681433907619</v>
      </c>
      <c r="F1393">
        <f t="shared" si="63"/>
        <v>4.405359408095412</v>
      </c>
    </row>
    <row r="1394" spans="1:6" ht="13.5">
      <c r="A1394" s="107">
        <f t="shared" si="65"/>
        <v>0.9580224713349218</v>
      </c>
      <c r="C1394">
        <f t="shared" si="64"/>
        <v>0.8180558150549626</v>
      </c>
      <c r="F1394">
        <f t="shared" si="63"/>
        <v>4.40836978477303</v>
      </c>
    </row>
    <row r="1395" spans="1:6" ht="13.5">
      <c r="A1395" s="107">
        <f t="shared" si="65"/>
        <v>0.9585224713349217</v>
      </c>
      <c r="C1395">
        <f t="shared" si="64"/>
        <v>0.8183432822052139</v>
      </c>
      <c r="F1395">
        <f t="shared" si="63"/>
        <v>4.4113782628913984</v>
      </c>
    </row>
    <row r="1396" spans="1:6" ht="13.5">
      <c r="A1396" s="107">
        <f t="shared" si="65"/>
        <v>0.9590224713349217</v>
      </c>
      <c r="C1396">
        <f t="shared" si="64"/>
        <v>0.8186305447696489</v>
      </c>
      <c r="F1396">
        <f t="shared" si="63"/>
        <v>4.4143848409286734</v>
      </c>
    </row>
    <row r="1397" spans="1:6" ht="13.5">
      <c r="A1397" s="107">
        <f t="shared" si="65"/>
        <v>0.9595224713349216</v>
      </c>
      <c r="C1397">
        <f t="shared" si="64"/>
        <v>0.818917602676452</v>
      </c>
      <c r="F1397">
        <f t="shared" si="63"/>
        <v>4.41738951736512</v>
      </c>
    </row>
    <row r="1398" spans="1:6" ht="13.5">
      <c r="A1398" s="107">
        <f t="shared" si="65"/>
        <v>0.9600224713349216</v>
      </c>
      <c r="C1398">
        <f t="shared" si="64"/>
        <v>0.8192044558538586</v>
      </c>
      <c r="F1398">
        <f t="shared" si="63"/>
        <v>4.4203922906830995</v>
      </c>
    </row>
    <row r="1399" spans="1:6" ht="13.5">
      <c r="A1399" s="107">
        <f t="shared" si="65"/>
        <v>0.9605224713349215</v>
      </c>
      <c r="C1399">
        <f t="shared" si="64"/>
        <v>0.8194911042301556</v>
      </c>
      <c r="F1399">
        <f t="shared" si="63"/>
        <v>4.423393159367071</v>
      </c>
    </row>
    <row r="1400" spans="1:6" ht="13.5">
      <c r="A1400" s="107">
        <f t="shared" si="65"/>
        <v>0.9610224713349215</v>
      </c>
      <c r="C1400">
        <f t="shared" si="64"/>
        <v>0.8197775477336807</v>
      </c>
      <c r="F1400">
        <f t="shared" si="63"/>
        <v>4.4263921219035804</v>
      </c>
    </row>
    <row r="1401" spans="1:6" ht="13.5">
      <c r="A1401" s="107">
        <f t="shared" si="65"/>
        <v>0.9615224713349214</v>
      </c>
      <c r="C1401">
        <f t="shared" si="64"/>
        <v>0.8200637862928232</v>
      </c>
      <c r="F1401">
        <f t="shared" si="63"/>
        <v>4.429389176781264</v>
      </c>
    </row>
    <row r="1402" spans="1:6" ht="13.5">
      <c r="A1402" s="107">
        <f t="shared" si="65"/>
        <v>0.9620224713349214</v>
      </c>
      <c r="C1402">
        <f t="shared" si="64"/>
        <v>0.8203498198360234</v>
      </c>
      <c r="F1402">
        <f t="shared" si="63"/>
        <v>4.432384322490846</v>
      </c>
    </row>
    <row r="1403" spans="1:6" ht="13.5">
      <c r="A1403" s="107">
        <f t="shared" si="65"/>
        <v>0.9625224713349213</v>
      </c>
      <c r="C1403">
        <f t="shared" si="64"/>
        <v>0.8206356482917729</v>
      </c>
      <c r="F1403">
        <f t="shared" si="63"/>
        <v>4.435377557525128</v>
      </c>
    </row>
    <row r="1404" spans="1:6" ht="13.5">
      <c r="A1404" s="107">
        <f t="shared" si="65"/>
        <v>0.9630224713349212</v>
      </c>
      <c r="C1404">
        <f t="shared" si="64"/>
        <v>0.8209212715886146</v>
      </c>
      <c r="F1404">
        <f t="shared" si="63"/>
        <v>4.438368880378986</v>
      </c>
    </row>
    <row r="1405" spans="1:6" ht="13.5">
      <c r="A1405" s="107">
        <f t="shared" si="65"/>
        <v>0.9635224713349212</v>
      </c>
      <c r="C1405">
        <f t="shared" si="64"/>
        <v>0.8212066896551427</v>
      </c>
      <c r="F1405">
        <f t="shared" si="63"/>
        <v>4.441358289549377</v>
      </c>
    </row>
    <row r="1406" spans="1:6" ht="13.5">
      <c r="A1406" s="107">
        <f t="shared" si="65"/>
        <v>0.9640224713349211</v>
      </c>
      <c r="C1406">
        <f t="shared" si="64"/>
        <v>0.8214919024200027</v>
      </c>
      <c r="F1406">
        <f t="shared" si="63"/>
        <v>4.444345783535322</v>
      </c>
    </row>
    <row r="1407" spans="1:6" ht="13.5">
      <c r="A1407" s="107">
        <f t="shared" si="65"/>
        <v>0.9645224713349211</v>
      </c>
      <c r="C1407">
        <f t="shared" si="64"/>
        <v>0.8217769098118913</v>
      </c>
      <c r="F1407">
        <f t="shared" si="63"/>
        <v>4.447331360837911</v>
      </c>
    </row>
    <row r="1408" spans="1:6" ht="13.5">
      <c r="A1408" s="107">
        <f t="shared" si="65"/>
        <v>0.965022471334921</v>
      </c>
      <c r="C1408">
        <f t="shared" si="64"/>
        <v>0.8220617117595568</v>
      </c>
      <c r="F1408">
        <f t="shared" si="63"/>
        <v>4.450315019960299</v>
      </c>
    </row>
    <row r="1409" spans="1:6" ht="13.5">
      <c r="A1409" s="107">
        <f t="shared" si="65"/>
        <v>0.965522471334921</v>
      </c>
      <c r="C1409">
        <f t="shared" si="64"/>
        <v>0.8223463081917985</v>
      </c>
      <c r="F1409">
        <f t="shared" si="63"/>
        <v>4.4532967594076975</v>
      </c>
    </row>
    <row r="1410" spans="1:6" ht="13.5">
      <c r="A1410" s="107">
        <f t="shared" si="65"/>
        <v>0.9660224713349209</v>
      </c>
      <c r="C1410">
        <f t="shared" si="64"/>
        <v>0.8226306990374675</v>
      </c>
      <c r="F1410">
        <f t="shared" si="63"/>
        <v>4.456276577687376</v>
      </c>
    </row>
    <row r="1411" spans="1:6" ht="13.5">
      <c r="A1411" s="107">
        <f t="shared" si="65"/>
        <v>0.9665224713349209</v>
      </c>
      <c r="C1411">
        <f t="shared" si="64"/>
        <v>0.8229148842254661</v>
      </c>
      <c r="F1411">
        <f t="shared" si="63"/>
        <v>4.459254473308657</v>
      </c>
    </row>
    <row r="1412" spans="1:6" ht="13.5">
      <c r="A1412" s="107">
        <f t="shared" si="65"/>
        <v>0.9670224713349208</v>
      </c>
      <c r="C1412">
        <f t="shared" si="64"/>
        <v>0.8231988636847479</v>
      </c>
      <c r="F1412">
        <f t="shared" si="63"/>
        <v>4.4622304447829135</v>
      </c>
    </row>
    <row r="1413" spans="1:6" ht="13.5">
      <c r="A1413" s="107">
        <f t="shared" si="65"/>
        <v>0.9675224713349208</v>
      </c>
      <c r="C1413">
        <f t="shared" si="64"/>
        <v>0.823482637344318</v>
      </c>
      <c r="F1413">
        <f t="shared" si="63"/>
        <v>4.4652044906235595</v>
      </c>
    </row>
    <row r="1414" spans="1:6" ht="13.5">
      <c r="A1414" s="107">
        <f t="shared" si="65"/>
        <v>0.9680224713349207</v>
      </c>
      <c r="C1414">
        <f t="shared" si="64"/>
        <v>0.8237662051332332</v>
      </c>
      <c r="F1414">
        <f t="shared" si="63"/>
        <v>4.468176609346058</v>
      </c>
    </row>
    <row r="1415" spans="1:6" ht="13.5">
      <c r="A1415" s="107">
        <f t="shared" si="65"/>
        <v>0.9685224713349206</v>
      </c>
      <c r="C1415">
        <f t="shared" si="64"/>
        <v>0.8240495669806013</v>
      </c>
      <c r="F1415">
        <f t="shared" si="63"/>
        <v>4.471146799467905</v>
      </c>
    </row>
    <row r="1416" spans="1:6" ht="13.5">
      <c r="A1416" s="107">
        <f t="shared" si="65"/>
        <v>0.9690224713349206</v>
      </c>
      <c r="C1416">
        <f t="shared" si="64"/>
        <v>0.8243327228155819</v>
      </c>
      <c r="F1416">
        <f aca="true" t="shared" si="66" ref="F1416:F1479">(Vdc_min_s1*C1416-Vo_s1)*(Vdc_min_s1*C1416-Vo_s1)*0.0005/C1416</f>
        <v>4.4741150595086365</v>
      </c>
    </row>
    <row r="1417" spans="1:6" ht="13.5">
      <c r="A1417" s="107">
        <f t="shared" si="65"/>
        <v>0.9695224713349205</v>
      </c>
      <c r="C1417">
        <f t="shared" si="64"/>
        <v>0.8246156725673862</v>
      </c>
      <c r="F1417">
        <f t="shared" si="66"/>
        <v>4.477081387989818</v>
      </c>
    </row>
    <row r="1418" spans="1:6" ht="13.5">
      <c r="A1418" s="107">
        <f t="shared" si="65"/>
        <v>0.9700224713349205</v>
      </c>
      <c r="C1418">
        <f aca="true" t="shared" si="67" ref="C1418:C1481">SIN(A1418)</f>
        <v>0.8248984161652766</v>
      </c>
      <c r="F1418">
        <f t="shared" si="66"/>
        <v>4.480045783435046</v>
      </c>
    </row>
    <row r="1419" spans="1:6" ht="13.5">
      <c r="A1419" s="107">
        <f aca="true" t="shared" si="68" ref="A1419:A1482">A1418+0.0005</f>
        <v>0.9705224713349204</v>
      </c>
      <c r="C1419">
        <f t="shared" si="67"/>
        <v>0.8251809535385672</v>
      </c>
      <c r="F1419">
        <f t="shared" si="66"/>
        <v>4.483008244369942</v>
      </c>
    </row>
    <row r="1420" spans="1:6" ht="13.5">
      <c r="A1420" s="107">
        <f t="shared" si="68"/>
        <v>0.9710224713349204</v>
      </c>
      <c r="C1420">
        <f t="shared" si="67"/>
        <v>0.8254632846166238</v>
      </c>
      <c r="F1420">
        <f t="shared" si="66"/>
        <v>4.485968769322144</v>
      </c>
    </row>
    <row r="1421" spans="1:6" ht="13.5">
      <c r="A1421" s="107">
        <f t="shared" si="68"/>
        <v>0.9715224713349203</v>
      </c>
      <c r="C1421">
        <f t="shared" si="67"/>
        <v>0.8257454093288635</v>
      </c>
      <c r="F1421">
        <f t="shared" si="66"/>
        <v>4.488927356821319</v>
      </c>
    </row>
    <row r="1422" spans="1:6" ht="13.5">
      <c r="A1422" s="107">
        <f t="shared" si="68"/>
        <v>0.9720224713349203</v>
      </c>
      <c r="C1422">
        <f t="shared" si="67"/>
        <v>0.8260273276047552</v>
      </c>
      <c r="F1422">
        <f t="shared" si="66"/>
        <v>4.49188400539914</v>
      </c>
    </row>
    <row r="1423" spans="1:6" ht="13.5">
      <c r="A1423" s="107">
        <f t="shared" si="68"/>
        <v>0.9725224713349202</v>
      </c>
      <c r="C1423">
        <f t="shared" si="67"/>
        <v>0.8263090393738193</v>
      </c>
      <c r="F1423">
        <f t="shared" si="66"/>
        <v>4.494838713589298</v>
      </c>
    </row>
    <row r="1424" spans="1:6" ht="13.5">
      <c r="A1424" s="107">
        <f t="shared" si="68"/>
        <v>0.9730224713349201</v>
      </c>
      <c r="C1424">
        <f t="shared" si="67"/>
        <v>0.8265905445656279</v>
      </c>
      <c r="F1424">
        <f t="shared" si="66"/>
        <v>4.497791479927491</v>
      </c>
    </row>
    <row r="1425" spans="1:6" ht="13.5">
      <c r="A1425" s="107">
        <f t="shared" si="68"/>
        <v>0.9735224713349201</v>
      </c>
      <c r="C1425">
        <f t="shared" si="67"/>
        <v>0.8268718431098045</v>
      </c>
      <c r="F1425">
        <f t="shared" si="66"/>
        <v>4.5007423029514175</v>
      </c>
    </row>
    <row r="1426" spans="1:6" ht="13.5">
      <c r="A1426" s="107">
        <f t="shared" si="68"/>
        <v>0.97402247133492</v>
      </c>
      <c r="C1426">
        <f t="shared" si="67"/>
        <v>0.8271529349360247</v>
      </c>
      <c r="F1426">
        <f t="shared" si="66"/>
        <v>4.503691181200786</v>
      </c>
    </row>
    <row r="1427" spans="1:6" ht="13.5">
      <c r="A1427" s="107">
        <f t="shared" si="68"/>
        <v>0.97452247133492</v>
      </c>
      <c r="C1427">
        <f t="shared" si="67"/>
        <v>0.8274338199740155</v>
      </c>
      <c r="F1427">
        <f t="shared" si="66"/>
        <v>4.506638113217299</v>
      </c>
    </row>
    <row r="1428" spans="1:6" ht="13.5">
      <c r="A1428" s="107">
        <f t="shared" si="68"/>
        <v>0.9750224713349199</v>
      </c>
      <c r="C1428">
        <f t="shared" si="67"/>
        <v>0.8277144981535557</v>
      </c>
      <c r="F1428">
        <f t="shared" si="66"/>
        <v>4.509583097544655</v>
      </c>
    </row>
    <row r="1429" spans="1:6" ht="13.5">
      <c r="A1429" s="107">
        <f t="shared" si="68"/>
        <v>0.9755224713349199</v>
      </c>
      <c r="C1429">
        <f t="shared" si="67"/>
        <v>0.8279949694044756</v>
      </c>
      <c r="F1429">
        <f t="shared" si="66"/>
        <v>4.512526132728547</v>
      </c>
    </row>
    <row r="1430" spans="1:6" ht="13.5">
      <c r="A1430" s="107">
        <f t="shared" si="68"/>
        <v>0.9760224713349198</v>
      </c>
      <c r="C1430">
        <f t="shared" si="67"/>
        <v>0.8282752336566575</v>
      </c>
      <c r="F1430">
        <f t="shared" si="66"/>
        <v>4.515467217316653</v>
      </c>
    </row>
    <row r="1431" spans="1:6" ht="13.5">
      <c r="A1431" s="107">
        <f t="shared" si="68"/>
        <v>0.9765224713349198</v>
      </c>
      <c r="C1431">
        <f t="shared" si="67"/>
        <v>0.8285552908400352</v>
      </c>
      <c r="F1431">
        <f t="shared" si="66"/>
        <v>4.518406349858639</v>
      </c>
    </row>
    <row r="1432" spans="1:6" ht="13.5">
      <c r="A1432" s="107">
        <f t="shared" si="68"/>
        <v>0.9770224713349197</v>
      </c>
      <c r="C1432">
        <f t="shared" si="67"/>
        <v>0.8288351408845946</v>
      </c>
      <c r="F1432">
        <f t="shared" si="66"/>
        <v>4.521343528906153</v>
      </c>
    </row>
    <row r="1433" spans="1:6" ht="13.5">
      <c r="A1433" s="107">
        <f t="shared" si="68"/>
        <v>0.9775224713349197</v>
      </c>
      <c r="C1433">
        <f t="shared" si="67"/>
        <v>0.8291147837203731</v>
      </c>
      <c r="F1433">
        <f t="shared" si="66"/>
        <v>4.524278753012824</v>
      </c>
    </row>
    <row r="1434" spans="1:6" ht="13.5">
      <c r="A1434" s="107">
        <f t="shared" si="68"/>
        <v>0.9780224713349196</v>
      </c>
      <c r="C1434">
        <f t="shared" si="67"/>
        <v>0.8293942192774599</v>
      </c>
      <c r="F1434">
        <f t="shared" si="66"/>
        <v>4.527212020734254</v>
      </c>
    </row>
    <row r="1435" spans="1:6" ht="13.5">
      <c r="A1435" s="107">
        <f t="shared" si="68"/>
        <v>0.9785224713349195</v>
      </c>
      <c r="C1435">
        <f t="shared" si="67"/>
        <v>0.8296734474859963</v>
      </c>
      <c r="F1435">
        <f t="shared" si="66"/>
        <v>4.530143330628019</v>
      </c>
    </row>
    <row r="1436" spans="1:6" ht="13.5">
      <c r="A1436" s="107">
        <f t="shared" si="68"/>
        <v>0.9790224713349195</v>
      </c>
      <c r="C1436">
        <f t="shared" si="67"/>
        <v>0.8299524682761751</v>
      </c>
      <c r="F1436">
        <f t="shared" si="66"/>
        <v>4.533072681253664</v>
      </c>
    </row>
    <row r="1437" spans="1:6" ht="13.5">
      <c r="A1437" s="107">
        <f t="shared" si="68"/>
        <v>0.9795224713349194</v>
      </c>
      <c r="C1437">
        <f t="shared" si="67"/>
        <v>0.8302312815782411</v>
      </c>
      <c r="F1437">
        <f t="shared" si="66"/>
        <v>4.536000071172703</v>
      </c>
    </row>
    <row r="1438" spans="1:6" ht="13.5">
      <c r="A1438" s="107">
        <f t="shared" si="68"/>
        <v>0.9800224713349194</v>
      </c>
      <c r="C1438">
        <f t="shared" si="67"/>
        <v>0.8305098873224911</v>
      </c>
      <c r="F1438">
        <f t="shared" si="66"/>
        <v>4.53892549894861</v>
      </c>
    </row>
    <row r="1439" spans="1:6" ht="13.5">
      <c r="A1439" s="107">
        <f t="shared" si="68"/>
        <v>0.9805224713349193</v>
      </c>
      <c r="C1439">
        <f t="shared" si="67"/>
        <v>0.8307882854392735</v>
      </c>
      <c r="F1439">
        <f t="shared" si="66"/>
        <v>4.541848963146818</v>
      </c>
    </row>
    <row r="1440" spans="1:6" ht="13.5">
      <c r="A1440" s="107">
        <f t="shared" si="68"/>
        <v>0.9810224713349193</v>
      </c>
      <c r="C1440">
        <f t="shared" si="67"/>
        <v>0.8310664758589891</v>
      </c>
      <c r="F1440">
        <f t="shared" si="66"/>
        <v>4.544770462334727</v>
      </c>
    </row>
    <row r="1441" spans="1:6" ht="13.5">
      <c r="A1441" s="107">
        <f t="shared" si="68"/>
        <v>0.9815224713349192</v>
      </c>
      <c r="C1441">
        <f t="shared" si="67"/>
        <v>0.8313444585120898</v>
      </c>
      <c r="F1441">
        <f t="shared" si="66"/>
        <v>4.547689995081673</v>
      </c>
    </row>
    <row r="1442" spans="1:6" ht="13.5">
      <c r="A1442" s="107">
        <f t="shared" si="68"/>
        <v>0.9820224713349192</v>
      </c>
      <c r="C1442">
        <f t="shared" si="67"/>
        <v>0.8316222333290804</v>
      </c>
      <c r="F1442">
        <f t="shared" si="66"/>
        <v>4.550607559958956</v>
      </c>
    </row>
    <row r="1443" spans="1:6" ht="13.5">
      <c r="A1443" s="107">
        <f t="shared" si="68"/>
        <v>0.9825224713349191</v>
      </c>
      <c r="C1443">
        <f t="shared" si="67"/>
        <v>0.8318998002405169</v>
      </c>
      <c r="F1443">
        <f t="shared" si="66"/>
        <v>4.553523155539823</v>
      </c>
    </row>
    <row r="1444" spans="1:6" ht="13.5">
      <c r="A1444" s="107">
        <f t="shared" si="68"/>
        <v>0.983022471334919</v>
      </c>
      <c r="C1444">
        <f t="shared" si="67"/>
        <v>0.8321771591770076</v>
      </c>
      <c r="F1444">
        <f t="shared" si="66"/>
        <v>4.5564367803994585</v>
      </c>
    </row>
    <row r="1445" spans="1:6" ht="13.5">
      <c r="A1445" s="107">
        <f t="shared" si="68"/>
        <v>0.983522471334919</v>
      </c>
      <c r="C1445">
        <f t="shared" si="67"/>
        <v>0.832454310069213</v>
      </c>
      <c r="F1445">
        <f t="shared" si="66"/>
        <v>4.559348433114994</v>
      </c>
    </row>
    <row r="1446" spans="1:6" ht="13.5">
      <c r="A1446" s="107">
        <f t="shared" si="68"/>
        <v>0.9840224713349189</v>
      </c>
      <c r="C1446">
        <f t="shared" si="67"/>
        <v>0.8327312528478451</v>
      </c>
      <c r="F1446">
        <f t="shared" si="66"/>
        <v>4.5622581122654955</v>
      </c>
    </row>
    <row r="1447" spans="1:6" ht="13.5">
      <c r="A1447" s="107">
        <f t="shared" si="68"/>
        <v>0.9845224713349189</v>
      </c>
      <c r="C1447">
        <f t="shared" si="67"/>
        <v>0.8330079874436683</v>
      </c>
      <c r="F1447">
        <f t="shared" si="66"/>
        <v>4.565165816431966</v>
      </c>
    </row>
    <row r="1448" spans="1:6" ht="13.5">
      <c r="A1448" s="107">
        <f t="shared" si="68"/>
        <v>0.9850224713349188</v>
      </c>
      <c r="C1448">
        <f t="shared" si="67"/>
        <v>0.8332845137874991</v>
      </c>
      <c r="F1448">
        <f t="shared" si="66"/>
        <v>4.56807154419734</v>
      </c>
    </row>
    <row r="1449" spans="1:6" ht="13.5">
      <c r="A1449" s="107">
        <f t="shared" si="68"/>
        <v>0.9855224713349188</v>
      </c>
      <c r="C1449">
        <f t="shared" si="67"/>
        <v>0.8335608318102058</v>
      </c>
      <c r="F1449">
        <f t="shared" si="66"/>
        <v>4.570975294146483</v>
      </c>
    </row>
    <row r="1450" spans="1:6" ht="13.5">
      <c r="A1450" s="107">
        <f t="shared" si="68"/>
        <v>0.9860224713349187</v>
      </c>
      <c r="C1450">
        <f t="shared" si="67"/>
        <v>0.8338369414427088</v>
      </c>
      <c r="F1450">
        <f t="shared" si="66"/>
        <v>4.573877064866182</v>
      </c>
    </row>
    <row r="1451" spans="1:6" ht="13.5">
      <c r="A1451" s="107">
        <f t="shared" si="68"/>
        <v>0.9865224713349187</v>
      </c>
      <c r="C1451">
        <f t="shared" si="67"/>
        <v>0.8341128426159808</v>
      </c>
      <c r="F1451">
        <f t="shared" si="66"/>
        <v>4.576776854945149</v>
      </c>
    </row>
    <row r="1452" spans="1:6" ht="13.5">
      <c r="A1452" s="107">
        <f t="shared" si="68"/>
        <v>0.9870224713349186</v>
      </c>
      <c r="C1452">
        <f t="shared" si="67"/>
        <v>0.8343885352610465</v>
      </c>
      <c r="F1452">
        <f t="shared" si="66"/>
        <v>4.579674662974017</v>
      </c>
    </row>
    <row r="1453" spans="1:6" ht="13.5">
      <c r="A1453" s="107">
        <f t="shared" si="68"/>
        <v>0.9875224713349186</v>
      </c>
      <c r="C1453">
        <f t="shared" si="67"/>
        <v>0.8346640193089827</v>
      </c>
      <c r="F1453">
        <f t="shared" si="66"/>
        <v>4.582570487545334</v>
      </c>
    </row>
    <row r="1454" spans="1:6" ht="13.5">
      <c r="A1454" s="107">
        <f t="shared" si="68"/>
        <v>0.9880224713349185</v>
      </c>
      <c r="C1454">
        <f t="shared" si="67"/>
        <v>0.8349392946909184</v>
      </c>
      <c r="F1454">
        <f t="shared" si="66"/>
        <v>4.585464327253562</v>
      </c>
    </row>
    <row r="1455" spans="1:6" ht="13.5">
      <c r="A1455" s="107">
        <f t="shared" si="68"/>
        <v>0.9885224713349184</v>
      </c>
      <c r="C1455">
        <f t="shared" si="67"/>
        <v>0.835214361338035</v>
      </c>
      <c r="F1455">
        <f t="shared" si="66"/>
        <v>4.588356180695075</v>
      </c>
    </row>
    <row r="1456" spans="1:6" ht="13.5">
      <c r="A1456" s="107">
        <f t="shared" si="68"/>
        <v>0.9890224713349184</v>
      </c>
      <c r="C1456">
        <f t="shared" si="67"/>
        <v>0.8354892191815654</v>
      </c>
      <c r="F1456">
        <f t="shared" si="66"/>
        <v>4.591246046468154</v>
      </c>
    </row>
    <row r="1457" spans="1:6" ht="13.5">
      <c r="A1457" s="107">
        <f t="shared" si="68"/>
        <v>0.9895224713349183</v>
      </c>
      <c r="C1457">
        <f t="shared" si="67"/>
        <v>0.8357638681527954</v>
      </c>
      <c r="F1457">
        <f t="shared" si="66"/>
        <v>4.594133923172982</v>
      </c>
    </row>
    <row r="1458" spans="1:6" ht="13.5">
      <c r="A1458" s="107">
        <f t="shared" si="68"/>
        <v>0.9900224713349183</v>
      </c>
      <c r="C1458">
        <f t="shared" si="67"/>
        <v>0.8360383081830627</v>
      </c>
      <c r="F1458">
        <f t="shared" si="66"/>
        <v>4.597019809411648</v>
      </c>
    </row>
    <row r="1459" spans="1:6" ht="13.5">
      <c r="A1459" s="107">
        <f t="shared" si="68"/>
        <v>0.9905224713349182</v>
      </c>
      <c r="C1459">
        <f t="shared" si="67"/>
        <v>0.8363125392037573</v>
      </c>
      <c r="F1459">
        <f t="shared" si="66"/>
        <v>4.599903703788138</v>
      </c>
    </row>
    <row r="1460" spans="1:6" ht="13.5">
      <c r="A1460" s="107">
        <f t="shared" si="68"/>
        <v>0.9910224713349182</v>
      </c>
      <c r="C1460">
        <f t="shared" si="67"/>
        <v>0.8365865611463215</v>
      </c>
      <c r="F1460">
        <f t="shared" si="66"/>
        <v>4.602785604908333</v>
      </c>
    </row>
    <row r="1461" spans="1:6" ht="13.5">
      <c r="A1461" s="107">
        <f t="shared" si="68"/>
        <v>0.9915224713349181</v>
      </c>
      <c r="C1461">
        <f t="shared" si="67"/>
        <v>0.8368603739422497</v>
      </c>
      <c r="F1461">
        <f t="shared" si="66"/>
        <v>4.605665511380009</v>
      </c>
    </row>
    <row r="1462" spans="1:6" ht="13.5">
      <c r="A1462" s="107">
        <f t="shared" si="68"/>
        <v>0.992022471334918</v>
      </c>
      <c r="C1462">
        <f t="shared" si="67"/>
        <v>0.8371339775230888</v>
      </c>
      <c r="F1462">
        <f t="shared" si="66"/>
        <v>4.608543421812829</v>
      </c>
    </row>
    <row r="1463" spans="1:6" ht="13.5">
      <c r="A1463" s="107">
        <f t="shared" si="68"/>
        <v>0.992522471334918</v>
      </c>
      <c r="C1463">
        <f t="shared" si="67"/>
        <v>0.8374073718204379</v>
      </c>
      <c r="F1463">
        <f t="shared" si="66"/>
        <v>4.611419334818343</v>
      </c>
    </row>
    <row r="1464" spans="1:6" ht="13.5">
      <c r="A1464" s="107">
        <f t="shared" si="68"/>
        <v>0.9930224713349179</v>
      </c>
      <c r="C1464">
        <f t="shared" si="67"/>
        <v>0.8376805567659484</v>
      </c>
      <c r="F1464">
        <f t="shared" si="66"/>
        <v>4.61429324900999</v>
      </c>
    </row>
    <row r="1465" spans="1:6" ht="13.5">
      <c r="A1465" s="107">
        <f t="shared" si="68"/>
        <v>0.9935224713349179</v>
      </c>
      <c r="C1465">
        <f t="shared" si="67"/>
        <v>0.8379535322913241</v>
      </c>
      <c r="F1465">
        <f t="shared" si="66"/>
        <v>4.617165163003084</v>
      </c>
    </row>
    <row r="1466" spans="1:6" ht="13.5">
      <c r="A1466" s="107">
        <f t="shared" si="68"/>
        <v>0.9940224713349178</v>
      </c>
      <c r="C1466">
        <f t="shared" si="67"/>
        <v>0.8382262983283211</v>
      </c>
      <c r="F1466">
        <f t="shared" si="66"/>
        <v>4.620035075414822</v>
      </c>
    </row>
    <row r="1467" spans="1:6" ht="13.5">
      <c r="A1467" s="107">
        <f t="shared" si="68"/>
        <v>0.9945224713349178</v>
      </c>
      <c r="C1467">
        <f t="shared" si="67"/>
        <v>0.8384988548087479</v>
      </c>
      <c r="F1467">
        <f t="shared" si="66"/>
        <v>4.622902984864272</v>
      </c>
    </row>
    <row r="1468" spans="1:6" ht="13.5">
      <c r="A1468" s="107">
        <f t="shared" si="68"/>
        <v>0.9950224713349177</v>
      </c>
      <c r="C1468">
        <f t="shared" si="67"/>
        <v>0.8387712016644653</v>
      </c>
      <c r="F1468">
        <f t="shared" si="66"/>
        <v>4.625768889972379</v>
      </c>
    </row>
    <row r="1469" spans="1:6" ht="13.5">
      <c r="A1469" s="107">
        <f t="shared" si="68"/>
        <v>0.9955224713349177</v>
      </c>
      <c r="C1469">
        <f t="shared" si="67"/>
        <v>0.8390433388273866</v>
      </c>
      <c r="F1469">
        <f t="shared" si="66"/>
        <v>4.628632789361952</v>
      </c>
    </row>
    <row r="1470" spans="1:6" ht="13.5">
      <c r="A1470" s="107">
        <f t="shared" si="68"/>
        <v>0.9960224713349176</v>
      </c>
      <c r="C1470">
        <f t="shared" si="67"/>
        <v>0.8393152662294776</v>
      </c>
      <c r="F1470">
        <f t="shared" si="66"/>
        <v>4.631494681657674</v>
      </c>
    </row>
    <row r="1471" spans="1:6" ht="13.5">
      <c r="A1471" s="107">
        <f t="shared" si="68"/>
        <v>0.9965224713349176</v>
      </c>
      <c r="C1471">
        <f t="shared" si="67"/>
        <v>0.8395869838027565</v>
      </c>
      <c r="F1471">
        <f t="shared" si="66"/>
        <v>4.6343545654860865</v>
      </c>
    </row>
    <row r="1472" spans="1:6" ht="13.5">
      <c r="A1472" s="107">
        <f t="shared" si="68"/>
        <v>0.9970224713349175</v>
      </c>
      <c r="C1472">
        <f t="shared" si="67"/>
        <v>0.8398584914792938</v>
      </c>
      <c r="F1472">
        <f t="shared" si="66"/>
        <v>4.637212439475594</v>
      </c>
    </row>
    <row r="1473" spans="1:6" ht="13.5">
      <c r="A1473" s="107">
        <f t="shared" si="68"/>
        <v>0.9975224713349174</v>
      </c>
      <c r="C1473">
        <f t="shared" si="67"/>
        <v>0.8401297891912125</v>
      </c>
      <c r="F1473">
        <f t="shared" si="66"/>
        <v>4.640068302256455</v>
      </c>
    </row>
    <row r="1474" spans="1:6" ht="13.5">
      <c r="A1474" s="107">
        <f t="shared" si="68"/>
        <v>0.9980224713349174</v>
      </c>
      <c r="C1474">
        <f t="shared" si="67"/>
        <v>0.8404008768706884</v>
      </c>
      <c r="F1474">
        <f t="shared" si="66"/>
        <v>4.642922152460789</v>
      </c>
    </row>
    <row r="1475" spans="1:6" ht="13.5">
      <c r="A1475" s="107">
        <f t="shared" si="68"/>
        <v>0.9985224713349173</v>
      </c>
      <c r="C1475">
        <f t="shared" si="67"/>
        <v>0.8406717544499495</v>
      </c>
      <c r="F1475">
        <f t="shared" si="66"/>
        <v>4.645773988722569</v>
      </c>
    </row>
    <row r="1476" spans="1:6" ht="13.5">
      <c r="A1476" s="107">
        <f t="shared" si="68"/>
        <v>0.9990224713349173</v>
      </c>
      <c r="C1476">
        <f t="shared" si="67"/>
        <v>0.8409424218612762</v>
      </c>
      <c r="F1476">
        <f t="shared" si="66"/>
        <v>4.648623809677611</v>
      </c>
    </row>
    <row r="1477" spans="1:6" ht="13.5">
      <c r="A1477" s="107">
        <f t="shared" si="68"/>
        <v>0.9995224713349172</v>
      </c>
      <c r="C1477">
        <f t="shared" si="67"/>
        <v>0.8412128790370019</v>
      </c>
      <c r="F1477">
        <f t="shared" si="66"/>
        <v>4.651471613963582</v>
      </c>
    </row>
    <row r="1478" spans="1:6" ht="13.5">
      <c r="A1478" s="107">
        <f t="shared" si="68"/>
        <v>1.0000224713349173</v>
      </c>
      <c r="C1478">
        <f t="shared" si="67"/>
        <v>0.8414831259095122</v>
      </c>
      <c r="F1478">
        <f t="shared" si="66"/>
        <v>4.654317400219993</v>
      </c>
    </row>
    <row r="1479" spans="1:6" ht="13.5">
      <c r="A1479" s="107">
        <f t="shared" si="68"/>
        <v>1.0005224713349172</v>
      </c>
      <c r="C1479">
        <f t="shared" si="67"/>
        <v>0.8417531624112454</v>
      </c>
      <c r="F1479">
        <f t="shared" si="66"/>
        <v>4.657161167088199</v>
      </c>
    </row>
    <row r="1480" spans="1:6" ht="13.5">
      <c r="A1480" s="107">
        <f t="shared" si="68"/>
        <v>1.0010224713349172</v>
      </c>
      <c r="C1480">
        <f t="shared" si="67"/>
        <v>0.8420229884746925</v>
      </c>
      <c r="F1480">
        <f aca="true" t="shared" si="69" ref="F1480:F1543">(Vdc_min_s1*C1480-Vo_s1)*(Vdc_min_s1*C1480-Vo_s1)*0.0005/C1480</f>
        <v>4.660002913211385</v>
      </c>
    </row>
    <row r="1481" spans="1:6" ht="13.5">
      <c r="A1481" s="107">
        <f t="shared" si="68"/>
        <v>1.0015224713349171</v>
      </c>
      <c r="C1481">
        <f t="shared" si="67"/>
        <v>0.8422926040323967</v>
      </c>
      <c r="F1481">
        <f t="shared" si="69"/>
        <v>4.66284263723458</v>
      </c>
    </row>
    <row r="1482" spans="1:6" ht="13.5">
      <c r="A1482" s="107">
        <f t="shared" si="68"/>
        <v>1.002022471334917</v>
      </c>
      <c r="C1482">
        <f aca="true" t="shared" si="70" ref="C1482:C1545">SIN(A1482)</f>
        <v>0.8425620090169544</v>
      </c>
      <c r="F1482">
        <f t="shared" si="69"/>
        <v>4.665680337804648</v>
      </c>
    </row>
    <row r="1483" spans="1:6" ht="13.5">
      <c r="A1483" s="107">
        <f aca="true" t="shared" si="71" ref="A1483:A1546">A1482+0.0005</f>
        <v>1.002522471334917</v>
      </c>
      <c r="C1483">
        <f t="shared" si="70"/>
        <v>0.8428312033610141</v>
      </c>
      <c r="F1483">
        <f t="shared" si="69"/>
        <v>4.668516013570273</v>
      </c>
    </row>
    <row r="1484" spans="1:6" ht="13.5">
      <c r="A1484" s="107">
        <f t="shared" si="71"/>
        <v>1.003022471334917</v>
      </c>
      <c r="C1484">
        <f t="shared" si="70"/>
        <v>0.8431001869972775</v>
      </c>
      <c r="F1484">
        <f t="shared" si="69"/>
        <v>4.671349663181972</v>
      </c>
    </row>
    <row r="1485" spans="1:6" ht="13.5">
      <c r="A1485" s="107">
        <f t="shared" si="71"/>
        <v>1.003522471334917</v>
      </c>
      <c r="C1485">
        <f t="shared" si="70"/>
        <v>0.8433689598584985</v>
      </c>
      <c r="F1485">
        <f t="shared" si="69"/>
        <v>4.674181285292089</v>
      </c>
    </row>
    <row r="1486" spans="1:6" ht="13.5">
      <c r="A1486" s="107">
        <f t="shared" si="71"/>
        <v>1.0040224713349168</v>
      </c>
      <c r="C1486">
        <f t="shared" si="70"/>
        <v>0.8436375218774839</v>
      </c>
      <c r="F1486">
        <f t="shared" si="69"/>
        <v>4.67701087855479</v>
      </c>
    </row>
    <row r="1487" spans="1:6" ht="13.5">
      <c r="A1487" s="107">
        <f t="shared" si="71"/>
        <v>1.0045224713349168</v>
      </c>
      <c r="C1487">
        <f t="shared" si="70"/>
        <v>0.8439058729870932</v>
      </c>
      <c r="F1487">
        <f t="shared" si="69"/>
        <v>4.679838441626057</v>
      </c>
    </row>
    <row r="1488" spans="1:6" ht="13.5">
      <c r="A1488" s="107">
        <f t="shared" si="71"/>
        <v>1.0050224713349167</v>
      </c>
      <c r="C1488">
        <f t="shared" si="70"/>
        <v>0.8441740131202387</v>
      </c>
      <c r="F1488">
        <f t="shared" si="69"/>
        <v>4.682663973163687</v>
      </c>
    </row>
    <row r="1489" spans="1:6" ht="13.5">
      <c r="A1489" s="107">
        <f t="shared" si="71"/>
        <v>1.0055224713349167</v>
      </c>
      <c r="C1489">
        <f t="shared" si="70"/>
        <v>0.8444419422098852</v>
      </c>
      <c r="F1489">
        <f t="shared" si="69"/>
        <v>4.685487471827298</v>
      </c>
    </row>
    <row r="1490" spans="1:6" ht="13.5">
      <c r="A1490" s="107">
        <f t="shared" si="71"/>
        <v>1.0060224713349166</v>
      </c>
      <c r="C1490">
        <f t="shared" si="70"/>
        <v>0.8447096601890507</v>
      </c>
      <c r="F1490">
        <f t="shared" si="69"/>
        <v>4.688308936278315</v>
      </c>
    </row>
    <row r="1491" spans="1:6" ht="13.5">
      <c r="A1491" s="107">
        <f t="shared" si="71"/>
        <v>1.0065224713349166</v>
      </c>
      <c r="C1491">
        <f t="shared" si="70"/>
        <v>0.8449771669908055</v>
      </c>
      <c r="F1491">
        <f t="shared" si="69"/>
        <v>4.691128365179973</v>
      </c>
    </row>
    <row r="1492" spans="1:6" ht="13.5">
      <c r="A1492" s="107">
        <f t="shared" si="71"/>
        <v>1.0070224713349165</v>
      </c>
      <c r="C1492">
        <f t="shared" si="70"/>
        <v>0.8452444625482729</v>
      </c>
      <c r="F1492">
        <f t="shared" si="69"/>
        <v>4.693945757197309</v>
      </c>
    </row>
    <row r="1493" spans="1:6" ht="13.5">
      <c r="A1493" s="107">
        <f t="shared" si="71"/>
        <v>1.0075224713349165</v>
      </c>
      <c r="C1493">
        <f t="shared" si="70"/>
        <v>0.8455115467946291</v>
      </c>
      <c r="F1493">
        <f t="shared" si="69"/>
        <v>4.696761110997167</v>
      </c>
    </row>
    <row r="1494" spans="1:6" ht="13.5">
      <c r="A1494" s="107">
        <f t="shared" si="71"/>
        <v>1.0080224713349164</v>
      </c>
      <c r="C1494">
        <f t="shared" si="70"/>
        <v>0.8457784196631031</v>
      </c>
      <c r="F1494">
        <f t="shared" si="69"/>
        <v>4.699574425248195</v>
      </c>
    </row>
    <row r="1495" spans="1:6" ht="13.5">
      <c r="A1495" s="107">
        <f t="shared" si="71"/>
        <v>1.0085224713349163</v>
      </c>
      <c r="C1495">
        <f t="shared" si="70"/>
        <v>0.8460450810869765</v>
      </c>
      <c r="F1495">
        <f t="shared" si="69"/>
        <v>4.702385698620829</v>
      </c>
    </row>
    <row r="1496" spans="1:6" ht="13.5">
      <c r="A1496" s="107">
        <f t="shared" si="71"/>
        <v>1.0090224713349163</v>
      </c>
      <c r="C1496">
        <f t="shared" si="70"/>
        <v>0.846311530999584</v>
      </c>
      <c r="F1496">
        <f t="shared" si="69"/>
        <v>4.705194929787311</v>
      </c>
    </row>
    <row r="1497" spans="1:6" ht="13.5">
      <c r="A1497" s="107">
        <f t="shared" si="71"/>
        <v>1.0095224713349162</v>
      </c>
      <c r="C1497">
        <f t="shared" si="70"/>
        <v>0.8465777693343132</v>
      </c>
      <c r="F1497">
        <f t="shared" si="69"/>
        <v>4.7080021174216675</v>
      </c>
    </row>
    <row r="1498" spans="1:6" ht="13.5">
      <c r="A1498" s="107">
        <f t="shared" si="71"/>
        <v>1.0100224713349162</v>
      </c>
      <c r="C1498">
        <f t="shared" si="70"/>
        <v>0.8468437960246045</v>
      </c>
      <c r="F1498">
        <f t="shared" si="69"/>
        <v>4.7108072601997195</v>
      </c>
    </row>
    <row r="1499" spans="1:6" ht="13.5">
      <c r="A1499" s="107">
        <f t="shared" si="71"/>
        <v>1.0105224713349161</v>
      </c>
      <c r="C1499">
        <f t="shared" si="70"/>
        <v>0.8471096110039511</v>
      </c>
      <c r="F1499">
        <f t="shared" si="69"/>
        <v>4.713610356799077</v>
      </c>
    </row>
    <row r="1500" spans="1:6" ht="13.5">
      <c r="A1500" s="107">
        <f t="shared" si="71"/>
        <v>1.011022471334916</v>
      </c>
      <c r="C1500">
        <f t="shared" si="70"/>
        <v>0.8473752142058995</v>
      </c>
      <c r="F1500">
        <f t="shared" si="69"/>
        <v>4.7164114058991276</v>
      </c>
    </row>
    <row r="1501" spans="1:6" ht="13.5">
      <c r="A1501" s="107">
        <f t="shared" si="71"/>
        <v>1.011522471334916</v>
      </c>
      <c r="C1501">
        <f t="shared" si="70"/>
        <v>0.8476406055640486</v>
      </c>
      <c r="F1501">
        <f t="shared" si="69"/>
        <v>4.719210406181052</v>
      </c>
    </row>
    <row r="1502" spans="1:6" ht="13.5">
      <c r="A1502" s="107">
        <f t="shared" si="71"/>
        <v>1.012022471334916</v>
      </c>
      <c r="C1502">
        <f t="shared" si="70"/>
        <v>0.8479057850120509</v>
      </c>
      <c r="F1502">
        <f t="shared" si="69"/>
        <v>4.722007356327798</v>
      </c>
    </row>
    <row r="1503" spans="1:6" ht="13.5">
      <c r="A1503" s="107">
        <f t="shared" si="71"/>
        <v>1.012522471334916</v>
      </c>
      <c r="C1503">
        <f t="shared" si="70"/>
        <v>0.8481707524836113</v>
      </c>
      <c r="F1503">
        <f t="shared" si="69"/>
        <v>4.724802255024102</v>
      </c>
    </row>
    <row r="1504" spans="1:6" ht="13.5">
      <c r="A1504" s="107">
        <f t="shared" si="71"/>
        <v>1.0130224713349159</v>
      </c>
      <c r="C1504">
        <f t="shared" si="70"/>
        <v>0.848435507912488</v>
      </c>
      <c r="F1504">
        <f t="shared" si="69"/>
        <v>4.72759510095647</v>
      </c>
    </row>
    <row r="1505" spans="1:6" ht="13.5">
      <c r="A1505" s="107">
        <f t="shared" si="71"/>
        <v>1.0135224713349158</v>
      </c>
      <c r="C1505">
        <f t="shared" si="70"/>
        <v>0.848700051232492</v>
      </c>
      <c r="F1505">
        <f t="shared" si="69"/>
        <v>4.730385892813175</v>
      </c>
    </row>
    <row r="1506" spans="1:6" ht="13.5">
      <c r="A1506" s="107">
        <f t="shared" si="71"/>
        <v>1.0140224713349157</v>
      </c>
      <c r="C1506">
        <f t="shared" si="70"/>
        <v>0.8489643823774878</v>
      </c>
      <c r="F1506">
        <f t="shared" si="69"/>
        <v>4.73317462928427</v>
      </c>
    </row>
    <row r="1507" spans="1:6" ht="13.5">
      <c r="A1507" s="107">
        <f t="shared" si="71"/>
        <v>1.0145224713349157</v>
      </c>
      <c r="C1507">
        <f t="shared" si="70"/>
        <v>0.8492285012813924</v>
      </c>
      <c r="F1507">
        <f t="shared" si="69"/>
        <v>4.735961309061566</v>
      </c>
    </row>
    <row r="1508" spans="1:6" ht="13.5">
      <c r="A1508" s="107">
        <f t="shared" si="71"/>
        <v>1.0150224713349156</v>
      </c>
      <c r="C1508">
        <f t="shared" si="70"/>
        <v>0.849492407878176</v>
      </c>
      <c r="F1508">
        <f t="shared" si="69"/>
        <v>4.738745930838642</v>
      </c>
    </row>
    <row r="1509" spans="1:6" ht="13.5">
      <c r="A1509" s="107">
        <f t="shared" si="71"/>
        <v>1.0155224713349156</v>
      </c>
      <c r="C1509">
        <f t="shared" si="70"/>
        <v>0.8497561021018621</v>
      </c>
      <c r="F1509">
        <f t="shared" si="69"/>
        <v>4.741528493310841</v>
      </c>
    </row>
    <row r="1510" spans="1:6" ht="13.5">
      <c r="A1510" s="107">
        <f t="shared" si="71"/>
        <v>1.0160224713349155</v>
      </c>
      <c r="C1510">
        <f t="shared" si="70"/>
        <v>0.8500195838865272</v>
      </c>
      <c r="F1510">
        <f t="shared" si="69"/>
        <v>4.744308995175258</v>
      </c>
    </row>
    <row r="1511" spans="1:6" ht="13.5">
      <c r="A1511" s="107">
        <f t="shared" si="71"/>
        <v>1.0165224713349155</v>
      </c>
      <c r="C1511">
        <f t="shared" si="70"/>
        <v>0.8502828531663007</v>
      </c>
      <c r="F1511">
        <f t="shared" si="69"/>
        <v>4.747087435130756</v>
      </c>
    </row>
    <row r="1512" spans="1:6" ht="13.5">
      <c r="A1512" s="107">
        <f t="shared" si="71"/>
        <v>1.0170224713349154</v>
      </c>
      <c r="C1512">
        <f t="shared" si="70"/>
        <v>0.8505459098753653</v>
      </c>
      <c r="F1512">
        <f t="shared" si="69"/>
        <v>4.749863811877938</v>
      </c>
    </row>
    <row r="1513" spans="1:6" ht="13.5">
      <c r="A1513" s="107">
        <f t="shared" si="71"/>
        <v>1.0175224713349154</v>
      </c>
      <c r="C1513">
        <f t="shared" si="70"/>
        <v>0.8508087539479569</v>
      </c>
      <c r="F1513">
        <f t="shared" si="69"/>
        <v>4.752638124119174</v>
      </c>
    </row>
    <row r="1514" spans="1:6" ht="13.5">
      <c r="A1514" s="107">
        <f t="shared" si="71"/>
        <v>1.0180224713349153</v>
      </c>
      <c r="C1514">
        <f t="shared" si="70"/>
        <v>0.8510713853183643</v>
      </c>
      <c r="F1514">
        <f t="shared" si="69"/>
        <v>4.755410370558569</v>
      </c>
    </row>
    <row r="1515" spans="1:6" ht="13.5">
      <c r="A1515" s="107">
        <f t="shared" si="71"/>
        <v>1.0185224713349152</v>
      </c>
      <c r="C1515">
        <f t="shared" si="70"/>
        <v>0.8513338039209299</v>
      </c>
      <c r="F1515">
        <f t="shared" si="69"/>
        <v>4.7581805499019865</v>
      </c>
    </row>
    <row r="1516" spans="1:6" ht="13.5">
      <c r="A1516" s="107">
        <f t="shared" si="71"/>
        <v>1.0190224713349152</v>
      </c>
      <c r="C1516">
        <f t="shared" si="70"/>
        <v>0.8515960096900491</v>
      </c>
      <c r="F1516">
        <f t="shared" si="69"/>
        <v>4.7609486608570295</v>
      </c>
    </row>
    <row r="1517" spans="1:6" ht="13.5">
      <c r="A1517" s="107">
        <f t="shared" si="71"/>
        <v>1.0195224713349151</v>
      </c>
      <c r="C1517">
        <f t="shared" si="70"/>
        <v>0.8518580025601702</v>
      </c>
      <c r="F1517">
        <f t="shared" si="69"/>
        <v>4.763714702133038</v>
      </c>
    </row>
    <row r="1518" spans="1:6" ht="13.5">
      <c r="A1518" s="107">
        <f t="shared" si="71"/>
        <v>1.020022471334915</v>
      </c>
      <c r="C1518">
        <f t="shared" si="70"/>
        <v>0.852119782465795</v>
      </c>
      <c r="F1518">
        <f t="shared" si="69"/>
        <v>4.7664786724411</v>
      </c>
    </row>
    <row r="1519" spans="1:6" ht="13.5">
      <c r="A1519" s="107">
        <f t="shared" si="71"/>
        <v>1.020522471334915</v>
      </c>
      <c r="C1519">
        <f t="shared" si="70"/>
        <v>0.8523813493414788</v>
      </c>
      <c r="F1519">
        <f t="shared" si="69"/>
        <v>4.7692405704940395</v>
      </c>
    </row>
    <row r="1520" spans="1:6" ht="13.5">
      <c r="A1520" s="107">
        <f t="shared" si="71"/>
        <v>1.021022471334915</v>
      </c>
      <c r="C1520">
        <f t="shared" si="70"/>
        <v>0.8526427031218295</v>
      </c>
      <c r="F1520">
        <f t="shared" si="69"/>
        <v>4.772000395006404</v>
      </c>
    </row>
    <row r="1521" spans="1:6" ht="13.5">
      <c r="A1521" s="107">
        <f t="shared" si="71"/>
        <v>1.021522471334915</v>
      </c>
      <c r="C1521">
        <f t="shared" si="70"/>
        <v>0.8529038437415091</v>
      </c>
      <c r="F1521">
        <f t="shared" si="69"/>
        <v>4.774758144694485</v>
      </c>
    </row>
    <row r="1522" spans="1:6" ht="13.5">
      <c r="A1522" s="107">
        <f t="shared" si="71"/>
        <v>1.0220224713349149</v>
      </c>
      <c r="C1522">
        <f t="shared" si="70"/>
        <v>0.853164771135232</v>
      </c>
      <c r="F1522">
        <f t="shared" si="69"/>
        <v>4.7775138182763035</v>
      </c>
    </row>
    <row r="1523" spans="1:6" ht="13.5">
      <c r="A1523" s="107">
        <f t="shared" si="71"/>
        <v>1.0225224713349148</v>
      </c>
      <c r="C1523">
        <f t="shared" si="70"/>
        <v>0.8534254852377666</v>
      </c>
      <c r="F1523">
        <f t="shared" si="69"/>
        <v>4.7802674144715995</v>
      </c>
    </row>
    <row r="1524" spans="1:6" ht="13.5">
      <c r="A1524" s="107">
        <f t="shared" si="71"/>
        <v>1.0230224713349148</v>
      </c>
      <c r="C1524">
        <f t="shared" si="70"/>
        <v>0.8536859859839344</v>
      </c>
      <c r="F1524">
        <f t="shared" si="69"/>
        <v>4.783018932001844</v>
      </c>
    </row>
    <row r="1525" spans="1:6" ht="13.5">
      <c r="A1525" s="107">
        <f t="shared" si="71"/>
        <v>1.0235224713349147</v>
      </c>
      <c r="C1525">
        <f t="shared" si="70"/>
        <v>0.8539462733086102</v>
      </c>
      <c r="F1525">
        <f t="shared" si="69"/>
        <v>4.785768369590227</v>
      </c>
    </row>
    <row r="1526" spans="1:6" ht="13.5">
      <c r="A1526" s="107">
        <f t="shared" si="71"/>
        <v>1.0240224713349146</v>
      </c>
      <c r="C1526">
        <f t="shared" si="70"/>
        <v>0.854206347146722</v>
      </c>
      <c r="F1526">
        <f t="shared" si="69"/>
        <v>4.788515725961664</v>
      </c>
    </row>
    <row r="1527" spans="1:6" ht="13.5">
      <c r="A1527" s="107">
        <f t="shared" si="71"/>
        <v>1.0245224713349146</v>
      </c>
      <c r="C1527">
        <f t="shared" si="70"/>
        <v>0.8544662074332515</v>
      </c>
      <c r="F1527">
        <f t="shared" si="69"/>
        <v>4.79126099984278</v>
      </c>
    </row>
    <row r="1528" spans="1:6" ht="13.5">
      <c r="A1528" s="107">
        <f t="shared" si="71"/>
        <v>1.0250224713349145</v>
      </c>
      <c r="C1528">
        <f t="shared" si="70"/>
        <v>0.8547258541032337</v>
      </c>
      <c r="F1528">
        <f t="shared" si="69"/>
        <v>4.7940041899619255</v>
      </c>
    </row>
    <row r="1529" spans="1:6" ht="13.5">
      <c r="A1529" s="107">
        <f t="shared" si="71"/>
        <v>1.0255224713349145</v>
      </c>
      <c r="C1529">
        <f t="shared" si="70"/>
        <v>0.8549852870917566</v>
      </c>
      <c r="F1529">
        <f t="shared" si="69"/>
        <v>4.796745295049152</v>
      </c>
    </row>
    <row r="1530" spans="1:6" ht="13.5">
      <c r="A1530" s="107">
        <f t="shared" si="71"/>
        <v>1.0260224713349144</v>
      </c>
      <c r="C1530">
        <f t="shared" si="70"/>
        <v>0.8552445063339623</v>
      </c>
      <c r="F1530">
        <f t="shared" si="69"/>
        <v>4.799484313836229</v>
      </c>
    </row>
    <row r="1531" spans="1:6" ht="13.5">
      <c r="A1531" s="107">
        <f t="shared" si="71"/>
        <v>1.0265224713349144</v>
      </c>
      <c r="C1531">
        <f t="shared" si="70"/>
        <v>0.8555035117650459</v>
      </c>
      <c r="F1531">
        <f t="shared" si="69"/>
        <v>4.802221245056632</v>
      </c>
    </row>
    <row r="1532" spans="1:6" ht="13.5">
      <c r="A1532" s="107">
        <f t="shared" si="71"/>
        <v>1.0270224713349143</v>
      </c>
      <c r="C1532">
        <f t="shared" si="70"/>
        <v>0.855762303320256</v>
      </c>
      <c r="F1532">
        <f t="shared" si="69"/>
        <v>4.804956087445546</v>
      </c>
    </row>
    <row r="1533" spans="1:6" ht="13.5">
      <c r="A1533" s="107">
        <f t="shared" si="71"/>
        <v>1.0275224713349143</v>
      </c>
      <c r="C1533">
        <f t="shared" si="70"/>
        <v>0.8560208809348947</v>
      </c>
      <c r="F1533">
        <f t="shared" si="69"/>
        <v>4.807688839739852</v>
      </c>
    </row>
    <row r="1534" spans="1:6" ht="13.5">
      <c r="A1534" s="107">
        <f t="shared" si="71"/>
        <v>1.0280224713349142</v>
      </c>
      <c r="C1534">
        <f t="shared" si="70"/>
        <v>0.8562792445443177</v>
      </c>
      <c r="F1534">
        <f t="shared" si="69"/>
        <v>4.8104195006781385</v>
      </c>
    </row>
    <row r="1535" spans="1:6" ht="13.5">
      <c r="A1535" s="107">
        <f t="shared" si="71"/>
        <v>1.0285224713349141</v>
      </c>
      <c r="C1535">
        <f t="shared" si="70"/>
        <v>0.8565373940839339</v>
      </c>
      <c r="F1535">
        <f t="shared" si="69"/>
        <v>4.813148069000692</v>
      </c>
    </row>
    <row r="1536" spans="1:6" ht="13.5">
      <c r="A1536" s="107">
        <f t="shared" si="71"/>
        <v>1.029022471334914</v>
      </c>
      <c r="C1536">
        <f t="shared" si="70"/>
        <v>0.8567953294892061</v>
      </c>
      <c r="F1536">
        <f t="shared" si="69"/>
        <v>4.8158745434494925</v>
      </c>
    </row>
    <row r="1537" spans="1:6" ht="13.5">
      <c r="A1537" s="107">
        <f t="shared" si="71"/>
        <v>1.029522471334914</v>
      </c>
      <c r="C1537">
        <f t="shared" si="70"/>
        <v>0.8570530506956504</v>
      </c>
      <c r="F1537">
        <f t="shared" si="69"/>
        <v>4.818598922768214</v>
      </c>
    </row>
    <row r="1538" spans="1:6" ht="13.5">
      <c r="A1538" s="107">
        <f t="shared" si="71"/>
        <v>1.030022471334914</v>
      </c>
      <c r="C1538">
        <f t="shared" si="70"/>
        <v>0.8573105576388366</v>
      </c>
      <c r="F1538">
        <f t="shared" si="69"/>
        <v>4.821321205702227</v>
      </c>
    </row>
    <row r="1539" spans="1:6" ht="13.5">
      <c r="A1539" s="107">
        <f t="shared" si="71"/>
        <v>1.030522471334914</v>
      </c>
      <c r="C1539">
        <f t="shared" si="70"/>
        <v>0.8575678502543876</v>
      </c>
      <c r="F1539">
        <f t="shared" si="69"/>
        <v>4.8240413909985875</v>
      </c>
    </row>
    <row r="1540" spans="1:6" ht="13.5">
      <c r="A1540" s="107">
        <f t="shared" si="71"/>
        <v>1.0310224713349139</v>
      </c>
      <c r="C1540">
        <f t="shared" si="70"/>
        <v>0.8578249284779808</v>
      </c>
      <c r="F1540">
        <f t="shared" si="69"/>
        <v>4.826759477406039</v>
      </c>
    </row>
    <row r="1541" spans="1:6" ht="13.5">
      <c r="A1541" s="107">
        <f t="shared" si="71"/>
        <v>1.0315224713349138</v>
      </c>
      <c r="C1541">
        <f t="shared" si="70"/>
        <v>0.8580817922453461</v>
      </c>
      <c r="F1541">
        <f t="shared" si="69"/>
        <v>4.829475463675011</v>
      </c>
    </row>
    <row r="1542" spans="1:6" ht="13.5">
      <c r="A1542" s="107">
        <f t="shared" si="71"/>
        <v>1.0320224713349138</v>
      </c>
      <c r="C1542">
        <f t="shared" si="70"/>
        <v>0.8583384414922679</v>
      </c>
      <c r="F1542">
        <f t="shared" si="69"/>
        <v>4.832189348557613</v>
      </c>
    </row>
    <row r="1543" spans="1:6" ht="13.5">
      <c r="A1543" s="107">
        <f t="shared" si="71"/>
        <v>1.0325224713349137</v>
      </c>
      <c r="C1543">
        <f t="shared" si="70"/>
        <v>0.8585948761545837</v>
      </c>
      <c r="F1543">
        <f t="shared" si="69"/>
        <v>4.834901130807643</v>
      </c>
    </row>
    <row r="1544" spans="1:6" ht="13.5">
      <c r="A1544" s="107">
        <f t="shared" si="71"/>
        <v>1.0330224713349137</v>
      </c>
      <c r="C1544">
        <f t="shared" si="70"/>
        <v>0.8588510961681851</v>
      </c>
      <c r="F1544">
        <f aca="true" t="shared" si="72" ref="F1544:F1607">(Vdc_min_s1*C1544-Vo_s1)*(Vdc_min_s1*C1544-Vo_s1)*0.0005/C1544</f>
        <v>4.837610809180567</v>
      </c>
    </row>
    <row r="1545" spans="1:6" ht="13.5">
      <c r="A1545" s="107">
        <f t="shared" si="71"/>
        <v>1.0335224713349136</v>
      </c>
      <c r="C1545">
        <f t="shared" si="70"/>
        <v>0.8591071014690169</v>
      </c>
      <c r="F1545">
        <f t="shared" si="72"/>
        <v>4.84031838243353</v>
      </c>
    </row>
    <row r="1546" spans="1:6" ht="13.5">
      <c r="A1546" s="107">
        <f t="shared" si="71"/>
        <v>1.0340224713349135</v>
      </c>
      <c r="C1546">
        <f aca="true" t="shared" si="73" ref="C1546:C1609">SIN(A1546)</f>
        <v>0.8593628919930778</v>
      </c>
      <c r="F1546">
        <f t="shared" si="72"/>
        <v>4.843023849325353</v>
      </c>
    </row>
    <row r="1547" spans="1:6" ht="13.5">
      <c r="A1547" s="107">
        <f aca="true" t="shared" si="74" ref="A1547:A1610">A1546+0.0005</f>
        <v>1.0345224713349135</v>
      </c>
      <c r="C1547">
        <f t="shared" si="73"/>
        <v>0.8596184676764201</v>
      </c>
      <c r="F1547">
        <f t="shared" si="72"/>
        <v>4.845727208616533</v>
      </c>
    </row>
    <row r="1548" spans="1:6" ht="13.5">
      <c r="A1548" s="107">
        <f t="shared" si="74"/>
        <v>1.0350224713349134</v>
      </c>
      <c r="C1548">
        <f t="shared" si="73"/>
        <v>0.85987382845515</v>
      </c>
      <c r="F1548">
        <f t="shared" si="72"/>
        <v>4.84842845906922</v>
      </c>
    </row>
    <row r="1549" spans="1:6" ht="13.5">
      <c r="A1549" s="107">
        <f t="shared" si="74"/>
        <v>1.0355224713349134</v>
      </c>
      <c r="C1549">
        <f t="shared" si="73"/>
        <v>0.8601289742654273</v>
      </c>
      <c r="F1549">
        <f t="shared" si="72"/>
        <v>4.8511275994472465</v>
      </c>
    </row>
    <row r="1550" spans="1:6" ht="13.5">
      <c r="A1550" s="107">
        <f t="shared" si="74"/>
        <v>1.0360224713349133</v>
      </c>
      <c r="C1550">
        <f t="shared" si="73"/>
        <v>0.8603839050434655</v>
      </c>
      <c r="F1550">
        <f t="shared" si="72"/>
        <v>4.853824628516107</v>
      </c>
    </row>
    <row r="1551" spans="1:6" ht="13.5">
      <c r="A1551" s="107">
        <f t="shared" si="74"/>
        <v>1.0365224713349133</v>
      </c>
      <c r="C1551">
        <f t="shared" si="73"/>
        <v>0.8606386207255319</v>
      </c>
      <c r="F1551">
        <f t="shared" si="72"/>
        <v>4.85651954504295</v>
      </c>
    </row>
    <row r="1552" spans="1:6" ht="13.5">
      <c r="A1552" s="107">
        <f t="shared" si="74"/>
        <v>1.0370224713349132</v>
      </c>
      <c r="C1552">
        <f t="shared" si="73"/>
        <v>0.8608931212479476</v>
      </c>
      <c r="F1552">
        <f t="shared" si="72"/>
        <v>4.859212347796594</v>
      </c>
    </row>
    <row r="1553" spans="1:6" ht="13.5">
      <c r="A1553" s="107">
        <f t="shared" si="74"/>
        <v>1.0375224713349132</v>
      </c>
      <c r="C1553">
        <f t="shared" si="73"/>
        <v>0.8611474065470874</v>
      </c>
      <c r="F1553">
        <f t="shared" si="72"/>
        <v>4.861903035547511</v>
      </c>
    </row>
    <row r="1554" spans="1:6" ht="13.5">
      <c r="A1554" s="107">
        <f t="shared" si="74"/>
        <v>1.038022471334913</v>
      </c>
      <c r="C1554">
        <f t="shared" si="73"/>
        <v>0.8614014765593802</v>
      </c>
      <c r="F1554">
        <f t="shared" si="72"/>
        <v>4.864591607067827</v>
      </c>
    </row>
    <row r="1555" spans="1:6" ht="13.5">
      <c r="A1555" s="107">
        <f t="shared" si="74"/>
        <v>1.038522471334913</v>
      </c>
      <c r="C1555">
        <f t="shared" si="73"/>
        <v>0.8616553312213082</v>
      </c>
      <c r="F1555">
        <f t="shared" si="72"/>
        <v>4.867278061131325</v>
      </c>
    </row>
    <row r="1556" spans="1:6" ht="13.5">
      <c r="A1556" s="107">
        <f t="shared" si="74"/>
        <v>1.039022471334913</v>
      </c>
      <c r="C1556">
        <f t="shared" si="73"/>
        <v>0.8619089704694081</v>
      </c>
      <c r="F1556">
        <f t="shared" si="72"/>
        <v>4.869962396513443</v>
      </c>
    </row>
    <row r="1557" spans="1:6" ht="13.5">
      <c r="A1557" s="107">
        <f t="shared" si="74"/>
        <v>1.039522471334913</v>
      </c>
      <c r="C1557">
        <f t="shared" si="73"/>
        <v>0.8621623942402696</v>
      </c>
      <c r="F1557">
        <f t="shared" si="72"/>
        <v>4.872644611991258</v>
      </c>
    </row>
    <row r="1558" spans="1:6" ht="13.5">
      <c r="A1558" s="107">
        <f t="shared" si="74"/>
        <v>1.0400224713349129</v>
      </c>
      <c r="C1558">
        <f t="shared" si="73"/>
        <v>0.8624156024705372</v>
      </c>
      <c r="F1558">
        <f t="shared" si="72"/>
        <v>4.875324706343499</v>
      </c>
    </row>
    <row r="1559" spans="1:6" ht="13.5">
      <c r="A1559" s="107">
        <f t="shared" si="74"/>
        <v>1.0405224713349128</v>
      </c>
      <c r="C1559">
        <f t="shared" si="73"/>
        <v>0.8626685950969086</v>
      </c>
      <c r="F1559">
        <f t="shared" si="72"/>
        <v>4.878002678350549</v>
      </c>
    </row>
    <row r="1560" spans="1:6" ht="13.5">
      <c r="A1560" s="107">
        <f t="shared" si="74"/>
        <v>1.0410224713349128</v>
      </c>
      <c r="C1560">
        <f t="shared" si="73"/>
        <v>0.8629213720561358</v>
      </c>
      <c r="F1560">
        <f t="shared" si="72"/>
        <v>4.880678526794421</v>
      </c>
    </row>
    <row r="1561" spans="1:6" ht="13.5">
      <c r="A1561" s="107">
        <f t="shared" si="74"/>
        <v>1.0415224713349127</v>
      </c>
      <c r="C1561">
        <f t="shared" si="73"/>
        <v>0.8631739332850245</v>
      </c>
      <c r="F1561">
        <f t="shared" si="72"/>
        <v>4.883352250458771</v>
      </c>
    </row>
    <row r="1562" spans="1:6" ht="13.5">
      <c r="A1562" s="107">
        <f t="shared" si="74"/>
        <v>1.0420224713349127</v>
      </c>
      <c r="C1562">
        <f t="shared" si="73"/>
        <v>0.8634262787204342</v>
      </c>
      <c r="F1562">
        <f t="shared" si="72"/>
        <v>4.8860238481288985</v>
      </c>
    </row>
    <row r="1563" spans="1:6" ht="13.5">
      <c r="A1563" s="107">
        <f t="shared" si="74"/>
        <v>1.0425224713349126</v>
      </c>
      <c r="C1563">
        <f t="shared" si="73"/>
        <v>0.8636784082992789</v>
      </c>
      <c r="F1563">
        <f t="shared" si="72"/>
        <v>4.888693318591738</v>
      </c>
    </row>
    <row r="1564" spans="1:6" ht="13.5">
      <c r="A1564" s="107">
        <f t="shared" si="74"/>
        <v>1.0430224713349125</v>
      </c>
      <c r="C1564">
        <f t="shared" si="73"/>
        <v>0.8639303219585259</v>
      </c>
      <c r="F1564">
        <f t="shared" si="72"/>
        <v>4.891360660635854</v>
      </c>
    </row>
    <row r="1565" spans="1:6" ht="13.5">
      <c r="A1565" s="107">
        <f t="shared" si="74"/>
        <v>1.0435224713349125</v>
      </c>
      <c r="C1565">
        <f t="shared" si="73"/>
        <v>0.8641820196351969</v>
      </c>
      <c r="F1565">
        <f t="shared" si="72"/>
        <v>4.894025873051449</v>
      </c>
    </row>
    <row r="1566" spans="1:6" ht="13.5">
      <c r="A1566" s="107">
        <f t="shared" si="74"/>
        <v>1.0440224713349124</v>
      </c>
      <c r="C1566">
        <f t="shared" si="73"/>
        <v>0.8644335012663676</v>
      </c>
      <c r="F1566">
        <f t="shared" si="72"/>
        <v>4.896688954630357</v>
      </c>
    </row>
    <row r="1567" spans="1:6" ht="13.5">
      <c r="A1567" s="107">
        <f t="shared" si="74"/>
        <v>1.0445224713349124</v>
      </c>
      <c r="C1567">
        <f t="shared" si="73"/>
        <v>0.8646847667891674</v>
      </c>
      <c r="F1567">
        <f t="shared" si="72"/>
        <v>4.899349904166024</v>
      </c>
    </row>
    <row r="1568" spans="1:6" ht="13.5">
      <c r="A1568" s="107">
        <f t="shared" si="74"/>
        <v>1.0450224713349123</v>
      </c>
      <c r="C1568">
        <f t="shared" si="73"/>
        <v>0.8649358161407801</v>
      </c>
      <c r="F1568">
        <f t="shared" si="72"/>
        <v>4.902008720453549</v>
      </c>
    </row>
    <row r="1569" spans="1:6" ht="13.5">
      <c r="A1569" s="107">
        <f t="shared" si="74"/>
        <v>1.0455224713349123</v>
      </c>
      <c r="C1569">
        <f t="shared" si="73"/>
        <v>0.8651866492584431</v>
      </c>
      <c r="F1569">
        <f t="shared" si="72"/>
        <v>4.904665402289623</v>
      </c>
    </row>
    <row r="1570" spans="1:6" ht="13.5">
      <c r="A1570" s="107">
        <f t="shared" si="74"/>
        <v>1.0460224713349122</v>
      </c>
      <c r="C1570">
        <f t="shared" si="73"/>
        <v>0.8654372660794485</v>
      </c>
      <c r="F1570">
        <f t="shared" si="72"/>
        <v>4.907319948472587</v>
      </c>
    </row>
    <row r="1571" spans="1:6" ht="13.5">
      <c r="A1571" s="107">
        <f t="shared" si="74"/>
        <v>1.0465224713349122</v>
      </c>
      <c r="C1571">
        <f t="shared" si="73"/>
        <v>0.8656876665411418</v>
      </c>
      <c r="F1571">
        <f t="shared" si="72"/>
        <v>4.909972357802386</v>
      </c>
    </row>
    <row r="1572" spans="1:6" ht="13.5">
      <c r="A1572" s="107">
        <f t="shared" si="74"/>
        <v>1.047022471334912</v>
      </c>
      <c r="C1572">
        <f t="shared" si="73"/>
        <v>0.865937850580923</v>
      </c>
      <c r="F1572">
        <f t="shared" si="72"/>
        <v>4.912622629080586</v>
      </c>
    </row>
    <row r="1573" spans="1:6" ht="13.5">
      <c r="A1573" s="107">
        <f t="shared" si="74"/>
        <v>1.047522471334912</v>
      </c>
      <c r="C1573">
        <f t="shared" si="73"/>
        <v>0.866187818136246</v>
      </c>
      <c r="F1573">
        <f t="shared" si="72"/>
        <v>4.915270761110366</v>
      </c>
    </row>
    <row r="1574" spans="1:6" ht="13.5">
      <c r="A1574" s="107">
        <f t="shared" si="74"/>
        <v>1.048022471334912</v>
      </c>
      <c r="C1574">
        <f t="shared" si="73"/>
        <v>0.866437569144619</v>
      </c>
      <c r="F1574">
        <f t="shared" si="72"/>
        <v>4.917916752696525</v>
      </c>
    </row>
    <row r="1575" spans="1:6" ht="13.5">
      <c r="A1575" s="107">
        <f t="shared" si="74"/>
        <v>1.048522471334912</v>
      </c>
      <c r="C1575">
        <f t="shared" si="73"/>
        <v>0.8666871035436042</v>
      </c>
      <c r="F1575">
        <f t="shared" si="72"/>
        <v>4.920560602645465</v>
      </c>
    </row>
    <row r="1576" spans="1:6" ht="13.5">
      <c r="A1576" s="107">
        <f t="shared" si="74"/>
        <v>1.0490224713349119</v>
      </c>
      <c r="C1576">
        <f t="shared" si="73"/>
        <v>0.866936421270818</v>
      </c>
      <c r="F1576">
        <f t="shared" si="72"/>
        <v>4.923202309765205</v>
      </c>
    </row>
    <row r="1577" spans="1:6" ht="13.5">
      <c r="A1577" s="107">
        <f t="shared" si="74"/>
        <v>1.0495224713349118</v>
      </c>
      <c r="C1577">
        <f t="shared" si="73"/>
        <v>0.8671855222639311</v>
      </c>
      <c r="F1577">
        <f t="shared" si="72"/>
        <v>4.925841872865367</v>
      </c>
    </row>
    <row r="1578" spans="1:6" ht="13.5">
      <c r="A1578" s="107">
        <f t="shared" si="74"/>
        <v>1.0500224713349118</v>
      </c>
      <c r="C1578">
        <f t="shared" si="73"/>
        <v>0.8674344064606682</v>
      </c>
      <c r="F1578">
        <f t="shared" si="72"/>
        <v>4.928479290757179</v>
      </c>
    </row>
    <row r="1579" spans="1:6" ht="13.5">
      <c r="A1579" s="107">
        <f t="shared" si="74"/>
        <v>1.0505224713349117</v>
      </c>
      <c r="C1579">
        <f t="shared" si="73"/>
        <v>0.867683073798808</v>
      </c>
      <c r="F1579">
        <f t="shared" si="72"/>
        <v>4.9311145622534704</v>
      </c>
    </row>
    <row r="1580" spans="1:6" ht="13.5">
      <c r="A1580" s="107">
        <f t="shared" si="74"/>
        <v>1.0510224713349117</v>
      </c>
      <c r="C1580">
        <f t="shared" si="73"/>
        <v>0.867931524216184</v>
      </c>
      <c r="F1580">
        <f t="shared" si="72"/>
        <v>4.9337476861686715</v>
      </c>
    </row>
    <row r="1581" spans="1:6" ht="13.5">
      <c r="A1581" s="107">
        <f t="shared" si="74"/>
        <v>1.0515224713349116</v>
      </c>
      <c r="C1581">
        <f t="shared" si="73"/>
        <v>0.8681797576506834</v>
      </c>
      <c r="F1581">
        <f t="shared" si="72"/>
        <v>4.936378661318817</v>
      </c>
    </row>
    <row r="1582" spans="1:6" ht="13.5">
      <c r="A1582" s="107">
        <f t="shared" si="74"/>
        <v>1.0520224713349116</v>
      </c>
      <c r="C1582">
        <f t="shared" si="73"/>
        <v>0.8684277740402481</v>
      </c>
      <c r="F1582">
        <f t="shared" si="72"/>
        <v>4.939007486521534</v>
      </c>
    </row>
    <row r="1583" spans="1:6" ht="13.5">
      <c r="A1583" s="107">
        <f t="shared" si="74"/>
        <v>1.0525224713349115</v>
      </c>
      <c r="C1583">
        <f t="shared" si="73"/>
        <v>0.8686755733228736</v>
      </c>
      <c r="F1583">
        <f t="shared" si="72"/>
        <v>4.941634160596046</v>
      </c>
    </row>
    <row r="1584" spans="1:6" ht="13.5">
      <c r="A1584" s="107">
        <f t="shared" si="74"/>
        <v>1.0530224713349114</v>
      </c>
      <c r="C1584">
        <f t="shared" si="73"/>
        <v>0.8689231554366104</v>
      </c>
      <c r="F1584">
        <f t="shared" si="72"/>
        <v>4.944258682363171</v>
      </c>
    </row>
    <row r="1585" spans="1:6" ht="13.5">
      <c r="A1585" s="107">
        <f t="shared" si="74"/>
        <v>1.0535224713349114</v>
      </c>
      <c r="C1585">
        <f t="shared" si="73"/>
        <v>0.8691705203195628</v>
      </c>
      <c r="F1585">
        <f t="shared" si="72"/>
        <v>4.946881050645313</v>
      </c>
    </row>
    <row r="1586" spans="1:6" ht="13.5">
      <c r="A1586" s="107">
        <f t="shared" si="74"/>
        <v>1.0540224713349113</v>
      </c>
      <c r="C1586">
        <f t="shared" si="73"/>
        <v>0.8694176679098896</v>
      </c>
      <c r="F1586">
        <f t="shared" si="72"/>
        <v>4.949501264266471</v>
      </c>
    </row>
    <row r="1587" spans="1:6" ht="13.5">
      <c r="A1587" s="107">
        <f t="shared" si="74"/>
        <v>1.0545224713349113</v>
      </c>
      <c r="C1587">
        <f t="shared" si="73"/>
        <v>0.8696645981458041</v>
      </c>
      <c r="F1587">
        <f t="shared" si="72"/>
        <v>4.952119322052226</v>
      </c>
    </row>
    <row r="1588" spans="1:6" ht="13.5">
      <c r="A1588" s="107">
        <f t="shared" si="74"/>
        <v>1.0550224713349112</v>
      </c>
      <c r="C1588">
        <f t="shared" si="73"/>
        <v>0.8699113109655735</v>
      </c>
      <c r="F1588">
        <f t="shared" si="72"/>
        <v>4.95473522282975</v>
      </c>
    </row>
    <row r="1589" spans="1:6" ht="13.5">
      <c r="A1589" s="107">
        <f t="shared" si="74"/>
        <v>1.0555224713349112</v>
      </c>
      <c r="C1589">
        <f t="shared" si="73"/>
        <v>0.8701578063075197</v>
      </c>
      <c r="F1589">
        <f t="shared" si="72"/>
        <v>4.957348965427796</v>
      </c>
    </row>
    <row r="1590" spans="1:6" ht="13.5">
      <c r="A1590" s="107">
        <f t="shared" si="74"/>
        <v>1.0560224713349111</v>
      </c>
      <c r="C1590">
        <f t="shared" si="73"/>
        <v>0.8704040841100189</v>
      </c>
      <c r="F1590">
        <f t="shared" si="72"/>
        <v>4.959960548676694</v>
      </c>
    </row>
    <row r="1591" spans="1:6" ht="13.5">
      <c r="A1591" s="107">
        <f t="shared" si="74"/>
        <v>1.056522471334911</v>
      </c>
      <c r="C1591">
        <f t="shared" si="73"/>
        <v>0.8706501443115016</v>
      </c>
      <c r="F1591">
        <f t="shared" si="72"/>
        <v>4.962569971408358</v>
      </c>
    </row>
    <row r="1592" spans="1:6" ht="13.5">
      <c r="A1592" s="107">
        <f t="shared" si="74"/>
        <v>1.057022471334911</v>
      </c>
      <c r="C1592">
        <f t="shared" si="73"/>
        <v>0.8708959868504527</v>
      </c>
      <c r="F1592">
        <f t="shared" si="72"/>
        <v>4.965177232456275</v>
      </c>
    </row>
    <row r="1593" spans="1:6" ht="13.5">
      <c r="A1593" s="107">
        <f t="shared" si="74"/>
        <v>1.057522471334911</v>
      </c>
      <c r="C1593">
        <f t="shared" si="73"/>
        <v>0.8711416116654116</v>
      </c>
      <c r="F1593">
        <f t="shared" si="72"/>
        <v>4.967782330655518</v>
      </c>
    </row>
    <row r="1594" spans="1:6" ht="13.5">
      <c r="A1594" s="107">
        <f t="shared" si="74"/>
        <v>1.058022471334911</v>
      </c>
      <c r="C1594">
        <f t="shared" si="73"/>
        <v>0.8713870186949723</v>
      </c>
      <c r="F1594">
        <f t="shared" si="72"/>
        <v>4.97038526484272</v>
      </c>
    </row>
    <row r="1595" spans="1:6" ht="13.5">
      <c r="A1595" s="107">
        <f t="shared" si="74"/>
        <v>1.0585224713349108</v>
      </c>
      <c r="C1595">
        <f t="shared" si="73"/>
        <v>0.8716322078777826</v>
      </c>
      <c r="F1595">
        <f t="shared" si="72"/>
        <v>4.972986033856089</v>
      </c>
    </row>
    <row r="1596" spans="1:6" ht="13.5">
      <c r="A1596" s="107">
        <f t="shared" si="74"/>
        <v>1.0590224713349108</v>
      </c>
      <c r="C1596">
        <f t="shared" si="73"/>
        <v>0.8718771791525457</v>
      </c>
      <c r="F1596">
        <f t="shared" si="72"/>
        <v>4.9755846365354115</v>
      </c>
    </row>
    <row r="1597" spans="1:6" ht="13.5">
      <c r="A1597" s="107">
        <f t="shared" si="74"/>
        <v>1.0595224713349107</v>
      </c>
      <c r="C1597">
        <f t="shared" si="73"/>
        <v>0.8721219324580184</v>
      </c>
      <c r="F1597">
        <f t="shared" si="72"/>
        <v>4.9781810717220285</v>
      </c>
    </row>
    <row r="1598" spans="1:6" ht="13.5">
      <c r="A1598" s="107">
        <f t="shared" si="74"/>
        <v>1.0600224713349107</v>
      </c>
      <c r="C1598">
        <f t="shared" si="73"/>
        <v>0.8723664677330126</v>
      </c>
      <c r="F1598">
        <f t="shared" si="72"/>
        <v>4.980775338258857</v>
      </c>
    </row>
    <row r="1599" spans="1:6" ht="13.5">
      <c r="A1599" s="107">
        <f t="shared" si="74"/>
        <v>1.0605224713349106</v>
      </c>
      <c r="C1599">
        <f t="shared" si="73"/>
        <v>0.8726107849163944</v>
      </c>
      <c r="F1599">
        <f t="shared" si="72"/>
        <v>4.983367434990375</v>
      </c>
    </row>
    <row r="1600" spans="1:6" ht="13.5">
      <c r="A1600" s="107">
        <f t="shared" si="74"/>
        <v>1.0610224713349106</v>
      </c>
      <c r="C1600">
        <f t="shared" si="73"/>
        <v>0.8728548839470845</v>
      </c>
      <c r="F1600">
        <f t="shared" si="72"/>
        <v>4.985957360762616</v>
      </c>
    </row>
    <row r="1601" spans="1:6" ht="13.5">
      <c r="A1601" s="107">
        <f t="shared" si="74"/>
        <v>1.0615224713349105</v>
      </c>
      <c r="C1601">
        <f t="shared" si="73"/>
        <v>0.8730987647640582</v>
      </c>
      <c r="F1601">
        <f t="shared" si="72"/>
        <v>4.988545114423184</v>
      </c>
    </row>
    <row r="1602" spans="1:6" ht="13.5">
      <c r="A1602" s="107">
        <f t="shared" si="74"/>
        <v>1.0620224713349105</v>
      </c>
      <c r="C1602">
        <f t="shared" si="73"/>
        <v>0.8733424273063453</v>
      </c>
      <c r="F1602">
        <f t="shared" si="72"/>
        <v>4.991130694821234</v>
      </c>
    </row>
    <row r="1603" spans="1:6" ht="13.5">
      <c r="A1603" s="107">
        <f t="shared" si="74"/>
        <v>1.0625224713349104</v>
      </c>
      <c r="C1603">
        <f t="shared" si="73"/>
        <v>0.87358587151303</v>
      </c>
      <c r="F1603">
        <f t="shared" si="72"/>
        <v>4.99371410080748</v>
      </c>
    </row>
    <row r="1604" spans="1:6" ht="13.5">
      <c r="A1604" s="107">
        <f t="shared" si="74"/>
        <v>1.0630224713349103</v>
      </c>
      <c r="C1604">
        <f t="shared" si="73"/>
        <v>0.8738290973232514</v>
      </c>
      <c r="F1604">
        <f t="shared" si="72"/>
        <v>4.996295331234193</v>
      </c>
    </row>
    <row r="1605" spans="1:6" ht="13.5">
      <c r="A1605" s="107">
        <f t="shared" si="74"/>
        <v>1.0635224713349103</v>
      </c>
      <c r="C1605">
        <f t="shared" si="73"/>
        <v>0.874072104676203</v>
      </c>
      <c r="F1605">
        <f t="shared" si="72"/>
        <v>4.998874384955187</v>
      </c>
    </row>
    <row r="1606" spans="1:6" ht="13.5">
      <c r="A1606" s="107">
        <f t="shared" si="74"/>
        <v>1.0640224713349102</v>
      </c>
      <c r="C1606">
        <f t="shared" si="73"/>
        <v>0.8743148935111331</v>
      </c>
      <c r="F1606">
        <f t="shared" si="72"/>
        <v>5.001451260825836</v>
      </c>
    </row>
    <row r="1607" spans="1:6" ht="13.5">
      <c r="A1607" s="107">
        <f t="shared" si="74"/>
        <v>1.0645224713349102</v>
      </c>
      <c r="C1607">
        <f t="shared" si="73"/>
        <v>0.8745574637673442</v>
      </c>
      <c r="F1607">
        <f t="shared" si="72"/>
        <v>5.004025957703059</v>
      </c>
    </row>
    <row r="1608" spans="1:6" ht="13.5">
      <c r="A1608" s="107">
        <f t="shared" si="74"/>
        <v>1.0650224713349101</v>
      </c>
      <c r="C1608">
        <f t="shared" si="73"/>
        <v>0.874799815384194</v>
      </c>
      <c r="F1608">
        <f aca="true" t="shared" si="75" ref="F1608:F1671">(Vdc_min_s1*C1608-Vo_s1)*(Vdc_min_s1*C1608-Vo_s1)*0.0005/C1608</f>
        <v>5.0065984744453225</v>
      </c>
    </row>
    <row r="1609" spans="1:6" ht="13.5">
      <c r="A1609" s="107">
        <f t="shared" si="74"/>
        <v>1.06552247133491</v>
      </c>
      <c r="C1609">
        <f t="shared" si="73"/>
        <v>0.8750419483010946</v>
      </c>
      <c r="F1609">
        <f t="shared" si="75"/>
        <v>5.009168809912642</v>
      </c>
    </row>
    <row r="1610" spans="1:6" ht="13.5">
      <c r="A1610" s="107">
        <f t="shared" si="74"/>
        <v>1.06602247133491</v>
      </c>
      <c r="C1610">
        <f aca="true" t="shared" si="76" ref="C1610:C1673">SIN(A1610)</f>
        <v>0.8752838624575127</v>
      </c>
      <c r="F1610">
        <f t="shared" si="75"/>
        <v>5.011736962966569</v>
      </c>
    </row>
    <row r="1611" spans="1:6" ht="13.5">
      <c r="A1611" s="107">
        <f aca="true" t="shared" si="77" ref="A1611:A1674">A1610+0.0005</f>
        <v>1.06652247133491</v>
      </c>
      <c r="C1611">
        <f t="shared" si="76"/>
        <v>0.8755255577929696</v>
      </c>
      <c r="F1611">
        <f t="shared" si="75"/>
        <v>5.014302932470199</v>
      </c>
    </row>
    <row r="1612" spans="1:6" ht="13.5">
      <c r="A1612" s="107">
        <f t="shared" si="77"/>
        <v>1.06702247133491</v>
      </c>
      <c r="C1612">
        <f t="shared" si="76"/>
        <v>0.8757670342470416</v>
      </c>
      <c r="F1612">
        <f t="shared" si="75"/>
        <v>5.016866717288169</v>
      </c>
    </row>
    <row r="1613" spans="1:6" ht="13.5">
      <c r="A1613" s="107">
        <f t="shared" si="77"/>
        <v>1.0675224713349099</v>
      </c>
      <c r="C1613">
        <f t="shared" si="76"/>
        <v>0.8760082917593597</v>
      </c>
      <c r="F1613">
        <f t="shared" si="75"/>
        <v>5.019428316286653</v>
      </c>
    </row>
    <row r="1614" spans="1:6" ht="13.5">
      <c r="A1614" s="107">
        <f t="shared" si="77"/>
        <v>1.0680224713349098</v>
      </c>
      <c r="C1614">
        <f t="shared" si="76"/>
        <v>0.8762493302696094</v>
      </c>
      <c r="F1614">
        <f t="shared" si="75"/>
        <v>5.02198772833336</v>
      </c>
    </row>
    <row r="1615" spans="1:6" ht="13.5">
      <c r="A1615" s="107">
        <f t="shared" si="77"/>
        <v>1.0685224713349097</v>
      </c>
      <c r="C1615">
        <f t="shared" si="76"/>
        <v>0.876490149717531</v>
      </c>
      <c r="F1615">
        <f t="shared" si="75"/>
        <v>5.024544952297536</v>
      </c>
    </row>
    <row r="1616" spans="1:6" ht="13.5">
      <c r="A1616" s="107">
        <f t="shared" si="77"/>
        <v>1.0690224713349097</v>
      </c>
      <c r="C1616">
        <f t="shared" si="76"/>
        <v>0.8767307500429199</v>
      </c>
      <c r="F1616">
        <f t="shared" si="75"/>
        <v>5.027099987049953</v>
      </c>
    </row>
    <row r="1617" spans="1:6" ht="13.5">
      <c r="A1617" s="107">
        <f t="shared" si="77"/>
        <v>1.0695224713349096</v>
      </c>
      <c r="C1617">
        <f t="shared" si="76"/>
        <v>0.8769711311856258</v>
      </c>
      <c r="F1617">
        <f t="shared" si="75"/>
        <v>5.02965283146292</v>
      </c>
    </row>
    <row r="1618" spans="1:6" ht="13.5">
      <c r="A1618" s="107">
        <f t="shared" si="77"/>
        <v>1.0700224713349096</v>
      </c>
      <c r="C1618">
        <f t="shared" si="76"/>
        <v>0.8772112930855535</v>
      </c>
      <c r="F1618">
        <f t="shared" si="75"/>
        <v>5.0322034844102745</v>
      </c>
    </row>
    <row r="1619" spans="1:6" ht="13.5">
      <c r="A1619" s="107">
        <f t="shared" si="77"/>
        <v>1.0705224713349095</v>
      </c>
      <c r="C1619">
        <f t="shared" si="76"/>
        <v>0.8774512356826624</v>
      </c>
      <c r="F1619">
        <f t="shared" si="75"/>
        <v>5.034751944767371</v>
      </c>
    </row>
    <row r="1620" spans="1:6" ht="13.5">
      <c r="A1620" s="107">
        <f t="shared" si="77"/>
        <v>1.0710224713349095</v>
      </c>
      <c r="C1620">
        <f t="shared" si="76"/>
        <v>0.877690958916967</v>
      </c>
      <c r="F1620">
        <f t="shared" si="75"/>
        <v>5.037298211411103</v>
      </c>
    </row>
    <row r="1621" spans="1:6" ht="13.5">
      <c r="A1621" s="107">
        <f t="shared" si="77"/>
        <v>1.0715224713349094</v>
      </c>
      <c r="C1621">
        <f t="shared" si="76"/>
        <v>0.8779304627285364</v>
      </c>
      <c r="F1621">
        <f t="shared" si="75"/>
        <v>5.039842283219877</v>
      </c>
    </row>
    <row r="1622" spans="1:6" ht="13.5">
      <c r="A1622" s="107">
        <f t="shared" si="77"/>
        <v>1.0720224713349094</v>
      </c>
      <c r="C1622">
        <f t="shared" si="76"/>
        <v>0.8781697470574947</v>
      </c>
      <c r="F1622">
        <f t="shared" si="75"/>
        <v>5.04238415907363</v>
      </c>
    </row>
    <row r="1623" spans="1:6" ht="13.5">
      <c r="A1623" s="107">
        <f t="shared" si="77"/>
        <v>1.0725224713349093</v>
      </c>
      <c r="C1623">
        <f t="shared" si="76"/>
        <v>0.8784088118440209</v>
      </c>
      <c r="F1623">
        <f t="shared" si="75"/>
        <v>5.0449238378538075</v>
      </c>
    </row>
    <row r="1624" spans="1:6" ht="13.5">
      <c r="A1624" s="107">
        <f t="shared" si="77"/>
        <v>1.0730224713349092</v>
      </c>
      <c r="C1624">
        <f t="shared" si="76"/>
        <v>0.8786476570283486</v>
      </c>
      <c r="F1624">
        <f t="shared" si="75"/>
        <v>5.047461318443385</v>
      </c>
    </row>
    <row r="1625" spans="1:6" ht="13.5">
      <c r="A1625" s="107">
        <f t="shared" si="77"/>
        <v>1.0735224713349092</v>
      </c>
      <c r="C1625">
        <f t="shared" si="76"/>
        <v>0.8788862825507667</v>
      </c>
      <c r="F1625">
        <f t="shared" si="75"/>
        <v>5.049996599726843</v>
      </c>
    </row>
    <row r="1626" spans="1:6" ht="13.5">
      <c r="A1626" s="107">
        <f t="shared" si="77"/>
        <v>1.0740224713349091</v>
      </c>
      <c r="C1626">
        <f t="shared" si="76"/>
        <v>0.8791246883516187</v>
      </c>
      <c r="F1626">
        <f t="shared" si="75"/>
        <v>5.052529680590187</v>
      </c>
    </row>
    <row r="1627" spans="1:6" ht="13.5">
      <c r="A1627" s="107">
        <f t="shared" si="77"/>
        <v>1.074522471334909</v>
      </c>
      <c r="C1627">
        <f t="shared" si="76"/>
        <v>0.8793628743713032</v>
      </c>
      <c r="F1627">
        <f t="shared" si="75"/>
        <v>5.055060559920926</v>
      </c>
    </row>
    <row r="1628" spans="1:6" ht="13.5">
      <c r="A1628" s="107">
        <f t="shared" si="77"/>
        <v>1.075022471334909</v>
      </c>
      <c r="C1628">
        <f t="shared" si="76"/>
        <v>0.8796008405502737</v>
      </c>
      <c r="F1628">
        <f t="shared" si="75"/>
        <v>5.057589236608084</v>
      </c>
    </row>
    <row r="1629" spans="1:6" ht="13.5">
      <c r="A1629" s="107">
        <f t="shared" si="77"/>
        <v>1.075522471334909</v>
      </c>
      <c r="C1629">
        <f t="shared" si="76"/>
        <v>0.8798385868290386</v>
      </c>
      <c r="F1629">
        <f t="shared" si="75"/>
        <v>5.060115709542201</v>
      </c>
    </row>
    <row r="1630" spans="1:6" ht="13.5">
      <c r="A1630" s="107">
        <f t="shared" si="77"/>
        <v>1.076022471334909</v>
      </c>
      <c r="C1630">
        <f t="shared" si="76"/>
        <v>0.8800761131481615</v>
      </c>
      <c r="F1630">
        <f t="shared" si="75"/>
        <v>5.06263997761531</v>
      </c>
    </row>
    <row r="1631" spans="1:6" ht="13.5">
      <c r="A1631" s="107">
        <f t="shared" si="77"/>
        <v>1.0765224713349089</v>
      </c>
      <c r="C1631">
        <f t="shared" si="76"/>
        <v>0.8803134194482605</v>
      </c>
      <c r="F1631">
        <f t="shared" si="75"/>
        <v>5.0651620397209625</v>
      </c>
    </row>
    <row r="1632" spans="1:6" ht="13.5">
      <c r="A1632" s="107">
        <f t="shared" si="77"/>
        <v>1.0770224713349088</v>
      </c>
      <c r="C1632">
        <f t="shared" si="76"/>
        <v>0.8805505056700094</v>
      </c>
      <c r="F1632">
        <f t="shared" si="75"/>
        <v>5.0676818947542035</v>
      </c>
    </row>
    <row r="1633" spans="1:6" ht="13.5">
      <c r="A1633" s="107">
        <f t="shared" si="77"/>
        <v>1.0775224713349087</v>
      </c>
      <c r="C1633">
        <f t="shared" si="76"/>
        <v>0.8807873717541364</v>
      </c>
      <c r="F1633">
        <f t="shared" si="75"/>
        <v>5.070199541611596</v>
      </c>
    </row>
    <row r="1634" spans="1:6" ht="13.5">
      <c r="A1634" s="107">
        <f t="shared" si="77"/>
        <v>1.0780224713349087</v>
      </c>
      <c r="C1634">
        <f t="shared" si="76"/>
        <v>0.881024017641425</v>
      </c>
      <c r="F1634">
        <f t="shared" si="75"/>
        <v>5.0727149791911845</v>
      </c>
    </row>
    <row r="1635" spans="1:6" ht="13.5">
      <c r="A1635" s="107">
        <f t="shared" si="77"/>
        <v>1.0785224713349086</v>
      </c>
      <c r="C1635">
        <f t="shared" si="76"/>
        <v>0.8812604432727138</v>
      </c>
      <c r="F1635">
        <f t="shared" si="75"/>
        <v>5.075228206392526</v>
      </c>
    </row>
    <row r="1636" spans="1:6" ht="13.5">
      <c r="A1636" s="107">
        <f t="shared" si="77"/>
        <v>1.0790224713349086</v>
      </c>
      <c r="C1636">
        <f t="shared" si="76"/>
        <v>0.8814966485888964</v>
      </c>
      <c r="F1636">
        <f t="shared" si="75"/>
        <v>5.077739222116671</v>
      </c>
    </row>
    <row r="1637" spans="1:6" ht="13.5">
      <c r="A1637" s="107">
        <f t="shared" si="77"/>
        <v>1.0795224713349085</v>
      </c>
      <c r="C1637">
        <f t="shared" si="76"/>
        <v>0.8817326335309215</v>
      </c>
      <c r="F1637">
        <f t="shared" si="75"/>
        <v>5.080248025266162</v>
      </c>
    </row>
    <row r="1638" spans="1:6" ht="13.5">
      <c r="A1638" s="107">
        <f t="shared" si="77"/>
        <v>1.0800224713349085</v>
      </c>
      <c r="C1638">
        <f t="shared" si="76"/>
        <v>0.8819683980397927</v>
      </c>
      <c r="F1638">
        <f t="shared" si="75"/>
        <v>5.0827546147450375</v>
      </c>
    </row>
    <row r="1639" spans="1:6" ht="13.5">
      <c r="A1639" s="107">
        <f t="shared" si="77"/>
        <v>1.0805224713349084</v>
      </c>
      <c r="C1639">
        <f t="shared" si="76"/>
        <v>0.882203942056569</v>
      </c>
      <c r="F1639">
        <f t="shared" si="75"/>
        <v>5.085258989458833</v>
      </c>
    </row>
    <row r="1640" spans="1:6" ht="13.5">
      <c r="A1640" s="107">
        <f t="shared" si="77"/>
        <v>1.0810224713349084</v>
      </c>
      <c r="C1640">
        <f t="shared" si="76"/>
        <v>0.8824392655223644</v>
      </c>
      <c r="F1640">
        <f t="shared" si="75"/>
        <v>5.087761148314568</v>
      </c>
    </row>
    <row r="1641" spans="1:6" ht="13.5">
      <c r="A1641" s="107">
        <f t="shared" si="77"/>
        <v>1.0815224713349083</v>
      </c>
      <c r="C1641">
        <f t="shared" si="76"/>
        <v>0.8826743683783481</v>
      </c>
      <c r="F1641">
        <f t="shared" si="75"/>
        <v>5.0902610902207535</v>
      </c>
    </row>
    <row r="1642" spans="1:6" ht="13.5">
      <c r="A1642" s="107">
        <f t="shared" si="77"/>
        <v>1.0820224713349083</v>
      </c>
      <c r="C1642">
        <f t="shared" si="76"/>
        <v>0.8829092505657442</v>
      </c>
      <c r="F1642">
        <f t="shared" si="75"/>
        <v>5.09275881408739</v>
      </c>
    </row>
    <row r="1643" spans="1:6" ht="13.5">
      <c r="A1643" s="107">
        <f t="shared" si="77"/>
        <v>1.0825224713349082</v>
      </c>
      <c r="C1643">
        <f t="shared" si="76"/>
        <v>0.8831439120258323</v>
      </c>
      <c r="F1643">
        <f t="shared" si="75"/>
        <v>5.095254318825955</v>
      </c>
    </row>
    <row r="1644" spans="1:6" ht="13.5">
      <c r="A1644" s="107">
        <f t="shared" si="77"/>
        <v>1.0830224713349081</v>
      </c>
      <c r="C1644">
        <f t="shared" si="76"/>
        <v>0.8833783526999469</v>
      </c>
      <c r="F1644">
        <f t="shared" si="75"/>
        <v>5.097747603349418</v>
      </c>
    </row>
    <row r="1645" spans="1:6" ht="13.5">
      <c r="A1645" s="107">
        <f t="shared" si="77"/>
        <v>1.083522471334908</v>
      </c>
      <c r="C1645">
        <f t="shared" si="76"/>
        <v>0.8836125725294781</v>
      </c>
      <c r="F1645">
        <f t="shared" si="75"/>
        <v>5.100238666572232</v>
      </c>
    </row>
    <row r="1646" spans="1:6" ht="13.5">
      <c r="A1646" s="107">
        <f t="shared" si="77"/>
        <v>1.084022471334908</v>
      </c>
      <c r="C1646">
        <f t="shared" si="76"/>
        <v>0.8838465714558706</v>
      </c>
      <c r="F1646">
        <f t="shared" si="75"/>
        <v>5.10272750741032</v>
      </c>
    </row>
    <row r="1647" spans="1:6" ht="13.5">
      <c r="A1647" s="107">
        <f t="shared" si="77"/>
        <v>1.084522471334908</v>
      </c>
      <c r="C1647">
        <f t="shared" si="76"/>
        <v>0.884080349420625</v>
      </c>
      <c r="F1647">
        <f t="shared" si="75"/>
        <v>5.105214124781094</v>
      </c>
    </row>
    <row r="1648" spans="1:6" ht="13.5">
      <c r="A1648" s="107">
        <f t="shared" si="77"/>
        <v>1.085022471334908</v>
      </c>
      <c r="C1648">
        <f t="shared" si="76"/>
        <v>0.8843139063652965</v>
      </c>
      <c r="F1648">
        <f t="shared" si="75"/>
        <v>5.10769851760344</v>
      </c>
    </row>
    <row r="1649" spans="1:6" ht="13.5">
      <c r="A1649" s="107">
        <f t="shared" si="77"/>
        <v>1.0855224713349079</v>
      </c>
      <c r="C1649">
        <f t="shared" si="76"/>
        <v>0.8845472422314961</v>
      </c>
      <c r="F1649">
        <f t="shared" si="75"/>
        <v>5.110180684797719</v>
      </c>
    </row>
    <row r="1650" spans="1:6" ht="13.5">
      <c r="A1650" s="107">
        <f t="shared" si="77"/>
        <v>1.0860224713349078</v>
      </c>
      <c r="C1650">
        <f t="shared" si="76"/>
        <v>0.8847803569608897</v>
      </c>
      <c r="F1650">
        <f t="shared" si="75"/>
        <v>5.112660625285767</v>
      </c>
    </row>
    <row r="1651" spans="1:6" ht="13.5">
      <c r="A1651" s="107">
        <f t="shared" si="77"/>
        <v>1.0865224713349078</v>
      </c>
      <c r="C1651">
        <f t="shared" si="76"/>
        <v>0.8850132504951987</v>
      </c>
      <c r="F1651">
        <f t="shared" si="75"/>
        <v>5.115138337990889</v>
      </c>
    </row>
    <row r="1652" spans="1:6" ht="13.5">
      <c r="A1652" s="107">
        <f t="shared" si="77"/>
        <v>1.0870224713349077</v>
      </c>
      <c r="C1652">
        <f t="shared" si="76"/>
        <v>0.8852459227761997</v>
      </c>
      <c r="F1652">
        <f t="shared" si="75"/>
        <v>5.117613821837863</v>
      </c>
    </row>
    <row r="1653" spans="1:6" ht="13.5">
      <c r="A1653" s="107">
        <f t="shared" si="77"/>
        <v>1.0875224713349076</v>
      </c>
      <c r="C1653">
        <f t="shared" si="76"/>
        <v>0.8854783737457246</v>
      </c>
      <c r="F1653">
        <f t="shared" si="75"/>
        <v>5.120087075752937</v>
      </c>
    </row>
    <row r="1654" spans="1:6" ht="13.5">
      <c r="A1654" s="107">
        <f t="shared" si="77"/>
        <v>1.0880224713349076</v>
      </c>
      <c r="C1654">
        <f t="shared" si="76"/>
        <v>0.8857106033456607</v>
      </c>
      <c r="F1654">
        <f t="shared" si="75"/>
        <v>5.122558098663828</v>
      </c>
    </row>
    <row r="1655" spans="1:6" ht="13.5">
      <c r="A1655" s="107">
        <f t="shared" si="77"/>
        <v>1.0885224713349075</v>
      </c>
      <c r="C1655">
        <f t="shared" si="76"/>
        <v>0.8859426115179505</v>
      </c>
      <c r="F1655">
        <f t="shared" si="75"/>
        <v>5.125026889499714</v>
      </c>
    </row>
    <row r="1656" spans="1:6" ht="13.5">
      <c r="A1656" s="107">
        <f t="shared" si="77"/>
        <v>1.0890224713349075</v>
      </c>
      <c r="C1656">
        <f t="shared" si="76"/>
        <v>0.8861743982045921</v>
      </c>
      <c r="F1656">
        <f t="shared" si="75"/>
        <v>5.127493447191239</v>
      </c>
    </row>
    <row r="1657" spans="1:6" ht="13.5">
      <c r="A1657" s="107">
        <f t="shared" si="77"/>
        <v>1.0895224713349074</v>
      </c>
      <c r="C1657">
        <f t="shared" si="76"/>
        <v>0.8864059633476388</v>
      </c>
      <c r="F1657">
        <f t="shared" si="75"/>
        <v>5.129957770670512</v>
      </c>
    </row>
    <row r="1658" spans="1:6" ht="13.5">
      <c r="A1658" s="107">
        <f t="shared" si="77"/>
        <v>1.0900224713349074</v>
      </c>
      <c r="C1658">
        <f t="shared" si="76"/>
        <v>0.8866373068891992</v>
      </c>
      <c r="F1658">
        <f t="shared" si="75"/>
        <v>5.132419858871102</v>
      </c>
    </row>
    <row r="1659" spans="1:6" ht="13.5">
      <c r="A1659" s="107">
        <f t="shared" si="77"/>
        <v>1.0905224713349073</v>
      </c>
      <c r="C1659">
        <f t="shared" si="76"/>
        <v>0.8868684287714376</v>
      </c>
      <c r="F1659">
        <f t="shared" si="75"/>
        <v>5.134879710728038</v>
      </c>
    </row>
    <row r="1660" spans="1:6" ht="13.5">
      <c r="A1660" s="107">
        <f t="shared" si="77"/>
        <v>1.0910224713349073</v>
      </c>
      <c r="C1660">
        <f t="shared" si="76"/>
        <v>0.8870993289365733</v>
      </c>
      <c r="F1660">
        <f t="shared" si="75"/>
        <v>5.1373373251778</v>
      </c>
    </row>
    <row r="1661" spans="1:6" ht="13.5">
      <c r="A1661" s="107">
        <f t="shared" si="77"/>
        <v>1.0915224713349072</v>
      </c>
      <c r="C1661">
        <f t="shared" si="76"/>
        <v>0.8873300073268814</v>
      </c>
      <c r="F1661">
        <f t="shared" si="75"/>
        <v>5.139792701158336</v>
      </c>
    </row>
    <row r="1662" spans="1:6" ht="13.5">
      <c r="A1662" s="107">
        <f t="shared" si="77"/>
        <v>1.0920224713349072</v>
      </c>
      <c r="C1662">
        <f t="shared" si="76"/>
        <v>0.8875604638846923</v>
      </c>
      <c r="F1662">
        <f t="shared" si="75"/>
        <v>5.142245837609041</v>
      </c>
    </row>
    <row r="1663" spans="1:6" ht="13.5">
      <c r="A1663" s="107">
        <f t="shared" si="77"/>
        <v>1.092522471334907</v>
      </c>
      <c r="C1663">
        <f t="shared" si="76"/>
        <v>0.8877906985523919</v>
      </c>
      <c r="F1663">
        <f t="shared" si="75"/>
        <v>5.14469673347076</v>
      </c>
    </row>
    <row r="1664" spans="1:6" ht="13.5">
      <c r="A1664" s="107">
        <f t="shared" si="77"/>
        <v>1.093022471334907</v>
      </c>
      <c r="C1664">
        <f t="shared" si="76"/>
        <v>0.8880207112724215</v>
      </c>
      <c r="F1664">
        <f t="shared" si="75"/>
        <v>5.147145387685806</v>
      </c>
    </row>
    <row r="1665" spans="1:6" ht="13.5">
      <c r="A1665" s="107">
        <f t="shared" si="77"/>
        <v>1.093522471334907</v>
      </c>
      <c r="C1665">
        <f t="shared" si="76"/>
        <v>0.8882505019872778</v>
      </c>
      <c r="F1665">
        <f t="shared" si="75"/>
        <v>5.1495917991979185</v>
      </c>
    </row>
    <row r="1666" spans="1:6" ht="13.5">
      <c r="A1666" s="107">
        <f t="shared" si="77"/>
        <v>1.094022471334907</v>
      </c>
      <c r="C1666">
        <f t="shared" si="76"/>
        <v>0.8884800706395134</v>
      </c>
      <c r="F1666">
        <f t="shared" si="75"/>
        <v>5.15203596695231</v>
      </c>
    </row>
    <row r="1667" spans="1:6" ht="13.5">
      <c r="A1667" s="107">
        <f t="shared" si="77"/>
        <v>1.0945224713349069</v>
      </c>
      <c r="C1667">
        <f t="shared" si="76"/>
        <v>0.8887094171717359</v>
      </c>
      <c r="F1667">
        <f t="shared" si="75"/>
        <v>5.154477889895615</v>
      </c>
    </row>
    <row r="1668" spans="1:6" ht="13.5">
      <c r="A1668" s="107">
        <f t="shared" si="77"/>
        <v>1.0950224713349068</v>
      </c>
      <c r="C1668">
        <f t="shared" si="76"/>
        <v>0.8889385415266087</v>
      </c>
      <c r="F1668">
        <f t="shared" si="75"/>
        <v>5.1569175669759355</v>
      </c>
    </row>
    <row r="1669" spans="1:6" ht="13.5">
      <c r="A1669" s="107">
        <f t="shared" si="77"/>
        <v>1.0955224713349068</v>
      </c>
      <c r="C1669">
        <f t="shared" si="76"/>
        <v>0.8891674436468507</v>
      </c>
      <c r="F1669">
        <f t="shared" si="75"/>
        <v>5.159354997142803</v>
      </c>
    </row>
    <row r="1670" spans="1:6" ht="13.5">
      <c r="A1670" s="107">
        <f t="shared" si="77"/>
        <v>1.0960224713349067</v>
      </c>
      <c r="C1670">
        <f t="shared" si="76"/>
        <v>0.8893961234752364</v>
      </c>
      <c r="F1670">
        <f t="shared" si="75"/>
        <v>5.161790179347197</v>
      </c>
    </row>
    <row r="1671" spans="1:6" ht="13.5">
      <c r="A1671" s="107">
        <f t="shared" si="77"/>
        <v>1.0965224713349067</v>
      </c>
      <c r="C1671">
        <f t="shared" si="76"/>
        <v>0.8896245809545961</v>
      </c>
      <c r="F1671">
        <f t="shared" si="75"/>
        <v>5.164223112541539</v>
      </c>
    </row>
    <row r="1672" spans="1:6" ht="13.5">
      <c r="A1672" s="107">
        <f t="shared" si="77"/>
        <v>1.0970224713349066</v>
      </c>
      <c r="C1672">
        <f t="shared" si="76"/>
        <v>0.889852816027815</v>
      </c>
      <c r="F1672">
        <f aca="true" t="shared" si="78" ref="F1672:F1735">(Vdc_min_s1*C1672-Vo_s1)*(Vdc_min_s1*C1672-Vo_s1)*0.0005/C1672</f>
        <v>5.166653795679687</v>
      </c>
    </row>
    <row r="1673" spans="1:6" ht="13.5">
      <c r="A1673" s="107">
        <f t="shared" si="77"/>
        <v>1.0975224713349065</v>
      </c>
      <c r="C1673">
        <f t="shared" si="76"/>
        <v>0.8900808286378346</v>
      </c>
      <c r="F1673">
        <f t="shared" si="78"/>
        <v>5.1690822277169355</v>
      </c>
    </row>
    <row r="1674" spans="1:6" ht="13.5">
      <c r="A1674" s="107">
        <f t="shared" si="77"/>
        <v>1.0980224713349065</v>
      </c>
      <c r="C1674">
        <f aca="true" t="shared" si="79" ref="C1674:C1737">SIN(A1674)</f>
        <v>0.8903086187276515</v>
      </c>
      <c r="F1674">
        <f t="shared" si="78"/>
        <v>5.171508407610018</v>
      </c>
    </row>
    <row r="1675" spans="1:6" ht="13.5">
      <c r="A1675" s="107">
        <f aca="true" t="shared" si="80" ref="A1675:A1738">A1674+0.0005</f>
        <v>1.0985224713349064</v>
      </c>
      <c r="C1675">
        <f t="shared" si="79"/>
        <v>0.8905361862403185</v>
      </c>
      <c r="F1675">
        <f t="shared" si="78"/>
        <v>5.173932334317104</v>
      </c>
    </row>
    <row r="1676" spans="1:6" ht="13.5">
      <c r="A1676" s="107">
        <f t="shared" si="80"/>
        <v>1.0990224713349064</v>
      </c>
      <c r="C1676">
        <f t="shared" si="79"/>
        <v>0.8907635311189436</v>
      </c>
      <c r="F1676">
        <f t="shared" si="78"/>
        <v>5.1763540067977925</v>
      </c>
    </row>
    <row r="1677" spans="1:6" ht="13.5">
      <c r="A1677" s="107">
        <f t="shared" si="80"/>
        <v>1.0995224713349063</v>
      </c>
      <c r="C1677">
        <f t="shared" si="79"/>
        <v>0.8909906533066906</v>
      </c>
      <c r="F1677">
        <f t="shared" si="78"/>
        <v>5.17877342401312</v>
      </c>
    </row>
    <row r="1678" spans="1:6" ht="13.5">
      <c r="A1678" s="107">
        <f t="shared" si="80"/>
        <v>1.1000224713349063</v>
      </c>
      <c r="C1678">
        <f t="shared" si="79"/>
        <v>0.8912175527467788</v>
      </c>
      <c r="F1678">
        <f t="shared" si="78"/>
        <v>5.1811905849255435</v>
      </c>
    </row>
    <row r="1679" spans="1:6" ht="13.5">
      <c r="A1679" s="107">
        <f t="shared" si="80"/>
        <v>1.1005224713349062</v>
      </c>
      <c r="C1679">
        <f t="shared" si="79"/>
        <v>0.8914442293824835</v>
      </c>
      <c r="F1679">
        <f t="shared" si="78"/>
        <v>5.183605488498959</v>
      </c>
    </row>
    <row r="1680" spans="1:6" ht="13.5">
      <c r="A1680" s="107">
        <f t="shared" si="80"/>
        <v>1.1010224713349062</v>
      </c>
      <c r="C1680">
        <f t="shared" si="79"/>
        <v>0.8916706831571355</v>
      </c>
      <c r="F1680">
        <f t="shared" si="78"/>
        <v>5.18601813369868</v>
      </c>
    </row>
    <row r="1681" spans="1:6" ht="13.5">
      <c r="A1681" s="107">
        <f t="shared" si="80"/>
        <v>1.101522471334906</v>
      </c>
      <c r="C1681">
        <f t="shared" si="79"/>
        <v>0.8918969140141213</v>
      </c>
      <c r="F1681">
        <f t="shared" si="78"/>
        <v>5.188428519491457</v>
      </c>
    </row>
    <row r="1682" spans="1:6" ht="13.5">
      <c r="A1682" s="107">
        <f t="shared" si="80"/>
        <v>1.102022471334906</v>
      </c>
      <c r="C1682">
        <f t="shared" si="79"/>
        <v>0.8921229218968834</v>
      </c>
      <c r="F1682">
        <f t="shared" si="78"/>
        <v>5.190836644845458</v>
      </c>
    </row>
    <row r="1683" spans="1:6" ht="13.5">
      <c r="A1683" s="107">
        <f t="shared" si="80"/>
        <v>1.102522471334906</v>
      </c>
      <c r="C1683">
        <f t="shared" si="79"/>
        <v>0.8923487067489195</v>
      </c>
      <c r="F1683">
        <f t="shared" si="78"/>
        <v>5.193242508730268</v>
      </c>
    </row>
    <row r="1684" spans="1:6" ht="13.5">
      <c r="A1684" s="107">
        <f t="shared" si="80"/>
        <v>1.103022471334906</v>
      </c>
      <c r="C1684">
        <f t="shared" si="79"/>
        <v>0.8925742685137836</v>
      </c>
      <c r="F1684">
        <f t="shared" si="78"/>
        <v>5.195646110116907</v>
      </c>
    </row>
    <row r="1685" spans="1:6" ht="13.5">
      <c r="A1685" s="107">
        <f t="shared" si="80"/>
        <v>1.1035224713349059</v>
      </c>
      <c r="C1685">
        <f t="shared" si="79"/>
        <v>0.8927996071350852</v>
      </c>
      <c r="F1685">
        <f t="shared" si="78"/>
        <v>5.198047447977804</v>
      </c>
    </row>
    <row r="1686" spans="1:6" ht="13.5">
      <c r="A1686" s="107">
        <f t="shared" si="80"/>
        <v>1.1040224713349058</v>
      </c>
      <c r="C1686">
        <f t="shared" si="79"/>
        <v>0.8930247225564898</v>
      </c>
      <c r="F1686">
        <f t="shared" si="78"/>
        <v>5.200446521286813</v>
      </c>
    </row>
    <row r="1687" spans="1:6" ht="13.5">
      <c r="A1687" s="107">
        <f t="shared" si="80"/>
        <v>1.1045224713349058</v>
      </c>
      <c r="C1687">
        <f t="shared" si="79"/>
        <v>0.8932496147217183</v>
      </c>
      <c r="F1687">
        <f t="shared" si="78"/>
        <v>5.202843329019199</v>
      </c>
    </row>
    <row r="1688" spans="1:6" ht="13.5">
      <c r="A1688" s="107">
        <f t="shared" si="80"/>
        <v>1.1050224713349057</v>
      </c>
      <c r="C1688">
        <f t="shared" si="79"/>
        <v>0.8934742835745478</v>
      </c>
      <c r="F1688">
        <f t="shared" si="78"/>
        <v>5.205237870151647</v>
      </c>
    </row>
    <row r="1689" spans="1:6" ht="13.5">
      <c r="A1689" s="107">
        <f t="shared" si="80"/>
        <v>1.1055224713349057</v>
      </c>
      <c r="C1689">
        <f t="shared" si="79"/>
        <v>0.8936987290588111</v>
      </c>
      <c r="F1689">
        <f t="shared" si="78"/>
        <v>5.207630143662255</v>
      </c>
    </row>
    <row r="1690" spans="1:6" ht="13.5">
      <c r="A1690" s="107">
        <f t="shared" si="80"/>
        <v>1.1060224713349056</v>
      </c>
      <c r="C1690">
        <f t="shared" si="79"/>
        <v>0.8939229511183967</v>
      </c>
      <c r="F1690">
        <f t="shared" si="78"/>
        <v>5.210020148530532</v>
      </c>
    </row>
    <row r="1691" spans="1:6" ht="13.5">
      <c r="A1691" s="107">
        <f t="shared" si="80"/>
        <v>1.1065224713349056</v>
      </c>
      <c r="C1691">
        <f t="shared" si="79"/>
        <v>0.8941469496972492</v>
      </c>
      <c r="F1691">
        <f t="shared" si="78"/>
        <v>5.212407883737402</v>
      </c>
    </row>
    <row r="1692" spans="1:6" ht="13.5">
      <c r="A1692" s="107">
        <f t="shared" si="80"/>
        <v>1.1070224713349055</v>
      </c>
      <c r="C1692">
        <f t="shared" si="79"/>
        <v>0.894370724739369</v>
      </c>
      <c r="F1692">
        <f t="shared" si="78"/>
        <v>5.214793348265194</v>
      </c>
    </row>
    <row r="1693" spans="1:6" ht="13.5">
      <c r="A1693" s="107">
        <f t="shared" si="80"/>
        <v>1.1075224713349054</v>
      </c>
      <c r="C1693">
        <f t="shared" si="79"/>
        <v>0.8945942761888122</v>
      </c>
      <c r="F1693">
        <f t="shared" si="78"/>
        <v>5.217176541097649</v>
      </c>
    </row>
    <row r="1694" spans="1:6" ht="13.5">
      <c r="A1694" s="107">
        <f t="shared" si="80"/>
        <v>1.1080224713349054</v>
      </c>
      <c r="C1694">
        <f t="shared" si="79"/>
        <v>0.894817603989691</v>
      </c>
      <c r="F1694">
        <f t="shared" si="78"/>
        <v>5.219557461219912</v>
      </c>
    </row>
    <row r="1695" spans="1:6" ht="13.5">
      <c r="A1695" s="107">
        <f t="shared" si="80"/>
        <v>1.1085224713349053</v>
      </c>
      <c r="C1695">
        <f t="shared" si="79"/>
        <v>0.8950407080861735</v>
      </c>
      <c r="F1695">
        <f t="shared" si="78"/>
        <v>5.221936107618535</v>
      </c>
    </row>
    <row r="1696" spans="1:6" ht="13.5">
      <c r="A1696" s="107">
        <f t="shared" si="80"/>
        <v>1.1090224713349053</v>
      </c>
      <c r="C1696">
        <f t="shared" si="79"/>
        <v>0.8952635884224837</v>
      </c>
      <c r="F1696">
        <f t="shared" si="78"/>
        <v>5.2243124792814735</v>
      </c>
    </row>
    <row r="1697" spans="1:6" ht="13.5">
      <c r="A1697" s="107">
        <f t="shared" si="80"/>
        <v>1.1095224713349052</v>
      </c>
      <c r="C1697">
        <f t="shared" si="79"/>
        <v>0.8954862449429014</v>
      </c>
      <c r="F1697">
        <f t="shared" si="78"/>
        <v>5.226686575198088</v>
      </c>
    </row>
    <row r="1698" spans="1:6" ht="13.5">
      <c r="A1698" s="107">
        <f t="shared" si="80"/>
        <v>1.1100224713349052</v>
      </c>
      <c r="C1698">
        <f t="shared" si="79"/>
        <v>0.8957086775917625</v>
      </c>
      <c r="F1698">
        <f t="shared" si="78"/>
        <v>5.229058394359139</v>
      </c>
    </row>
    <row r="1699" spans="1:6" ht="13.5">
      <c r="A1699" s="107">
        <f t="shared" si="80"/>
        <v>1.1105224713349051</v>
      </c>
      <c r="C1699">
        <f t="shared" si="79"/>
        <v>0.895930886313459</v>
      </c>
      <c r="F1699">
        <f t="shared" si="78"/>
        <v>5.231427935756779</v>
      </c>
    </row>
    <row r="1700" spans="1:6" ht="13.5">
      <c r="A1700" s="107">
        <f t="shared" si="80"/>
        <v>1.111022471334905</v>
      </c>
      <c r="C1700">
        <f t="shared" si="79"/>
        <v>0.8961528710524385</v>
      </c>
      <c r="F1700">
        <f t="shared" si="78"/>
        <v>5.233795198384573</v>
      </c>
    </row>
    <row r="1701" spans="1:6" ht="13.5">
      <c r="A1701" s="107">
        <f t="shared" si="80"/>
        <v>1.111522471334905</v>
      </c>
      <c r="C1701">
        <f t="shared" si="79"/>
        <v>0.8963746317532048</v>
      </c>
      <c r="F1701">
        <f t="shared" si="78"/>
        <v>5.236160181237474</v>
      </c>
    </row>
    <row r="1702" spans="1:6" ht="13.5">
      <c r="A1702" s="107">
        <f t="shared" si="80"/>
        <v>1.112022471334905</v>
      </c>
      <c r="C1702">
        <f t="shared" si="79"/>
        <v>0.896596168360318</v>
      </c>
      <c r="F1702">
        <f t="shared" si="78"/>
        <v>5.238522883311831</v>
      </c>
    </row>
    <row r="1703" spans="1:6" ht="13.5">
      <c r="A1703" s="107">
        <f t="shared" si="80"/>
        <v>1.112522471334905</v>
      </c>
      <c r="C1703">
        <f t="shared" si="79"/>
        <v>0.8968174808183936</v>
      </c>
      <c r="F1703">
        <f t="shared" si="78"/>
        <v>5.240883303605392</v>
      </c>
    </row>
    <row r="1704" spans="1:6" ht="13.5">
      <c r="A1704" s="107">
        <f t="shared" si="80"/>
        <v>1.1130224713349048</v>
      </c>
      <c r="C1704">
        <f t="shared" si="79"/>
        <v>0.8970385690721038</v>
      </c>
      <c r="F1704">
        <f t="shared" si="78"/>
        <v>5.24324144111729</v>
      </c>
    </row>
    <row r="1705" spans="1:6" ht="13.5">
      <c r="A1705" s="107">
        <f t="shared" si="80"/>
        <v>1.1135224713349048</v>
      </c>
      <c r="C1705">
        <f t="shared" si="79"/>
        <v>0.8972594330661764</v>
      </c>
      <c r="F1705">
        <f t="shared" si="78"/>
        <v>5.245597294848054</v>
      </c>
    </row>
    <row r="1706" spans="1:6" ht="13.5">
      <c r="A1706" s="107">
        <f t="shared" si="80"/>
        <v>1.1140224713349047</v>
      </c>
      <c r="C1706">
        <f t="shared" si="79"/>
        <v>0.8974800727453953</v>
      </c>
      <c r="F1706">
        <f t="shared" si="78"/>
        <v>5.247950863799608</v>
      </c>
    </row>
    <row r="1707" spans="1:6" ht="13.5">
      <c r="A1707" s="107">
        <f t="shared" si="80"/>
        <v>1.1145224713349047</v>
      </c>
      <c r="C1707">
        <f t="shared" si="79"/>
        <v>0.8977004880546008</v>
      </c>
      <c r="F1707">
        <f t="shared" si="78"/>
        <v>5.250302146975258</v>
      </c>
    </row>
    <row r="1708" spans="1:6" ht="13.5">
      <c r="A1708" s="107">
        <f t="shared" si="80"/>
        <v>1.1150224713349046</v>
      </c>
      <c r="C1708">
        <f t="shared" si="79"/>
        <v>0.8979206789386889</v>
      </c>
      <c r="F1708">
        <f t="shared" si="78"/>
        <v>5.252651143379697</v>
      </c>
    </row>
    <row r="1709" spans="1:6" ht="13.5">
      <c r="A1709" s="107">
        <f t="shared" si="80"/>
        <v>1.1155224713349046</v>
      </c>
      <c r="C1709">
        <f t="shared" si="79"/>
        <v>0.898140645342612</v>
      </c>
      <c r="F1709">
        <f t="shared" si="78"/>
        <v>5.254997852019007</v>
      </c>
    </row>
    <row r="1710" spans="1:6" ht="13.5">
      <c r="A1710" s="107">
        <f t="shared" si="80"/>
        <v>1.1160224713349045</v>
      </c>
      <c r="C1710">
        <f t="shared" si="79"/>
        <v>0.8983603872113785</v>
      </c>
      <c r="F1710">
        <f t="shared" si="78"/>
        <v>5.257342271900657</v>
      </c>
    </row>
    <row r="1711" spans="1:6" ht="13.5">
      <c r="A1711" s="107">
        <f t="shared" si="80"/>
        <v>1.1165224713349045</v>
      </c>
      <c r="C1711">
        <f t="shared" si="79"/>
        <v>0.8985799044900526</v>
      </c>
      <c r="F1711">
        <f t="shared" si="78"/>
        <v>5.259684402033491</v>
      </c>
    </row>
    <row r="1712" spans="1:6" ht="13.5">
      <c r="A1712" s="107">
        <f t="shared" si="80"/>
        <v>1.1170224713349044</v>
      </c>
      <c r="C1712">
        <f t="shared" si="79"/>
        <v>0.8987991971237556</v>
      </c>
      <c r="F1712">
        <f t="shared" si="78"/>
        <v>5.262024241427744</v>
      </c>
    </row>
    <row r="1713" spans="1:6" ht="13.5">
      <c r="A1713" s="107">
        <f t="shared" si="80"/>
        <v>1.1175224713349043</v>
      </c>
      <c r="C1713">
        <f t="shared" si="79"/>
        <v>0.8990182650576638</v>
      </c>
      <c r="F1713">
        <f t="shared" si="78"/>
        <v>5.264361789095027</v>
      </c>
    </row>
    <row r="1714" spans="1:6" ht="13.5">
      <c r="A1714" s="107">
        <f t="shared" si="80"/>
        <v>1.1180224713349043</v>
      </c>
      <c r="C1714">
        <f t="shared" si="79"/>
        <v>0.8992371082370104</v>
      </c>
      <c r="F1714">
        <f t="shared" si="78"/>
        <v>5.266697044048328</v>
      </c>
    </row>
    <row r="1715" spans="1:6" ht="13.5">
      <c r="A1715" s="107">
        <f t="shared" si="80"/>
        <v>1.1185224713349042</v>
      </c>
      <c r="C1715">
        <f t="shared" si="79"/>
        <v>0.8994557266070847</v>
      </c>
      <c r="F1715">
        <f t="shared" si="78"/>
        <v>5.269030005302019</v>
      </c>
    </row>
    <row r="1716" spans="1:6" ht="13.5">
      <c r="A1716" s="107">
        <f t="shared" si="80"/>
        <v>1.1190224713349042</v>
      </c>
      <c r="C1716">
        <f t="shared" si="79"/>
        <v>0.899674120113232</v>
      </c>
      <c r="F1716">
        <f t="shared" si="78"/>
        <v>5.27136067187184</v>
      </c>
    </row>
    <row r="1717" spans="1:6" ht="13.5">
      <c r="A1717" s="107">
        <f t="shared" si="80"/>
        <v>1.1195224713349041</v>
      </c>
      <c r="C1717">
        <f t="shared" si="79"/>
        <v>0.899892288700854</v>
      </c>
      <c r="F1717">
        <f t="shared" si="78"/>
        <v>5.273689042774919</v>
      </c>
    </row>
    <row r="1718" spans="1:6" ht="13.5">
      <c r="A1718" s="107">
        <f t="shared" si="80"/>
        <v>1.120022471334904</v>
      </c>
      <c r="C1718">
        <f t="shared" si="79"/>
        <v>0.9001102323154085</v>
      </c>
      <c r="F1718">
        <f t="shared" si="78"/>
        <v>5.276015117029748</v>
      </c>
    </row>
    <row r="1719" spans="1:6" ht="13.5">
      <c r="A1719" s="107">
        <f t="shared" si="80"/>
        <v>1.120522471334904</v>
      </c>
      <c r="C1719">
        <f t="shared" si="79"/>
        <v>0.9003279509024096</v>
      </c>
      <c r="F1719">
        <f t="shared" si="78"/>
        <v>5.278338893656188</v>
      </c>
    </row>
    <row r="1720" spans="1:6" ht="13.5">
      <c r="A1720" s="107">
        <f t="shared" si="80"/>
        <v>1.121022471334904</v>
      </c>
      <c r="C1720">
        <f t="shared" si="79"/>
        <v>0.9005454444074277</v>
      </c>
      <c r="F1720">
        <f t="shared" si="78"/>
        <v>5.280660371675484</v>
      </c>
    </row>
    <row r="1721" spans="1:6" ht="13.5">
      <c r="A1721" s="107">
        <f t="shared" si="80"/>
        <v>1.121522471334904</v>
      </c>
      <c r="C1721">
        <f t="shared" si="79"/>
        <v>0.9007627127760893</v>
      </c>
      <c r="F1721">
        <f t="shared" si="78"/>
        <v>5.282979550110244</v>
      </c>
    </row>
    <row r="1722" spans="1:6" ht="13.5">
      <c r="A1722" s="107">
        <f t="shared" si="80"/>
        <v>1.1220224713349038</v>
      </c>
      <c r="C1722">
        <f t="shared" si="79"/>
        <v>0.9009797559540775</v>
      </c>
      <c r="F1722">
        <f t="shared" si="78"/>
        <v>5.2852964279844405</v>
      </c>
    </row>
    <row r="1723" spans="1:6" ht="13.5">
      <c r="A1723" s="107">
        <f t="shared" si="80"/>
        <v>1.1225224713349038</v>
      </c>
      <c r="C1723">
        <f t="shared" si="79"/>
        <v>0.9011965738871314</v>
      </c>
      <c r="F1723">
        <f t="shared" si="78"/>
        <v>5.287611004323423</v>
      </c>
    </row>
    <row r="1724" spans="1:6" ht="13.5">
      <c r="A1724" s="107">
        <f t="shared" si="80"/>
        <v>1.1230224713349037</v>
      </c>
      <c r="C1724">
        <f t="shared" si="79"/>
        <v>0.9014131665210464</v>
      </c>
      <c r="F1724">
        <f t="shared" si="78"/>
        <v>5.289923278153895</v>
      </c>
    </row>
    <row r="1725" spans="1:6" ht="13.5">
      <c r="A1725" s="107">
        <f t="shared" si="80"/>
        <v>1.1235224713349037</v>
      </c>
      <c r="C1725">
        <f t="shared" si="79"/>
        <v>0.9016295338016745</v>
      </c>
      <c r="F1725">
        <f t="shared" si="78"/>
        <v>5.292233248503937</v>
      </c>
    </row>
    <row r="1726" spans="1:6" ht="13.5">
      <c r="A1726" s="107">
        <f t="shared" si="80"/>
        <v>1.1240224713349036</v>
      </c>
      <c r="C1726">
        <f t="shared" si="79"/>
        <v>0.9018456756749239</v>
      </c>
      <c r="F1726">
        <f t="shared" si="78"/>
        <v>5.294540914402981</v>
      </c>
    </row>
    <row r="1727" spans="1:6" ht="13.5">
      <c r="A1727" s="107">
        <f t="shared" si="80"/>
        <v>1.1245224713349036</v>
      </c>
      <c r="C1727">
        <f t="shared" si="79"/>
        <v>0.9020615920867591</v>
      </c>
      <c r="F1727">
        <f t="shared" si="78"/>
        <v>5.296846274881837</v>
      </c>
    </row>
    <row r="1728" spans="1:6" ht="13.5">
      <c r="A1728" s="107">
        <f t="shared" si="80"/>
        <v>1.1250224713349035</v>
      </c>
      <c r="C1728">
        <f t="shared" si="79"/>
        <v>0.902277282983201</v>
      </c>
      <c r="F1728">
        <f t="shared" si="78"/>
        <v>5.2991493289726606</v>
      </c>
    </row>
    <row r="1729" spans="1:6" ht="13.5">
      <c r="A1729" s="107">
        <f t="shared" si="80"/>
        <v>1.1255224713349035</v>
      </c>
      <c r="C1729">
        <f t="shared" si="79"/>
        <v>0.9024927483103268</v>
      </c>
      <c r="F1729">
        <f t="shared" si="78"/>
        <v>5.3014500757089715</v>
      </c>
    </row>
    <row r="1730" spans="1:6" ht="13.5">
      <c r="A1730" s="107">
        <f t="shared" si="80"/>
        <v>1.1260224713349034</v>
      </c>
      <c r="C1730">
        <f t="shared" si="79"/>
        <v>0.9027079880142701</v>
      </c>
      <c r="F1730">
        <f t="shared" si="78"/>
        <v>5.303748514125652</v>
      </c>
    </row>
    <row r="1731" spans="1:6" ht="13.5">
      <c r="A1731" s="107">
        <f t="shared" si="80"/>
        <v>1.1265224713349034</v>
      </c>
      <c r="C1731">
        <f t="shared" si="79"/>
        <v>0.9029230020412212</v>
      </c>
      <c r="F1731">
        <f t="shared" si="78"/>
        <v>5.306044643258933</v>
      </c>
    </row>
    <row r="1732" spans="1:6" ht="13.5">
      <c r="A1732" s="107">
        <f t="shared" si="80"/>
        <v>1.1270224713349033</v>
      </c>
      <c r="C1732">
        <f t="shared" si="79"/>
        <v>0.9031377903374266</v>
      </c>
      <c r="F1732">
        <f t="shared" si="78"/>
        <v>5.308338462146413</v>
      </c>
    </row>
    <row r="1733" spans="1:6" ht="13.5">
      <c r="A1733" s="107">
        <f t="shared" si="80"/>
        <v>1.1275224713349032</v>
      </c>
      <c r="C1733">
        <f t="shared" si="79"/>
        <v>0.903352352849189</v>
      </c>
      <c r="F1733">
        <f t="shared" si="78"/>
        <v>5.310629969827039</v>
      </c>
    </row>
    <row r="1734" spans="1:6" ht="13.5">
      <c r="A1734" s="107">
        <f t="shared" si="80"/>
        <v>1.1280224713349032</v>
      </c>
      <c r="C1734">
        <f t="shared" si="79"/>
        <v>0.9035666895228679</v>
      </c>
      <c r="F1734">
        <f t="shared" si="78"/>
        <v>5.3129191653411</v>
      </c>
    </row>
    <row r="1735" spans="1:6" ht="13.5">
      <c r="A1735" s="107">
        <f t="shared" si="80"/>
        <v>1.1285224713349031</v>
      </c>
      <c r="C1735">
        <f t="shared" si="79"/>
        <v>0.9037808003048792</v>
      </c>
      <c r="F1735">
        <f t="shared" si="78"/>
        <v>5.315206047730259</v>
      </c>
    </row>
    <row r="1736" spans="1:6" ht="13.5">
      <c r="A1736" s="107">
        <f t="shared" si="80"/>
        <v>1.129022471334903</v>
      </c>
      <c r="C1736">
        <f t="shared" si="79"/>
        <v>0.903994685141695</v>
      </c>
      <c r="F1736">
        <f aca="true" t="shared" si="81" ref="F1736:F1799">(Vdc_min_s1*C1736-Vo_s1)*(Vdc_min_s1*C1736-Vo_s1)*0.0005/C1736</f>
        <v>5.317490616037513</v>
      </c>
    </row>
    <row r="1737" spans="1:6" ht="13.5">
      <c r="A1737" s="107">
        <f t="shared" si="80"/>
        <v>1.129522471334903</v>
      </c>
      <c r="C1737">
        <f t="shared" si="79"/>
        <v>0.9042083439798443</v>
      </c>
      <c r="F1737">
        <f t="shared" si="81"/>
        <v>5.319772869307216</v>
      </c>
    </row>
    <row r="1738" spans="1:6" ht="13.5">
      <c r="A1738" s="107">
        <f t="shared" si="80"/>
        <v>1.130022471334903</v>
      </c>
      <c r="C1738">
        <f aca="true" t="shared" si="82" ref="C1738:C1801">SIN(A1738)</f>
        <v>0.9044217767659124</v>
      </c>
      <c r="F1738">
        <f t="shared" si="81"/>
        <v>5.322052806585064</v>
      </c>
    </row>
    <row r="1739" spans="1:6" ht="13.5">
      <c r="A1739" s="107">
        <f aca="true" t="shared" si="83" ref="A1739:A1802">A1738+0.0005</f>
        <v>1.130522471334903</v>
      </c>
      <c r="C1739">
        <f t="shared" si="82"/>
        <v>0.9046349834465409</v>
      </c>
      <c r="F1739">
        <f t="shared" si="81"/>
        <v>5.32433042691811</v>
      </c>
    </row>
    <row r="1740" spans="1:6" ht="13.5">
      <c r="A1740" s="107">
        <f t="shared" si="83"/>
        <v>1.1310224713349029</v>
      </c>
      <c r="C1740">
        <f t="shared" si="82"/>
        <v>0.9048479639684283</v>
      </c>
      <c r="F1740">
        <f t="shared" si="81"/>
        <v>5.32660572935474</v>
      </c>
    </row>
    <row r="1741" spans="1:6" ht="13.5">
      <c r="A1741" s="107">
        <f t="shared" si="83"/>
        <v>1.1315224713349028</v>
      </c>
      <c r="C1741">
        <f t="shared" si="82"/>
        <v>0.9050607182783293</v>
      </c>
      <c r="F1741">
        <f t="shared" si="81"/>
        <v>5.328878712944693</v>
      </c>
    </row>
    <row r="1742" spans="1:6" ht="13.5">
      <c r="A1742" s="107">
        <f t="shared" si="83"/>
        <v>1.1320224713349027</v>
      </c>
      <c r="C1742">
        <f t="shared" si="82"/>
        <v>0.9052732463230556</v>
      </c>
      <c r="F1742">
        <f t="shared" si="81"/>
        <v>5.331149376739051</v>
      </c>
    </row>
    <row r="1743" spans="1:6" ht="13.5">
      <c r="A1743" s="107">
        <f t="shared" si="83"/>
        <v>1.1325224713349027</v>
      </c>
      <c r="C1743">
        <f t="shared" si="82"/>
        <v>0.905485548049475</v>
      </c>
      <c r="F1743">
        <f t="shared" si="81"/>
        <v>5.333417719790236</v>
      </c>
    </row>
    <row r="1744" spans="1:6" ht="13.5">
      <c r="A1744" s="107">
        <f t="shared" si="83"/>
        <v>1.1330224713349026</v>
      </c>
      <c r="C1744">
        <f t="shared" si="82"/>
        <v>0.9056976234045121</v>
      </c>
      <c r="F1744">
        <f t="shared" si="81"/>
        <v>5.33568374115201</v>
      </c>
    </row>
    <row r="1745" spans="1:6" ht="13.5">
      <c r="A1745" s="107">
        <f t="shared" si="83"/>
        <v>1.1335224713349026</v>
      </c>
      <c r="C1745">
        <f t="shared" si="82"/>
        <v>0.9059094723351481</v>
      </c>
      <c r="F1745">
        <f t="shared" si="81"/>
        <v>5.3379474398794775</v>
      </c>
    </row>
    <row r="1746" spans="1:6" ht="13.5">
      <c r="A1746" s="107">
        <f t="shared" si="83"/>
        <v>1.1340224713349025</v>
      </c>
      <c r="C1746">
        <f t="shared" si="82"/>
        <v>0.9061210947884206</v>
      </c>
      <c r="F1746">
        <f t="shared" si="81"/>
        <v>5.340208815029075</v>
      </c>
    </row>
    <row r="1747" spans="1:6" ht="13.5">
      <c r="A1747" s="107">
        <f t="shared" si="83"/>
        <v>1.1345224713349025</v>
      </c>
      <c r="C1747">
        <f t="shared" si="82"/>
        <v>0.9063324907114242</v>
      </c>
      <c r="F1747">
        <f t="shared" si="81"/>
        <v>5.342467865658586</v>
      </c>
    </row>
    <row r="1748" spans="1:6" ht="13.5">
      <c r="A1748" s="107">
        <f t="shared" si="83"/>
        <v>1.1350224713349024</v>
      </c>
      <c r="C1748">
        <f t="shared" si="82"/>
        <v>0.9065436600513099</v>
      </c>
      <c r="F1748">
        <f t="shared" si="81"/>
        <v>5.344724590827121</v>
      </c>
    </row>
    <row r="1749" spans="1:6" ht="13.5">
      <c r="A1749" s="107">
        <f t="shared" si="83"/>
        <v>1.1355224713349024</v>
      </c>
      <c r="C1749">
        <f t="shared" si="82"/>
        <v>0.9067546027552852</v>
      </c>
      <c r="F1749">
        <f t="shared" si="81"/>
        <v>5.346978989595126</v>
      </c>
    </row>
    <row r="1750" spans="1:6" ht="13.5">
      <c r="A1750" s="107">
        <f t="shared" si="83"/>
        <v>1.1360224713349023</v>
      </c>
      <c r="C1750">
        <f t="shared" si="82"/>
        <v>0.9069653187706146</v>
      </c>
      <c r="F1750">
        <f t="shared" si="81"/>
        <v>5.349231061024387</v>
      </c>
    </row>
    <row r="1751" spans="1:6" ht="13.5">
      <c r="A1751" s="107">
        <f t="shared" si="83"/>
        <v>1.1365224713349023</v>
      </c>
      <c r="C1751">
        <f t="shared" si="82"/>
        <v>0.9071758080446191</v>
      </c>
      <c r="F1751">
        <f t="shared" si="81"/>
        <v>5.3514808041780215</v>
      </c>
    </row>
    <row r="1752" spans="1:6" ht="13.5">
      <c r="A1752" s="107">
        <f t="shared" si="83"/>
        <v>1.1370224713349022</v>
      </c>
      <c r="C1752">
        <f t="shared" si="82"/>
        <v>0.9073860705246762</v>
      </c>
      <c r="F1752">
        <f t="shared" si="81"/>
        <v>5.353728218120469</v>
      </c>
    </row>
    <row r="1753" spans="1:6" ht="13.5">
      <c r="A1753" s="107">
        <f t="shared" si="83"/>
        <v>1.1375224713349021</v>
      </c>
      <c r="C1753">
        <f t="shared" si="82"/>
        <v>0.9075961061582204</v>
      </c>
      <c r="F1753">
        <f t="shared" si="81"/>
        <v>5.355973301917505</v>
      </c>
    </row>
    <row r="1754" spans="1:6" ht="13.5">
      <c r="A1754" s="107">
        <f t="shared" si="83"/>
        <v>1.138022471334902</v>
      </c>
      <c r="C1754">
        <f t="shared" si="82"/>
        <v>0.9078059148927429</v>
      </c>
      <c r="F1754">
        <f t="shared" si="81"/>
        <v>5.358216054636239</v>
      </c>
    </row>
    <row r="1755" spans="1:6" ht="13.5">
      <c r="A1755" s="107">
        <f t="shared" si="83"/>
        <v>1.138522471334902</v>
      </c>
      <c r="C1755">
        <f t="shared" si="82"/>
        <v>0.9080154966757913</v>
      </c>
      <c r="F1755">
        <f t="shared" si="81"/>
        <v>5.3604564753450985</v>
      </c>
    </row>
    <row r="1756" spans="1:6" ht="13.5">
      <c r="A1756" s="107">
        <f t="shared" si="83"/>
        <v>1.139022471334902</v>
      </c>
      <c r="C1756">
        <f t="shared" si="82"/>
        <v>0.9082248514549702</v>
      </c>
      <c r="F1756">
        <f t="shared" si="81"/>
        <v>5.36269456311384</v>
      </c>
    </row>
    <row r="1757" spans="1:6" ht="13.5">
      <c r="A1757" s="107">
        <f t="shared" si="83"/>
        <v>1.139522471334902</v>
      </c>
      <c r="C1757">
        <f t="shared" si="82"/>
        <v>0.9084339791779411</v>
      </c>
      <c r="F1757">
        <f t="shared" si="81"/>
        <v>5.364930317013552</v>
      </c>
    </row>
    <row r="1758" spans="1:6" ht="13.5">
      <c r="A1758" s="107">
        <f t="shared" si="83"/>
        <v>1.1400224713349019</v>
      </c>
      <c r="C1758">
        <f t="shared" si="82"/>
        <v>0.9086428797924219</v>
      </c>
      <c r="F1758">
        <f t="shared" si="81"/>
        <v>5.367163736116635</v>
      </c>
    </row>
    <row r="1759" spans="1:6" ht="13.5">
      <c r="A1759" s="107">
        <f t="shared" si="83"/>
        <v>1.1405224713349018</v>
      </c>
      <c r="C1759">
        <f t="shared" si="82"/>
        <v>0.9088515532461875</v>
      </c>
      <c r="F1759">
        <f t="shared" si="81"/>
        <v>5.369394819496823</v>
      </c>
    </row>
    <row r="1760" spans="1:6" ht="13.5">
      <c r="A1760" s="107">
        <f t="shared" si="83"/>
        <v>1.1410224713349018</v>
      </c>
      <c r="C1760">
        <f t="shared" si="82"/>
        <v>0.9090599994870695</v>
      </c>
      <c r="F1760">
        <f t="shared" si="81"/>
        <v>5.371623566229171</v>
      </c>
    </row>
    <row r="1761" spans="1:6" ht="13.5">
      <c r="A1761" s="107">
        <f t="shared" si="83"/>
        <v>1.1415224713349017</v>
      </c>
      <c r="C1761">
        <f t="shared" si="82"/>
        <v>0.9092682184629564</v>
      </c>
      <c r="F1761">
        <f t="shared" si="81"/>
        <v>5.3738499753900415</v>
      </c>
    </row>
    <row r="1762" spans="1:6" ht="13.5">
      <c r="A1762" s="107">
        <f t="shared" si="83"/>
        <v>1.1420224713349016</v>
      </c>
      <c r="C1762">
        <f t="shared" si="82"/>
        <v>0.9094762101217934</v>
      </c>
      <c r="F1762">
        <f t="shared" si="81"/>
        <v>5.376074046057134</v>
      </c>
    </row>
    <row r="1763" spans="1:6" ht="13.5">
      <c r="A1763" s="107">
        <f t="shared" si="83"/>
        <v>1.1425224713349016</v>
      </c>
      <c r="C1763">
        <f t="shared" si="82"/>
        <v>0.9096839744115826</v>
      </c>
      <c r="F1763">
        <f t="shared" si="81"/>
        <v>5.378295777309454</v>
      </c>
    </row>
    <row r="1764" spans="1:6" ht="13.5">
      <c r="A1764" s="107">
        <f t="shared" si="83"/>
        <v>1.1430224713349015</v>
      </c>
      <c r="C1764">
        <f t="shared" si="82"/>
        <v>0.9098915112803828</v>
      </c>
      <c r="F1764">
        <f t="shared" si="81"/>
        <v>5.380515168227331</v>
      </c>
    </row>
    <row r="1765" spans="1:6" ht="13.5">
      <c r="A1765" s="107">
        <f t="shared" si="83"/>
        <v>1.1435224713349015</v>
      </c>
      <c r="C1765">
        <f t="shared" si="82"/>
        <v>0.9100988206763101</v>
      </c>
      <c r="F1765">
        <f t="shared" si="81"/>
        <v>5.3827322178924</v>
      </c>
    </row>
    <row r="1766" spans="1:6" ht="13.5">
      <c r="A1766" s="107">
        <f t="shared" si="83"/>
        <v>1.1440224713349014</v>
      </c>
      <c r="C1766">
        <f t="shared" si="82"/>
        <v>0.9103059025475368</v>
      </c>
      <c r="F1766">
        <f t="shared" si="81"/>
        <v>5.384946925387627</v>
      </c>
    </row>
    <row r="1767" spans="1:6" ht="13.5">
      <c r="A1767" s="107">
        <f t="shared" si="83"/>
        <v>1.1445224713349014</v>
      </c>
      <c r="C1767">
        <f t="shared" si="82"/>
        <v>0.9105127568422928</v>
      </c>
      <c r="F1767">
        <f t="shared" si="81"/>
        <v>5.38715928979728</v>
      </c>
    </row>
    <row r="1768" spans="1:6" ht="13.5">
      <c r="A1768" s="107">
        <f t="shared" si="83"/>
        <v>1.1450224713349013</v>
      </c>
      <c r="C1768">
        <f t="shared" si="82"/>
        <v>0.9107193835088643</v>
      </c>
      <c r="F1768">
        <f t="shared" si="81"/>
        <v>5.3893693102069395</v>
      </c>
    </row>
    <row r="1769" spans="1:6" ht="13.5">
      <c r="A1769" s="107">
        <f t="shared" si="83"/>
        <v>1.1455224713349013</v>
      </c>
      <c r="C1769">
        <f t="shared" si="82"/>
        <v>0.9109257824955945</v>
      </c>
      <c r="F1769">
        <f t="shared" si="81"/>
        <v>5.391576985703502</v>
      </c>
    </row>
    <row r="1770" spans="1:6" ht="13.5">
      <c r="A1770" s="107">
        <f t="shared" si="83"/>
        <v>1.1460224713349012</v>
      </c>
      <c r="C1770">
        <f t="shared" si="82"/>
        <v>0.911131953750884</v>
      </c>
      <c r="F1770">
        <f t="shared" si="81"/>
        <v>5.39378231537517</v>
      </c>
    </row>
    <row r="1771" spans="1:6" ht="13.5">
      <c r="A1771" s="107">
        <f t="shared" si="83"/>
        <v>1.1465224713349011</v>
      </c>
      <c r="C1771">
        <f t="shared" si="82"/>
        <v>0.9113378972231897</v>
      </c>
      <c r="F1771">
        <f t="shared" si="81"/>
        <v>5.39598529831146</v>
      </c>
    </row>
    <row r="1772" spans="1:6" ht="13.5">
      <c r="A1772" s="107">
        <f t="shared" si="83"/>
        <v>1.147022471334901</v>
      </c>
      <c r="C1772">
        <f t="shared" si="82"/>
        <v>0.9115436128610259</v>
      </c>
      <c r="F1772">
        <f t="shared" si="81"/>
        <v>5.398185933603188</v>
      </c>
    </row>
    <row r="1773" spans="1:6" ht="13.5">
      <c r="A1773" s="107">
        <f t="shared" si="83"/>
        <v>1.147522471334901</v>
      </c>
      <c r="C1773">
        <f t="shared" si="82"/>
        <v>0.9117491006129637</v>
      </c>
      <c r="F1773">
        <f t="shared" si="81"/>
        <v>5.400384220342487</v>
      </c>
    </row>
    <row r="1774" spans="1:6" ht="13.5">
      <c r="A1774" s="107">
        <f t="shared" si="83"/>
        <v>1.148022471334901</v>
      </c>
      <c r="C1774">
        <f t="shared" si="82"/>
        <v>0.9119543604276309</v>
      </c>
      <c r="F1774">
        <f t="shared" si="81"/>
        <v>5.402580157622787</v>
      </c>
    </row>
    <row r="1775" spans="1:6" ht="13.5">
      <c r="A1775" s="107">
        <f t="shared" si="83"/>
        <v>1.148522471334901</v>
      </c>
      <c r="C1775">
        <f t="shared" si="82"/>
        <v>0.9121593922537129</v>
      </c>
      <c r="F1775">
        <f t="shared" si="81"/>
        <v>5.40477374453883</v>
      </c>
    </row>
    <row r="1776" spans="1:6" ht="13.5">
      <c r="A1776" s="107">
        <f t="shared" si="83"/>
        <v>1.1490224713349009</v>
      </c>
      <c r="C1776">
        <f t="shared" si="82"/>
        <v>0.9123641960399516</v>
      </c>
      <c r="F1776">
        <f t="shared" si="81"/>
        <v>5.406964980186655</v>
      </c>
    </row>
    <row r="1777" spans="1:6" ht="13.5">
      <c r="A1777" s="107">
        <f t="shared" si="83"/>
        <v>1.1495224713349008</v>
      </c>
      <c r="C1777">
        <f t="shared" si="82"/>
        <v>0.912568771735146</v>
      </c>
      <c r="F1777">
        <f t="shared" si="81"/>
        <v>5.409153863663609</v>
      </c>
    </row>
    <row r="1778" spans="1:6" ht="13.5">
      <c r="A1778" s="107">
        <f t="shared" si="83"/>
        <v>1.1500224713349008</v>
      </c>
      <c r="C1778">
        <f t="shared" si="82"/>
        <v>0.9127731192881521</v>
      </c>
      <c r="F1778">
        <f t="shared" si="81"/>
        <v>5.411340394068328</v>
      </c>
    </row>
    <row r="1779" spans="1:6" ht="13.5">
      <c r="A1779" s="107">
        <f t="shared" si="83"/>
        <v>1.1505224713349007</v>
      </c>
      <c r="C1779">
        <f t="shared" si="82"/>
        <v>0.9129772386478833</v>
      </c>
      <c r="F1779">
        <f t="shared" si="81"/>
        <v>5.413524570500771</v>
      </c>
    </row>
    <row r="1780" spans="1:6" ht="13.5">
      <c r="A1780" s="107">
        <f t="shared" si="83"/>
        <v>1.1510224713349007</v>
      </c>
      <c r="C1780">
        <f t="shared" si="82"/>
        <v>0.9131811297633095</v>
      </c>
      <c r="F1780">
        <f t="shared" si="81"/>
        <v>5.415706392062171</v>
      </c>
    </row>
    <row r="1781" spans="1:6" ht="13.5">
      <c r="A1781" s="107">
        <f t="shared" si="83"/>
        <v>1.1515224713349006</v>
      </c>
      <c r="C1781">
        <f t="shared" si="82"/>
        <v>0.9133847925834581</v>
      </c>
      <c r="F1781">
        <f t="shared" si="81"/>
        <v>5.417885857855073</v>
      </c>
    </row>
    <row r="1782" spans="1:6" ht="13.5">
      <c r="A1782" s="107">
        <f t="shared" si="83"/>
        <v>1.1520224713349005</v>
      </c>
      <c r="C1782">
        <f t="shared" si="82"/>
        <v>0.9135882270574132</v>
      </c>
      <c r="F1782">
        <f t="shared" si="81"/>
        <v>5.420062966983316</v>
      </c>
    </row>
    <row r="1783" spans="1:6" ht="13.5">
      <c r="A1783" s="107">
        <f t="shared" si="83"/>
        <v>1.1525224713349005</v>
      </c>
      <c r="C1783">
        <f t="shared" si="82"/>
        <v>0.9137914331343163</v>
      </c>
      <c r="F1783">
        <f t="shared" si="81"/>
        <v>5.422237718552038</v>
      </c>
    </row>
    <row r="1784" spans="1:6" ht="13.5">
      <c r="A1784" s="107">
        <f t="shared" si="83"/>
        <v>1.1530224713349004</v>
      </c>
      <c r="C1784">
        <f t="shared" si="82"/>
        <v>0.913994410763366</v>
      </c>
      <c r="F1784">
        <f t="shared" si="81"/>
        <v>5.424410111667664</v>
      </c>
    </row>
    <row r="1785" spans="1:6" ht="13.5">
      <c r="A1785" s="107">
        <f t="shared" si="83"/>
        <v>1.1535224713349004</v>
      </c>
      <c r="C1785">
        <f t="shared" si="82"/>
        <v>0.9141971598938177</v>
      </c>
      <c r="F1785">
        <f t="shared" si="81"/>
        <v>5.426580145437919</v>
      </c>
    </row>
    <row r="1786" spans="1:6" ht="13.5">
      <c r="A1786" s="107">
        <f t="shared" si="83"/>
        <v>1.1540224713349003</v>
      </c>
      <c r="C1786">
        <f t="shared" si="82"/>
        <v>0.9143996804749841</v>
      </c>
      <c r="F1786">
        <f t="shared" si="81"/>
        <v>5.428747818971815</v>
      </c>
    </row>
    <row r="1787" spans="1:6" ht="13.5">
      <c r="A1787" s="107">
        <f t="shared" si="83"/>
        <v>1.1545224713349003</v>
      </c>
      <c r="C1787">
        <f t="shared" si="82"/>
        <v>0.9146019724562353</v>
      </c>
      <c r="F1787">
        <f t="shared" si="81"/>
        <v>5.430913131379658</v>
      </c>
    </row>
    <row r="1788" spans="1:6" ht="13.5">
      <c r="A1788" s="107">
        <f t="shared" si="83"/>
        <v>1.1550224713349002</v>
      </c>
      <c r="C1788">
        <f t="shared" si="82"/>
        <v>0.914804035786998</v>
      </c>
      <c r="F1788">
        <f t="shared" si="81"/>
        <v>5.433076081773048</v>
      </c>
    </row>
    <row r="1789" spans="1:6" ht="13.5">
      <c r="A1789" s="107">
        <f t="shared" si="83"/>
        <v>1.1555224713349002</v>
      </c>
      <c r="C1789">
        <f t="shared" si="82"/>
        <v>0.9150058704167566</v>
      </c>
      <c r="F1789">
        <f t="shared" si="81"/>
        <v>5.435236669264871</v>
      </c>
    </row>
    <row r="1790" spans="1:6" ht="13.5">
      <c r="A1790" s="107">
        <f t="shared" si="83"/>
        <v>1.1560224713349</v>
      </c>
      <c r="C1790">
        <f t="shared" si="82"/>
        <v>0.9152074762950524</v>
      </c>
      <c r="F1790">
        <f t="shared" si="81"/>
        <v>5.4373948929693</v>
      </c>
    </row>
    <row r="1791" spans="1:6" ht="13.5">
      <c r="A1791" s="107">
        <f t="shared" si="83"/>
        <v>1.1565224713349</v>
      </c>
      <c r="C1791">
        <f t="shared" si="82"/>
        <v>0.9154088533714838</v>
      </c>
      <c r="F1791">
        <f t="shared" si="81"/>
        <v>5.439550752001793</v>
      </c>
    </row>
    <row r="1792" spans="1:6" ht="13.5">
      <c r="A1792" s="107">
        <f t="shared" si="83"/>
        <v>1.1570224713349</v>
      </c>
      <c r="C1792">
        <f t="shared" si="82"/>
        <v>0.9156100015957067</v>
      </c>
      <c r="F1792">
        <f t="shared" si="81"/>
        <v>5.441704245479101</v>
      </c>
    </row>
    <row r="1793" spans="1:6" ht="13.5">
      <c r="A1793" s="107">
        <f t="shared" si="83"/>
        <v>1.1575224713349</v>
      </c>
      <c r="C1793">
        <f t="shared" si="82"/>
        <v>0.915810920917434</v>
      </c>
      <c r="F1793">
        <f t="shared" si="81"/>
        <v>5.443855372519254</v>
      </c>
    </row>
    <row r="1794" spans="1:6" ht="13.5">
      <c r="A1794" s="107">
        <f t="shared" si="83"/>
        <v>1.1580224713348999</v>
      </c>
      <c r="C1794">
        <f t="shared" si="82"/>
        <v>0.9160116112864357</v>
      </c>
      <c r="F1794">
        <f t="shared" si="81"/>
        <v>5.446004132241568</v>
      </c>
    </row>
    <row r="1795" spans="1:6" ht="13.5">
      <c r="A1795" s="107">
        <f t="shared" si="83"/>
        <v>1.1585224713348998</v>
      </c>
      <c r="C1795">
        <f t="shared" si="82"/>
        <v>0.9162120726525395</v>
      </c>
      <c r="F1795">
        <f t="shared" si="81"/>
        <v>5.448150523766644</v>
      </c>
    </row>
    <row r="1796" spans="1:6" ht="13.5">
      <c r="A1796" s="107">
        <f t="shared" si="83"/>
        <v>1.1590224713348998</v>
      </c>
      <c r="C1796">
        <f t="shared" si="82"/>
        <v>0.9164123049656298</v>
      </c>
      <c r="F1796">
        <f t="shared" si="81"/>
        <v>5.450294546216362</v>
      </c>
    </row>
    <row r="1797" spans="1:6" ht="13.5">
      <c r="A1797" s="107">
        <f t="shared" si="83"/>
        <v>1.1595224713348997</v>
      </c>
      <c r="C1797">
        <f t="shared" si="82"/>
        <v>0.9166123081756486</v>
      </c>
      <c r="F1797">
        <f t="shared" si="81"/>
        <v>5.452436198713878</v>
      </c>
    </row>
    <row r="1798" spans="1:6" ht="13.5">
      <c r="A1798" s="107">
        <f t="shared" si="83"/>
        <v>1.1600224713348997</v>
      </c>
      <c r="C1798">
        <f t="shared" si="82"/>
        <v>0.9168120822325952</v>
      </c>
      <c r="F1798">
        <f t="shared" si="81"/>
        <v>5.454575480383642</v>
      </c>
    </row>
    <row r="1799" spans="1:6" ht="13.5">
      <c r="A1799" s="107">
        <f t="shared" si="83"/>
        <v>1.1605224713348996</v>
      </c>
      <c r="C1799">
        <f t="shared" si="82"/>
        <v>0.9170116270865261</v>
      </c>
      <c r="F1799">
        <f t="shared" si="81"/>
        <v>5.456712390351367</v>
      </c>
    </row>
    <row r="1800" spans="1:6" ht="13.5">
      <c r="A1800" s="107">
        <f t="shared" si="83"/>
        <v>1.1610224713348996</v>
      </c>
      <c r="C1800">
        <f t="shared" si="82"/>
        <v>0.9172109426875549</v>
      </c>
      <c r="F1800">
        <f aca="true" t="shared" si="84" ref="F1800:F1863">(Vdc_min_s1*C1800-Vo_s1)*(Vdc_min_s1*C1800-Vo_s1)*0.0005/C1800</f>
        <v>5.458846927744055</v>
      </c>
    </row>
    <row r="1801" spans="1:6" ht="13.5">
      <c r="A1801" s="107">
        <f t="shared" si="83"/>
        <v>1.1615224713348995</v>
      </c>
      <c r="C1801">
        <f t="shared" si="82"/>
        <v>0.9174100289858529</v>
      </c>
      <c r="F1801">
        <f t="shared" si="84"/>
        <v>5.460979091689978</v>
      </c>
    </row>
    <row r="1802" spans="1:6" ht="13.5">
      <c r="A1802" s="107">
        <f t="shared" si="83"/>
        <v>1.1620224713348994</v>
      </c>
      <c r="C1802">
        <f aca="true" t="shared" si="85" ref="C1802:C1865">SIN(A1802)</f>
        <v>0.9176088859316484</v>
      </c>
      <c r="F1802">
        <f t="shared" si="84"/>
        <v>5.463108881318681</v>
      </c>
    </row>
    <row r="1803" spans="1:6" ht="13.5">
      <c r="A1803" s="107">
        <f aca="true" t="shared" si="86" ref="A1803:A1866">A1802+0.0005</f>
        <v>1.1625224713348994</v>
      </c>
      <c r="C1803">
        <f t="shared" si="85"/>
        <v>0.917807513475227</v>
      </c>
      <c r="F1803">
        <f t="shared" si="84"/>
        <v>5.465236295760996</v>
      </c>
    </row>
    <row r="1804" spans="1:6" ht="13.5">
      <c r="A1804" s="107">
        <f t="shared" si="86"/>
        <v>1.1630224713348993</v>
      </c>
      <c r="C1804">
        <f t="shared" si="85"/>
        <v>0.9180059115669322</v>
      </c>
      <c r="F1804">
        <f t="shared" si="84"/>
        <v>5.467361334149013</v>
      </c>
    </row>
    <row r="1805" spans="1:6" ht="13.5">
      <c r="A1805" s="107">
        <f t="shared" si="86"/>
        <v>1.1635224713348993</v>
      </c>
      <c r="C1805">
        <f t="shared" si="85"/>
        <v>0.9182040801571643</v>
      </c>
      <c r="F1805">
        <f t="shared" si="84"/>
        <v>5.469483995616107</v>
      </c>
    </row>
    <row r="1806" spans="1:6" ht="13.5">
      <c r="A1806" s="107">
        <f t="shared" si="86"/>
        <v>1.1640224713348992</v>
      </c>
      <c r="C1806">
        <f t="shared" si="85"/>
        <v>0.9184020191963811</v>
      </c>
      <c r="F1806">
        <f t="shared" si="84"/>
        <v>5.471604279296921</v>
      </c>
    </row>
    <row r="1807" spans="1:6" ht="13.5">
      <c r="A1807" s="107">
        <f t="shared" si="86"/>
        <v>1.1645224713348992</v>
      </c>
      <c r="C1807">
        <f t="shared" si="85"/>
        <v>0.9185997286350979</v>
      </c>
      <c r="F1807">
        <f t="shared" si="84"/>
        <v>5.473722184327362</v>
      </c>
    </row>
    <row r="1808" spans="1:6" ht="13.5">
      <c r="A1808" s="107">
        <f t="shared" si="86"/>
        <v>1.1650224713348991</v>
      </c>
      <c r="C1808">
        <f t="shared" si="85"/>
        <v>0.9187972084238873</v>
      </c>
      <c r="F1808">
        <f t="shared" si="84"/>
        <v>5.4758377098446145</v>
      </c>
    </row>
    <row r="1809" spans="1:6" ht="13.5">
      <c r="A1809" s="107">
        <f t="shared" si="86"/>
        <v>1.165522471334899</v>
      </c>
      <c r="C1809">
        <f t="shared" si="85"/>
        <v>0.9189944585133794</v>
      </c>
      <c r="F1809">
        <f t="shared" si="84"/>
        <v>5.477950854987123</v>
      </c>
    </row>
    <row r="1810" spans="1:6" ht="13.5">
      <c r="A1810" s="107">
        <f t="shared" si="86"/>
        <v>1.166022471334899</v>
      </c>
      <c r="C1810">
        <f t="shared" si="85"/>
        <v>0.9191914788542617</v>
      </c>
      <c r="F1810">
        <f t="shared" si="84"/>
        <v>5.480061618894615</v>
      </c>
    </row>
    <row r="1811" spans="1:6" ht="13.5">
      <c r="A1811" s="107">
        <f t="shared" si="86"/>
        <v>1.166522471334899</v>
      </c>
      <c r="C1811">
        <f t="shared" si="85"/>
        <v>0.9193882693972789</v>
      </c>
      <c r="F1811">
        <f t="shared" si="84"/>
        <v>5.482170000708064</v>
      </c>
    </row>
    <row r="1812" spans="1:6" ht="13.5">
      <c r="A1812" s="107">
        <f t="shared" si="86"/>
        <v>1.167022471334899</v>
      </c>
      <c r="C1812">
        <f t="shared" si="85"/>
        <v>0.9195848300932338</v>
      </c>
      <c r="F1812">
        <f t="shared" si="84"/>
        <v>5.484275999569728</v>
      </c>
    </row>
    <row r="1813" spans="1:6" ht="13.5">
      <c r="A1813" s="107">
        <f t="shared" si="86"/>
        <v>1.1675224713348988</v>
      </c>
      <c r="C1813">
        <f t="shared" si="85"/>
        <v>0.9197811608929858</v>
      </c>
      <c r="F1813">
        <f t="shared" si="84"/>
        <v>5.486379614623111</v>
      </c>
    </row>
    <row r="1814" spans="1:6" ht="13.5">
      <c r="A1814" s="107">
        <f t="shared" si="86"/>
        <v>1.1680224713348988</v>
      </c>
      <c r="C1814">
        <f t="shared" si="85"/>
        <v>0.9199772617474523</v>
      </c>
      <c r="F1814">
        <f t="shared" si="84"/>
        <v>5.488480845012997</v>
      </c>
    </row>
    <row r="1815" spans="1:6" ht="13.5">
      <c r="A1815" s="107">
        <f t="shared" si="86"/>
        <v>1.1685224713348987</v>
      </c>
      <c r="C1815">
        <f t="shared" si="85"/>
        <v>0.9201731326076082</v>
      </c>
      <c r="F1815">
        <f t="shared" si="84"/>
        <v>5.490579689885423</v>
      </c>
    </row>
    <row r="1816" spans="1:6" ht="13.5">
      <c r="A1816" s="107">
        <f t="shared" si="86"/>
        <v>1.1690224713348987</v>
      </c>
      <c r="C1816">
        <f t="shared" si="85"/>
        <v>0.9203687734244859</v>
      </c>
      <c r="F1816">
        <f t="shared" si="84"/>
        <v>5.492676148387692</v>
      </c>
    </row>
    <row r="1817" spans="1:6" ht="13.5">
      <c r="A1817" s="107">
        <f t="shared" si="86"/>
        <v>1.1695224713348986</v>
      </c>
      <c r="C1817">
        <f t="shared" si="85"/>
        <v>0.920564184149175</v>
      </c>
      <c r="F1817">
        <f t="shared" si="84"/>
        <v>5.4947702196683625</v>
      </c>
    </row>
    <row r="1818" spans="1:6" ht="13.5">
      <c r="A1818" s="107">
        <f t="shared" si="86"/>
        <v>1.1700224713348986</v>
      </c>
      <c r="C1818">
        <f t="shared" si="85"/>
        <v>0.9207593647328227</v>
      </c>
      <c r="F1818">
        <f t="shared" si="84"/>
        <v>5.496861902877251</v>
      </c>
    </row>
    <row r="1819" spans="1:6" ht="13.5">
      <c r="A1819" s="107">
        <f t="shared" si="86"/>
        <v>1.1705224713348985</v>
      </c>
      <c r="C1819">
        <f t="shared" si="85"/>
        <v>0.9209543151266341</v>
      </c>
      <c r="F1819">
        <f t="shared" si="84"/>
        <v>5.498951197165448</v>
      </c>
    </row>
    <row r="1820" spans="1:6" ht="13.5">
      <c r="A1820" s="107">
        <f t="shared" si="86"/>
        <v>1.1710224713348985</v>
      </c>
      <c r="C1820">
        <f t="shared" si="85"/>
        <v>0.9211490352818715</v>
      </c>
      <c r="F1820">
        <f t="shared" si="84"/>
        <v>5.501038101685283</v>
      </c>
    </row>
    <row r="1821" spans="1:6" ht="13.5">
      <c r="A1821" s="107">
        <f t="shared" si="86"/>
        <v>1.1715224713348984</v>
      </c>
      <c r="C1821">
        <f t="shared" si="85"/>
        <v>0.921343525149855</v>
      </c>
      <c r="F1821">
        <f t="shared" si="84"/>
        <v>5.50312261559035</v>
      </c>
    </row>
    <row r="1822" spans="1:6" ht="13.5">
      <c r="A1822" s="107">
        <f t="shared" si="86"/>
        <v>1.1720224713348983</v>
      </c>
      <c r="C1822">
        <f t="shared" si="85"/>
        <v>0.9215377846819618</v>
      </c>
      <c r="F1822">
        <f t="shared" si="84"/>
        <v>5.505204738035497</v>
      </c>
    </row>
    <row r="1823" spans="1:6" ht="13.5">
      <c r="A1823" s="107">
        <f t="shared" si="86"/>
        <v>1.1725224713348983</v>
      </c>
      <c r="C1823">
        <f t="shared" si="85"/>
        <v>0.9217318138296273</v>
      </c>
      <c r="F1823">
        <f t="shared" si="84"/>
        <v>5.507284468176831</v>
      </c>
    </row>
    <row r="1824" spans="1:6" ht="13.5">
      <c r="A1824" s="107">
        <f t="shared" si="86"/>
        <v>1.1730224713348982</v>
      </c>
      <c r="C1824">
        <f t="shared" si="85"/>
        <v>0.9219256125443442</v>
      </c>
      <c r="F1824">
        <f t="shared" si="84"/>
        <v>5.509361805171704</v>
      </c>
    </row>
    <row r="1825" spans="1:6" ht="13.5">
      <c r="A1825" s="107">
        <f t="shared" si="86"/>
        <v>1.1735224713348982</v>
      </c>
      <c r="C1825">
        <f t="shared" si="85"/>
        <v>0.9221191807776628</v>
      </c>
      <c r="F1825">
        <f t="shared" si="84"/>
        <v>5.511436748178729</v>
      </c>
    </row>
    <row r="1826" spans="1:6" ht="13.5">
      <c r="A1826" s="107">
        <f t="shared" si="86"/>
        <v>1.1740224713348981</v>
      </c>
      <c r="C1826">
        <f t="shared" si="85"/>
        <v>0.9223125184811909</v>
      </c>
      <c r="F1826">
        <f t="shared" si="84"/>
        <v>5.51350929635777</v>
      </c>
    </row>
    <row r="1827" spans="1:6" ht="13.5">
      <c r="A1827" s="107">
        <f t="shared" si="86"/>
        <v>1.174522471334898</v>
      </c>
      <c r="C1827">
        <f t="shared" si="85"/>
        <v>0.9225056256065942</v>
      </c>
      <c r="F1827">
        <f t="shared" si="84"/>
        <v>5.515579448869934</v>
      </c>
    </row>
    <row r="1828" spans="1:6" ht="13.5">
      <c r="A1828" s="107">
        <f t="shared" si="86"/>
        <v>1.175022471334898</v>
      </c>
      <c r="C1828">
        <f t="shared" si="85"/>
        <v>0.922698502105596</v>
      </c>
      <c r="F1828">
        <f t="shared" si="84"/>
        <v>5.517647204877589</v>
      </c>
    </row>
    <row r="1829" spans="1:6" ht="13.5">
      <c r="A1829" s="107">
        <f t="shared" si="86"/>
        <v>1.175522471334898</v>
      </c>
      <c r="C1829">
        <f t="shared" si="85"/>
        <v>0.922891147929977</v>
      </c>
      <c r="F1829">
        <f t="shared" si="84"/>
        <v>5.519712563544338</v>
      </c>
    </row>
    <row r="1830" spans="1:6" ht="13.5">
      <c r="A1830" s="107">
        <f t="shared" si="86"/>
        <v>1.176022471334898</v>
      </c>
      <c r="C1830">
        <f t="shared" si="85"/>
        <v>0.9230835630315758</v>
      </c>
      <c r="F1830">
        <f t="shared" si="84"/>
        <v>5.521775524035046</v>
      </c>
    </row>
    <row r="1831" spans="1:6" ht="13.5">
      <c r="A1831" s="107">
        <f t="shared" si="86"/>
        <v>1.1765224713348978</v>
      </c>
      <c r="C1831">
        <f t="shared" si="85"/>
        <v>0.9232757473622887</v>
      </c>
      <c r="F1831">
        <f t="shared" si="84"/>
        <v>5.523836085515815</v>
      </c>
    </row>
    <row r="1832" spans="1:6" ht="13.5">
      <c r="A1832" s="107">
        <f t="shared" si="86"/>
        <v>1.1770224713348978</v>
      </c>
      <c r="C1832">
        <f t="shared" si="85"/>
        <v>0.9234677008740696</v>
      </c>
      <c r="F1832">
        <f t="shared" si="84"/>
        <v>5.525894247154001</v>
      </c>
    </row>
    <row r="1833" spans="1:6" ht="13.5">
      <c r="A1833" s="107">
        <f t="shared" si="86"/>
        <v>1.1775224713348977</v>
      </c>
      <c r="C1833">
        <f t="shared" si="85"/>
        <v>0.92365942351893</v>
      </c>
      <c r="F1833">
        <f t="shared" si="84"/>
        <v>5.527950008118199</v>
      </c>
    </row>
    <row r="1834" spans="1:6" ht="13.5">
      <c r="A1834" s="107">
        <f t="shared" si="86"/>
        <v>1.1780224713348977</v>
      </c>
      <c r="C1834">
        <f t="shared" si="85"/>
        <v>0.9238509152489394</v>
      </c>
      <c r="F1834">
        <f t="shared" si="84"/>
        <v>5.5300033675782485</v>
      </c>
    </row>
    <row r="1835" spans="1:6" ht="13.5">
      <c r="A1835" s="107">
        <f t="shared" si="86"/>
        <v>1.1785224713348976</v>
      </c>
      <c r="C1835">
        <f t="shared" si="85"/>
        <v>0.9240421760162247</v>
      </c>
      <c r="F1835">
        <f t="shared" si="84"/>
        <v>5.532054324705237</v>
      </c>
    </row>
    <row r="1836" spans="1:6" ht="13.5">
      <c r="A1836" s="107">
        <f t="shared" si="86"/>
        <v>1.1790224713348976</v>
      </c>
      <c r="C1836">
        <f t="shared" si="85"/>
        <v>0.924233205772971</v>
      </c>
      <c r="F1836">
        <f t="shared" si="84"/>
        <v>5.534102878671489</v>
      </c>
    </row>
    <row r="1837" spans="1:6" ht="13.5">
      <c r="A1837" s="107">
        <f t="shared" si="86"/>
        <v>1.1795224713348975</v>
      </c>
      <c r="C1837">
        <f t="shared" si="85"/>
        <v>0.9244240044714206</v>
      </c>
      <c r="F1837">
        <f t="shared" si="84"/>
        <v>5.53614902865057</v>
      </c>
    </row>
    <row r="1838" spans="1:6" ht="13.5">
      <c r="A1838" s="107">
        <f t="shared" si="86"/>
        <v>1.1800224713348975</v>
      </c>
      <c r="C1838">
        <f t="shared" si="85"/>
        <v>0.9246145720638738</v>
      </c>
      <c r="F1838">
        <f t="shared" si="84"/>
        <v>5.53819277381729</v>
      </c>
    </row>
    <row r="1839" spans="1:6" ht="13.5">
      <c r="A1839" s="107">
        <f t="shared" si="86"/>
        <v>1.1805224713348974</v>
      </c>
      <c r="C1839">
        <f t="shared" si="85"/>
        <v>0.9248049085026888</v>
      </c>
      <c r="F1839">
        <f t="shared" si="84"/>
        <v>5.540234113347701</v>
      </c>
    </row>
    <row r="1840" spans="1:6" ht="13.5">
      <c r="A1840" s="107">
        <f t="shared" si="86"/>
        <v>1.1810224713348974</v>
      </c>
      <c r="C1840">
        <f t="shared" si="85"/>
        <v>0.9249950137402816</v>
      </c>
      <c r="F1840">
        <f t="shared" si="84"/>
        <v>5.542273046419081</v>
      </c>
    </row>
    <row r="1841" spans="1:6" ht="13.5">
      <c r="A1841" s="107">
        <f t="shared" si="86"/>
        <v>1.1815224713348973</v>
      </c>
      <c r="C1841">
        <f t="shared" si="85"/>
        <v>0.9251848877291258</v>
      </c>
      <c r="F1841">
        <f t="shared" si="84"/>
        <v>5.544309572209961</v>
      </c>
    </row>
    <row r="1842" spans="1:6" ht="13.5">
      <c r="A1842" s="107">
        <f t="shared" si="86"/>
        <v>1.1820224713348972</v>
      </c>
      <c r="C1842">
        <f t="shared" si="85"/>
        <v>0.9253745304217528</v>
      </c>
      <c r="F1842">
        <f t="shared" si="84"/>
        <v>5.5463436899001</v>
      </c>
    </row>
    <row r="1843" spans="1:6" ht="13.5">
      <c r="A1843" s="107">
        <f t="shared" si="86"/>
        <v>1.1825224713348972</v>
      </c>
      <c r="C1843">
        <f t="shared" si="85"/>
        <v>0.925563941770752</v>
      </c>
      <c r="F1843">
        <f t="shared" si="84"/>
        <v>5.548375398670492</v>
      </c>
    </row>
    <row r="1844" spans="1:6" ht="13.5">
      <c r="A1844" s="107">
        <f t="shared" si="86"/>
        <v>1.1830224713348971</v>
      </c>
      <c r="C1844">
        <f t="shared" si="85"/>
        <v>0.9257531217287706</v>
      </c>
      <c r="F1844">
        <f t="shared" si="84"/>
        <v>5.550404697703369</v>
      </c>
    </row>
    <row r="1845" spans="1:6" ht="13.5">
      <c r="A1845" s="107">
        <f t="shared" si="86"/>
        <v>1.183522471334897</v>
      </c>
      <c r="C1845">
        <f t="shared" si="85"/>
        <v>0.9259420702485136</v>
      </c>
      <c r="F1845">
        <f t="shared" si="84"/>
        <v>5.5524315861822</v>
      </c>
    </row>
    <row r="1846" spans="1:6" ht="13.5">
      <c r="A1846" s="107">
        <f t="shared" si="86"/>
        <v>1.184022471334897</v>
      </c>
      <c r="C1846">
        <f t="shared" si="85"/>
        <v>0.9261307872827438</v>
      </c>
      <c r="F1846">
        <f t="shared" si="84"/>
        <v>5.554456063291681</v>
      </c>
    </row>
    <row r="1847" spans="1:6" ht="13.5">
      <c r="A1847" s="107">
        <f t="shared" si="86"/>
        <v>1.184522471334897</v>
      </c>
      <c r="C1847">
        <f t="shared" si="85"/>
        <v>0.926319272784282</v>
      </c>
      <c r="F1847">
        <f t="shared" si="84"/>
        <v>5.556478128217739</v>
      </c>
    </row>
    <row r="1848" spans="1:6" ht="13.5">
      <c r="A1848" s="107">
        <f t="shared" si="86"/>
        <v>1.185022471334897</v>
      </c>
      <c r="C1848">
        <f t="shared" si="85"/>
        <v>0.926507526706007</v>
      </c>
      <c r="F1848">
        <f t="shared" si="84"/>
        <v>5.558497780147543</v>
      </c>
    </row>
    <row r="1849" spans="1:6" ht="13.5">
      <c r="A1849" s="107">
        <f t="shared" si="86"/>
        <v>1.1855224713348969</v>
      </c>
      <c r="C1849">
        <f t="shared" si="85"/>
        <v>0.926695549000855</v>
      </c>
      <c r="F1849">
        <f t="shared" si="84"/>
        <v>5.5605150182694825</v>
      </c>
    </row>
    <row r="1850" spans="1:6" ht="13.5">
      <c r="A1850" s="107">
        <f t="shared" si="86"/>
        <v>1.1860224713348968</v>
      </c>
      <c r="C1850">
        <f t="shared" si="85"/>
        <v>0.9268833396218207</v>
      </c>
      <c r="F1850">
        <f t="shared" si="84"/>
        <v>5.56252984177318</v>
      </c>
    </row>
    <row r="1851" spans="1:6" ht="13.5">
      <c r="A1851" s="107">
        <f t="shared" si="86"/>
        <v>1.1865224713348967</v>
      </c>
      <c r="C1851">
        <f t="shared" si="85"/>
        <v>0.9270708985219561</v>
      </c>
      <c r="F1851">
        <f t="shared" si="84"/>
        <v>5.564542249849484</v>
      </c>
    </row>
    <row r="1852" spans="1:6" ht="13.5">
      <c r="A1852" s="107">
        <f t="shared" si="86"/>
        <v>1.1870224713348967</v>
      </c>
      <c r="C1852">
        <f t="shared" si="85"/>
        <v>0.9272582256543719</v>
      </c>
      <c r="F1852">
        <f t="shared" si="84"/>
        <v>5.566552241690472</v>
      </c>
    </row>
    <row r="1853" spans="1:6" ht="13.5">
      <c r="A1853" s="107">
        <f t="shared" si="86"/>
        <v>1.1875224713348966</v>
      </c>
      <c r="C1853">
        <f t="shared" si="85"/>
        <v>0.9274453209722361</v>
      </c>
      <c r="F1853">
        <f t="shared" si="84"/>
        <v>5.568559816489453</v>
      </c>
    </row>
    <row r="1854" spans="1:6" ht="13.5">
      <c r="A1854" s="107">
        <f t="shared" si="86"/>
        <v>1.1880224713348966</v>
      </c>
      <c r="C1854">
        <f t="shared" si="85"/>
        <v>0.9276321844287748</v>
      </c>
      <c r="F1854">
        <f t="shared" si="84"/>
        <v>5.570564973440958</v>
      </c>
    </row>
    <row r="1855" spans="1:6" ht="13.5">
      <c r="A1855" s="107">
        <f t="shared" si="86"/>
        <v>1.1885224713348965</v>
      </c>
      <c r="C1855">
        <f t="shared" si="85"/>
        <v>0.9278188159772722</v>
      </c>
      <c r="F1855">
        <f t="shared" si="84"/>
        <v>5.572567711740739</v>
      </c>
    </row>
    <row r="1856" spans="1:6" ht="13.5">
      <c r="A1856" s="107">
        <f t="shared" si="86"/>
        <v>1.1890224713348965</v>
      </c>
      <c r="C1856">
        <f t="shared" si="85"/>
        <v>0.9280052155710705</v>
      </c>
      <c r="F1856">
        <f t="shared" si="84"/>
        <v>5.574568030585782</v>
      </c>
    </row>
    <row r="1857" spans="1:6" ht="13.5">
      <c r="A1857" s="107">
        <f t="shared" si="86"/>
        <v>1.1895224713348964</v>
      </c>
      <c r="C1857">
        <f t="shared" si="85"/>
        <v>0.9281913831635697</v>
      </c>
      <c r="F1857">
        <f t="shared" si="84"/>
        <v>5.576565929174286</v>
      </c>
    </row>
    <row r="1858" spans="1:6" ht="13.5">
      <c r="A1858" s="107">
        <f t="shared" si="86"/>
        <v>1.1900224713348964</v>
      </c>
      <c r="C1858">
        <f t="shared" si="85"/>
        <v>0.928377318708228</v>
      </c>
      <c r="F1858">
        <f t="shared" si="84"/>
        <v>5.578561406705679</v>
      </c>
    </row>
    <row r="1859" spans="1:6" ht="13.5">
      <c r="A1859" s="107">
        <f t="shared" si="86"/>
        <v>1.1905224713348963</v>
      </c>
      <c r="C1859">
        <f t="shared" si="85"/>
        <v>0.9285630221585616</v>
      </c>
      <c r="F1859">
        <f t="shared" si="84"/>
        <v>5.580554462380609</v>
      </c>
    </row>
    <row r="1860" spans="1:6" ht="13.5">
      <c r="A1860" s="107">
        <f t="shared" si="86"/>
        <v>1.1910224713348962</v>
      </c>
      <c r="C1860">
        <f t="shared" si="85"/>
        <v>0.9287484934681443</v>
      </c>
      <c r="F1860">
        <f t="shared" si="84"/>
        <v>5.582545095400943</v>
      </c>
    </row>
    <row r="1861" spans="1:6" ht="13.5">
      <c r="A1861" s="107">
        <f t="shared" si="86"/>
        <v>1.1915224713348962</v>
      </c>
      <c r="C1861">
        <f t="shared" si="85"/>
        <v>0.9289337325906085</v>
      </c>
      <c r="F1861">
        <f t="shared" si="84"/>
        <v>5.584533304969773</v>
      </c>
    </row>
    <row r="1862" spans="1:6" ht="13.5">
      <c r="A1862" s="107">
        <f t="shared" si="86"/>
        <v>1.1920224713348961</v>
      </c>
      <c r="C1862">
        <f t="shared" si="85"/>
        <v>0.9291187394796444</v>
      </c>
      <c r="F1862">
        <f t="shared" si="84"/>
        <v>5.586519090291404</v>
      </c>
    </row>
    <row r="1863" spans="1:6" ht="13.5">
      <c r="A1863" s="107">
        <f t="shared" si="86"/>
        <v>1.192522471334896</v>
      </c>
      <c r="C1863">
        <f t="shared" si="85"/>
        <v>0.9293035140890002</v>
      </c>
      <c r="F1863">
        <f t="shared" si="84"/>
        <v>5.588502450571359</v>
      </c>
    </row>
    <row r="1864" spans="1:6" ht="13.5">
      <c r="A1864" s="107">
        <f t="shared" si="86"/>
        <v>1.193022471334896</v>
      </c>
      <c r="C1864">
        <f t="shared" si="85"/>
        <v>0.9294880563724824</v>
      </c>
      <c r="F1864">
        <f aca="true" t="shared" si="87" ref="F1864:F1927">(Vdc_min_s1*C1864-Vo_s1)*(Vdc_min_s1*C1864-Vo_s1)*0.0005/C1864</f>
        <v>5.590483385016383</v>
      </c>
    </row>
    <row r="1865" spans="1:6" ht="13.5">
      <c r="A1865" s="107">
        <f t="shared" si="86"/>
        <v>1.193522471334896</v>
      </c>
      <c r="C1865">
        <f t="shared" si="85"/>
        <v>0.9296723662839553</v>
      </c>
      <c r="F1865">
        <f t="shared" si="87"/>
        <v>5.592461892834438</v>
      </c>
    </row>
    <row r="1866" spans="1:6" ht="13.5">
      <c r="A1866" s="107">
        <f t="shared" si="86"/>
        <v>1.194022471334896</v>
      </c>
      <c r="C1866">
        <f aca="true" t="shared" si="88" ref="C1866:C1929">SIN(A1866)</f>
        <v>0.9298564437773416</v>
      </c>
      <c r="F1866">
        <f t="shared" si="87"/>
        <v>5.594437973234693</v>
      </c>
    </row>
    <row r="1867" spans="1:6" ht="13.5">
      <c r="A1867" s="107">
        <f aca="true" t="shared" si="89" ref="A1867:A1930">A1866+0.0005</f>
        <v>1.1945224713348959</v>
      </c>
      <c r="C1867">
        <f t="shared" si="88"/>
        <v>0.9300402888066217</v>
      </c>
      <c r="F1867">
        <f t="shared" si="87"/>
        <v>5.5964116254275424</v>
      </c>
    </row>
    <row r="1868" spans="1:6" ht="13.5">
      <c r="A1868" s="107">
        <f t="shared" si="89"/>
        <v>1.1950224713348958</v>
      </c>
      <c r="C1868">
        <f t="shared" si="88"/>
        <v>0.9302239013258344</v>
      </c>
      <c r="F1868">
        <f t="shared" si="87"/>
        <v>5.598382848624587</v>
      </c>
    </row>
    <row r="1869" spans="1:6" ht="13.5">
      <c r="A1869" s="107">
        <f t="shared" si="89"/>
        <v>1.1955224713348958</v>
      </c>
      <c r="C1869">
        <f t="shared" si="88"/>
        <v>0.9304072812890767</v>
      </c>
      <c r="F1869">
        <f t="shared" si="87"/>
        <v>5.600351642038643</v>
      </c>
    </row>
    <row r="1870" spans="1:6" ht="13.5">
      <c r="A1870" s="107">
        <f t="shared" si="89"/>
        <v>1.1960224713348957</v>
      </c>
      <c r="C1870">
        <f t="shared" si="88"/>
        <v>0.9305904286505035</v>
      </c>
      <c r="F1870">
        <f t="shared" si="87"/>
        <v>5.602318004883744</v>
      </c>
    </row>
    <row r="1871" spans="1:6" ht="13.5">
      <c r="A1871" s="107">
        <f t="shared" si="89"/>
        <v>1.1965224713348956</v>
      </c>
      <c r="C1871">
        <f t="shared" si="88"/>
        <v>0.9307733433643279</v>
      </c>
      <c r="F1871">
        <f t="shared" si="87"/>
        <v>5.604281936375123</v>
      </c>
    </row>
    <row r="1872" spans="1:6" ht="13.5">
      <c r="A1872" s="107">
        <f t="shared" si="89"/>
        <v>1.1970224713348956</v>
      </c>
      <c r="C1872">
        <f t="shared" si="88"/>
        <v>0.9309560253848215</v>
      </c>
      <c r="F1872">
        <f t="shared" si="87"/>
        <v>5.606243435729233</v>
      </c>
    </row>
    <row r="1873" spans="1:6" ht="13.5">
      <c r="A1873" s="107">
        <f t="shared" si="89"/>
        <v>1.1975224713348955</v>
      </c>
      <c r="C1873">
        <f t="shared" si="88"/>
        <v>0.9311384746663134</v>
      </c>
      <c r="F1873">
        <f t="shared" si="87"/>
        <v>5.608202502163731</v>
      </c>
    </row>
    <row r="1874" spans="1:6" ht="13.5">
      <c r="A1874" s="107">
        <f t="shared" si="89"/>
        <v>1.1980224713348955</v>
      </c>
      <c r="C1874">
        <f t="shared" si="88"/>
        <v>0.9313206911631916</v>
      </c>
      <c r="F1874">
        <f t="shared" si="87"/>
        <v>5.6101591348974935</v>
      </c>
    </row>
    <row r="1875" spans="1:6" ht="13.5">
      <c r="A1875" s="107">
        <f t="shared" si="89"/>
        <v>1.1985224713348954</v>
      </c>
      <c r="C1875">
        <f t="shared" si="88"/>
        <v>0.9315026748299018</v>
      </c>
      <c r="F1875">
        <f t="shared" si="87"/>
        <v>5.6121133331505915</v>
      </c>
    </row>
    <row r="1876" spans="1:6" ht="13.5">
      <c r="A1876" s="107">
        <f t="shared" si="89"/>
        <v>1.1990224713348954</v>
      </c>
      <c r="C1876">
        <f t="shared" si="88"/>
        <v>0.9316844256209481</v>
      </c>
      <c r="F1876">
        <f t="shared" si="87"/>
        <v>5.614065096144309</v>
      </c>
    </row>
    <row r="1877" spans="1:6" ht="13.5">
      <c r="A1877" s="107">
        <f t="shared" si="89"/>
        <v>1.1995224713348953</v>
      </c>
      <c r="C1877">
        <f t="shared" si="88"/>
        <v>0.9318659434908929</v>
      </c>
      <c r="F1877">
        <f t="shared" si="87"/>
        <v>5.61601442310114</v>
      </c>
    </row>
    <row r="1878" spans="1:6" ht="13.5">
      <c r="A1878" s="107">
        <f t="shared" si="89"/>
        <v>1.2000224713348953</v>
      </c>
      <c r="C1878">
        <f t="shared" si="88"/>
        <v>0.9320472283943567</v>
      </c>
      <c r="F1878">
        <f t="shared" si="87"/>
        <v>5.617961313244776</v>
      </c>
    </row>
    <row r="1879" spans="1:6" ht="13.5">
      <c r="A1879" s="107">
        <f t="shared" si="89"/>
        <v>1.2005224713348952</v>
      </c>
      <c r="C1879">
        <f t="shared" si="88"/>
        <v>0.9322282802860183</v>
      </c>
      <c r="F1879">
        <f t="shared" si="87"/>
        <v>5.61990576580012</v>
      </c>
    </row>
    <row r="1880" spans="1:6" ht="13.5">
      <c r="A1880" s="107">
        <f t="shared" si="89"/>
        <v>1.2010224713348951</v>
      </c>
      <c r="C1880">
        <f t="shared" si="88"/>
        <v>0.9324090991206146</v>
      </c>
      <c r="F1880">
        <f t="shared" si="87"/>
        <v>5.621847779993278</v>
      </c>
    </row>
    <row r="1881" spans="1:6" ht="13.5">
      <c r="A1881" s="107">
        <f t="shared" si="89"/>
        <v>1.201522471334895</v>
      </c>
      <c r="C1881">
        <f t="shared" si="88"/>
        <v>0.932589684852941</v>
      </c>
      <c r="F1881">
        <f t="shared" si="87"/>
        <v>5.623787355051558</v>
      </c>
    </row>
    <row r="1882" spans="1:6" ht="13.5">
      <c r="A1882" s="107">
        <f t="shared" si="89"/>
        <v>1.202022471334895</v>
      </c>
      <c r="C1882">
        <f t="shared" si="88"/>
        <v>0.9327700374378511</v>
      </c>
      <c r="F1882">
        <f t="shared" si="87"/>
        <v>5.625724490203466</v>
      </c>
    </row>
    <row r="1883" spans="1:6" ht="13.5">
      <c r="A1883" s="107">
        <f t="shared" si="89"/>
        <v>1.202522471334895</v>
      </c>
      <c r="C1883">
        <f t="shared" si="88"/>
        <v>0.9329501568302566</v>
      </c>
      <c r="F1883">
        <f t="shared" si="87"/>
        <v>5.6276591846787145</v>
      </c>
    </row>
    <row r="1884" spans="1:6" ht="13.5">
      <c r="A1884" s="107">
        <f t="shared" si="89"/>
        <v>1.203022471334895</v>
      </c>
      <c r="C1884">
        <f t="shared" si="88"/>
        <v>0.9331300429851279</v>
      </c>
      <c r="F1884">
        <f t="shared" si="87"/>
        <v>5.629591437708219</v>
      </c>
    </row>
    <row r="1885" spans="1:6" ht="13.5">
      <c r="A1885" s="107">
        <f t="shared" si="89"/>
        <v>1.2035224713348949</v>
      </c>
      <c r="C1885">
        <f t="shared" si="88"/>
        <v>0.9333096958574932</v>
      </c>
      <c r="F1885">
        <f t="shared" si="87"/>
        <v>5.631521248524087</v>
      </c>
    </row>
    <row r="1886" spans="1:6" ht="13.5">
      <c r="A1886" s="107">
        <f t="shared" si="89"/>
        <v>1.2040224713348948</v>
      </c>
      <c r="C1886">
        <f t="shared" si="88"/>
        <v>0.9334891154024394</v>
      </c>
      <c r="F1886">
        <f t="shared" si="87"/>
        <v>5.633448616359633</v>
      </c>
    </row>
    <row r="1887" spans="1:6" ht="13.5">
      <c r="A1887" s="107">
        <f t="shared" si="89"/>
        <v>1.2045224713348948</v>
      </c>
      <c r="C1887">
        <f t="shared" si="88"/>
        <v>0.9336683015751116</v>
      </c>
      <c r="F1887">
        <f t="shared" si="87"/>
        <v>5.635373540449367</v>
      </c>
    </row>
    <row r="1888" spans="1:6" ht="13.5">
      <c r="A1888" s="107">
        <f t="shared" si="89"/>
        <v>1.2050224713348947</v>
      </c>
      <c r="C1888">
        <f t="shared" si="88"/>
        <v>0.9338472543307134</v>
      </c>
      <c r="F1888">
        <f t="shared" si="87"/>
        <v>5.637296020028988</v>
      </c>
    </row>
    <row r="1889" spans="1:6" ht="13.5">
      <c r="A1889" s="107">
        <f t="shared" si="89"/>
        <v>1.2055224713348947</v>
      </c>
      <c r="C1889">
        <f t="shared" si="88"/>
        <v>0.9340259736245063</v>
      </c>
      <c r="F1889">
        <f t="shared" si="87"/>
        <v>5.63921605433541</v>
      </c>
    </row>
    <row r="1890" spans="1:6" ht="13.5">
      <c r="A1890" s="107">
        <f t="shared" si="89"/>
        <v>1.2060224713348946</v>
      </c>
      <c r="C1890">
        <f t="shared" si="88"/>
        <v>0.9342044594118107</v>
      </c>
      <c r="F1890">
        <f t="shared" si="87"/>
        <v>5.641133642606723</v>
      </c>
    </row>
    <row r="1891" spans="1:6" ht="13.5">
      <c r="A1891" s="107">
        <f t="shared" si="89"/>
        <v>1.2065224713348945</v>
      </c>
      <c r="C1891">
        <f t="shared" si="88"/>
        <v>0.9343827116480051</v>
      </c>
      <c r="F1891">
        <f t="shared" si="87"/>
        <v>5.643048784082226</v>
      </c>
    </row>
    <row r="1892" spans="1:6" ht="13.5">
      <c r="A1892" s="107">
        <f t="shared" si="89"/>
        <v>1.2070224713348945</v>
      </c>
      <c r="C1892">
        <f t="shared" si="88"/>
        <v>0.9345607302885266</v>
      </c>
      <c r="F1892">
        <f t="shared" si="87"/>
        <v>5.644961478002407</v>
      </c>
    </row>
    <row r="1893" spans="1:6" ht="13.5">
      <c r="A1893" s="107">
        <f t="shared" si="89"/>
        <v>1.2075224713348944</v>
      </c>
      <c r="C1893">
        <f t="shared" si="88"/>
        <v>0.9347385152888703</v>
      </c>
      <c r="F1893">
        <f t="shared" si="87"/>
        <v>5.646871723608949</v>
      </c>
    </row>
    <row r="1894" spans="1:6" ht="13.5">
      <c r="A1894" s="107">
        <f t="shared" si="89"/>
        <v>1.2080224713348944</v>
      </c>
      <c r="C1894">
        <f t="shared" si="88"/>
        <v>0.93491606660459</v>
      </c>
      <c r="F1894">
        <f t="shared" si="87"/>
        <v>5.648779520144724</v>
      </c>
    </row>
    <row r="1895" spans="1:6" ht="13.5">
      <c r="A1895" s="107">
        <f t="shared" si="89"/>
        <v>1.2085224713348943</v>
      </c>
      <c r="C1895">
        <f t="shared" si="88"/>
        <v>0.935093384191298</v>
      </c>
      <c r="F1895">
        <f t="shared" si="87"/>
        <v>5.650684866853798</v>
      </c>
    </row>
    <row r="1896" spans="1:6" ht="13.5">
      <c r="A1896" s="107">
        <f t="shared" si="89"/>
        <v>1.2090224713348943</v>
      </c>
      <c r="C1896">
        <f t="shared" si="88"/>
        <v>0.9352704680046647</v>
      </c>
      <c r="F1896">
        <f t="shared" si="87"/>
        <v>5.65258776298143</v>
      </c>
    </row>
    <row r="1897" spans="1:6" ht="13.5">
      <c r="A1897" s="107">
        <f t="shared" si="89"/>
        <v>1.2095224713348942</v>
      </c>
      <c r="C1897">
        <f t="shared" si="88"/>
        <v>0.9354473180004195</v>
      </c>
      <c r="F1897">
        <f t="shared" si="87"/>
        <v>5.654488207774072</v>
      </c>
    </row>
    <row r="1898" spans="1:6" ht="13.5">
      <c r="A1898" s="107">
        <f t="shared" si="89"/>
        <v>1.2100224713348942</v>
      </c>
      <c r="C1898">
        <f t="shared" si="88"/>
        <v>0.9356239341343494</v>
      </c>
      <c r="F1898">
        <f t="shared" si="87"/>
        <v>5.656386200479355</v>
      </c>
    </row>
    <row r="1899" spans="1:6" ht="13.5">
      <c r="A1899" s="107">
        <f t="shared" si="89"/>
        <v>1.210522471334894</v>
      </c>
      <c r="C1899">
        <f t="shared" si="88"/>
        <v>0.9358003163623008</v>
      </c>
      <c r="F1899">
        <f t="shared" si="87"/>
        <v>5.658281740346109</v>
      </c>
    </row>
    <row r="1900" spans="1:6" ht="13.5">
      <c r="A1900" s="107">
        <f t="shared" si="89"/>
        <v>1.211022471334894</v>
      </c>
      <c r="C1900">
        <f t="shared" si="88"/>
        <v>0.9359764646401779</v>
      </c>
      <c r="F1900">
        <f t="shared" si="87"/>
        <v>5.66017482662435</v>
      </c>
    </row>
    <row r="1901" spans="1:6" ht="13.5">
      <c r="A1901" s="107">
        <f t="shared" si="89"/>
        <v>1.211522471334894</v>
      </c>
      <c r="C1901">
        <f t="shared" si="88"/>
        <v>0.9361523789239439</v>
      </c>
      <c r="F1901">
        <f t="shared" si="87"/>
        <v>5.662065458565278</v>
      </c>
    </row>
    <row r="1902" spans="1:6" ht="13.5">
      <c r="A1902" s="107">
        <f t="shared" si="89"/>
        <v>1.212022471334894</v>
      </c>
      <c r="C1902">
        <f t="shared" si="88"/>
        <v>0.9363280591696198</v>
      </c>
      <c r="F1902">
        <f t="shared" si="87"/>
        <v>5.663953635421279</v>
      </c>
    </row>
    <row r="1903" spans="1:6" ht="13.5">
      <c r="A1903" s="107">
        <f t="shared" si="89"/>
        <v>1.2125224713348939</v>
      </c>
      <c r="C1903">
        <f t="shared" si="88"/>
        <v>0.936503505333286</v>
      </c>
      <c r="F1903">
        <f t="shared" si="87"/>
        <v>5.665839356445935</v>
      </c>
    </row>
    <row r="1904" spans="1:6" ht="13.5">
      <c r="A1904" s="107">
        <f t="shared" si="89"/>
        <v>1.2130224713348938</v>
      </c>
      <c r="C1904">
        <f t="shared" si="88"/>
        <v>0.9366787173710805</v>
      </c>
      <c r="F1904">
        <f t="shared" si="87"/>
        <v>5.667722620893995</v>
      </c>
    </row>
    <row r="1905" spans="1:6" ht="13.5">
      <c r="A1905" s="107">
        <f t="shared" si="89"/>
        <v>1.2135224713348938</v>
      </c>
      <c r="C1905">
        <f t="shared" si="88"/>
        <v>0.9368536952392007</v>
      </c>
      <c r="F1905">
        <f t="shared" si="87"/>
        <v>5.669603428021409</v>
      </c>
    </row>
    <row r="1906" spans="1:6" ht="13.5">
      <c r="A1906" s="107">
        <f t="shared" si="89"/>
        <v>1.2140224713348937</v>
      </c>
      <c r="C1906">
        <f t="shared" si="88"/>
        <v>0.937028438893902</v>
      </c>
      <c r="F1906">
        <f t="shared" si="87"/>
        <v>5.6714817770853</v>
      </c>
    </row>
    <row r="1907" spans="1:6" ht="13.5">
      <c r="A1907" s="107">
        <f t="shared" si="89"/>
        <v>1.2145224713348937</v>
      </c>
      <c r="C1907">
        <f t="shared" si="88"/>
        <v>0.9372029482914984</v>
      </c>
      <c r="F1907">
        <f t="shared" si="87"/>
        <v>5.673357667343979</v>
      </c>
    </row>
    <row r="1908" spans="1:6" ht="13.5">
      <c r="A1908" s="107">
        <f t="shared" si="89"/>
        <v>1.2150224713348936</v>
      </c>
      <c r="C1908">
        <f t="shared" si="88"/>
        <v>0.9373772233883626</v>
      </c>
      <c r="F1908">
        <f t="shared" si="87"/>
        <v>5.6752310980569405</v>
      </c>
    </row>
    <row r="1909" spans="1:6" ht="13.5">
      <c r="A1909" s="107">
        <f t="shared" si="89"/>
        <v>1.2155224713348936</v>
      </c>
      <c r="C1909">
        <f t="shared" si="88"/>
        <v>0.9375512641409258</v>
      </c>
      <c r="F1909">
        <f t="shared" si="87"/>
        <v>5.677102068484852</v>
      </c>
    </row>
    <row r="1910" spans="1:6" ht="13.5">
      <c r="A1910" s="107">
        <f t="shared" si="89"/>
        <v>1.2160224713348935</v>
      </c>
      <c r="C1910">
        <f t="shared" si="88"/>
        <v>0.937725070505678</v>
      </c>
      <c r="F1910">
        <f t="shared" si="87"/>
        <v>5.678970577889571</v>
      </c>
    </row>
    <row r="1911" spans="1:6" ht="13.5">
      <c r="A1911" s="107">
        <f t="shared" si="89"/>
        <v>1.2165224713348934</v>
      </c>
      <c r="C1911">
        <f t="shared" si="88"/>
        <v>0.9378986424391673</v>
      </c>
      <c r="F1911">
        <f t="shared" si="87"/>
        <v>5.680836625534126</v>
      </c>
    </row>
    <row r="1912" spans="1:6" ht="13.5">
      <c r="A1912" s="107">
        <f t="shared" si="89"/>
        <v>1.2170224713348934</v>
      </c>
      <c r="C1912">
        <f t="shared" si="88"/>
        <v>0.938071979898001</v>
      </c>
      <c r="F1912">
        <f t="shared" si="87"/>
        <v>5.682700210682738</v>
      </c>
    </row>
    <row r="1913" spans="1:6" ht="13.5">
      <c r="A1913" s="107">
        <f t="shared" si="89"/>
        <v>1.2175224713348933</v>
      </c>
      <c r="C1913">
        <f t="shared" si="88"/>
        <v>0.9382450828388444</v>
      </c>
      <c r="F1913">
        <f t="shared" si="87"/>
        <v>5.684561332600783</v>
      </c>
    </row>
    <row r="1914" spans="1:6" ht="13.5">
      <c r="A1914" s="107">
        <f t="shared" si="89"/>
        <v>1.2180224713348933</v>
      </c>
      <c r="C1914">
        <f t="shared" si="88"/>
        <v>0.9384179512184222</v>
      </c>
      <c r="F1914">
        <f t="shared" si="87"/>
        <v>5.68641999055484</v>
      </c>
    </row>
    <row r="1915" spans="1:6" ht="13.5">
      <c r="A1915" s="107">
        <f t="shared" si="89"/>
        <v>1.2185224713348932</v>
      </c>
      <c r="C1915">
        <f t="shared" si="88"/>
        <v>0.938590584993517</v>
      </c>
      <c r="F1915">
        <f t="shared" si="87"/>
        <v>5.68827618381265</v>
      </c>
    </row>
    <row r="1916" spans="1:6" ht="13.5">
      <c r="A1916" s="107">
        <f t="shared" si="89"/>
        <v>1.2190224713348932</v>
      </c>
      <c r="C1916">
        <f t="shared" si="88"/>
        <v>0.9387629841209704</v>
      </c>
      <c r="F1916">
        <f t="shared" si="87"/>
        <v>5.690129911643128</v>
      </c>
    </row>
    <row r="1917" spans="1:6" ht="13.5">
      <c r="A1917" s="107">
        <f t="shared" si="89"/>
        <v>1.219522471334893</v>
      </c>
      <c r="C1917">
        <f t="shared" si="88"/>
        <v>0.9389351485576827</v>
      </c>
      <c r="F1917">
        <f t="shared" si="87"/>
        <v>5.69198117331638</v>
      </c>
    </row>
    <row r="1918" spans="1:6" ht="13.5">
      <c r="A1918" s="107">
        <f t="shared" si="89"/>
        <v>1.220022471334893</v>
      </c>
      <c r="C1918">
        <f t="shared" si="88"/>
        <v>0.9391070782606128</v>
      </c>
      <c r="F1918">
        <f t="shared" si="87"/>
        <v>5.693829968103671</v>
      </c>
    </row>
    <row r="1919" spans="1:6" ht="13.5">
      <c r="A1919" s="107">
        <f t="shared" si="89"/>
        <v>1.220522471334893</v>
      </c>
      <c r="C1919">
        <f t="shared" si="88"/>
        <v>0.9392787731867781</v>
      </c>
      <c r="F1919">
        <f t="shared" si="87"/>
        <v>5.695676295277442</v>
      </c>
    </row>
    <row r="1920" spans="1:6" ht="13.5">
      <c r="A1920" s="107">
        <f t="shared" si="89"/>
        <v>1.221022471334893</v>
      </c>
      <c r="C1920">
        <f t="shared" si="88"/>
        <v>0.939450233293255</v>
      </c>
      <c r="F1920">
        <f t="shared" si="87"/>
        <v>5.697520154111314</v>
      </c>
    </row>
    <row r="1921" spans="1:6" ht="13.5">
      <c r="A1921" s="107">
        <f t="shared" si="89"/>
        <v>1.221522471334893</v>
      </c>
      <c r="C1921">
        <f t="shared" si="88"/>
        <v>0.9396214585371786</v>
      </c>
      <c r="F1921">
        <f t="shared" si="87"/>
        <v>5.6993615438800775</v>
      </c>
    </row>
    <row r="1922" spans="1:6" ht="13.5">
      <c r="A1922" s="107">
        <f t="shared" si="89"/>
        <v>1.2220224713348928</v>
      </c>
      <c r="C1922">
        <f t="shared" si="88"/>
        <v>0.9397924488757424</v>
      </c>
      <c r="F1922">
        <f t="shared" si="87"/>
        <v>5.70120046385969</v>
      </c>
    </row>
    <row r="1923" spans="1:6" ht="13.5">
      <c r="A1923" s="107">
        <f t="shared" si="89"/>
        <v>1.2225224713348928</v>
      </c>
      <c r="C1923">
        <f t="shared" si="88"/>
        <v>0.939963204266199</v>
      </c>
      <c r="F1923">
        <f t="shared" si="87"/>
        <v>5.70303691332729</v>
      </c>
    </row>
    <row r="1924" spans="1:6" ht="13.5">
      <c r="A1924" s="107">
        <f t="shared" si="89"/>
        <v>1.2230224713348927</v>
      </c>
      <c r="C1924">
        <f t="shared" si="88"/>
        <v>0.9401337246658592</v>
      </c>
      <c r="F1924">
        <f t="shared" si="87"/>
        <v>5.704870891561175</v>
      </c>
    </row>
    <row r="1925" spans="1:6" ht="13.5">
      <c r="A1925" s="107">
        <f t="shared" si="89"/>
        <v>1.2235224713348927</v>
      </c>
      <c r="C1925">
        <f t="shared" si="88"/>
        <v>0.9403040100320932</v>
      </c>
      <c r="F1925">
        <f t="shared" si="87"/>
        <v>5.7067023978408145</v>
      </c>
    </row>
    <row r="1926" spans="1:6" ht="13.5">
      <c r="A1926" s="107">
        <f t="shared" si="89"/>
        <v>1.2240224713348926</v>
      </c>
      <c r="C1926">
        <f t="shared" si="88"/>
        <v>0.9404740603223296</v>
      </c>
      <c r="F1926">
        <f t="shared" si="87"/>
        <v>5.708531431446854</v>
      </c>
    </row>
    <row r="1927" spans="1:6" ht="13.5">
      <c r="A1927" s="107">
        <f t="shared" si="89"/>
        <v>1.2245224713348926</v>
      </c>
      <c r="C1927">
        <f t="shared" si="88"/>
        <v>0.9406438754940559</v>
      </c>
      <c r="F1927">
        <f t="shared" si="87"/>
        <v>5.710357991661104</v>
      </c>
    </row>
    <row r="1928" spans="1:6" ht="13.5">
      <c r="A1928" s="107">
        <f t="shared" si="89"/>
        <v>1.2250224713348925</v>
      </c>
      <c r="C1928">
        <f t="shared" si="88"/>
        <v>0.9408134555048182</v>
      </c>
      <c r="F1928">
        <f aca="true" t="shared" si="90" ref="F1928:F1991">(Vdc_min_s1*C1928-Vo_s1)*(Vdc_min_s1*C1928-Vo_s1)*0.0005/C1928</f>
        <v>5.7121820777665375</v>
      </c>
    </row>
    <row r="1929" spans="1:6" ht="13.5">
      <c r="A1929" s="107">
        <f t="shared" si="89"/>
        <v>1.2255224713348924</v>
      </c>
      <c r="C1929">
        <f t="shared" si="88"/>
        <v>0.9409828003122215</v>
      </c>
      <c r="F1929">
        <f t="shared" si="90"/>
        <v>5.714003689047296</v>
      </c>
    </row>
    <row r="1930" spans="1:6" ht="13.5">
      <c r="A1930" s="107">
        <f t="shared" si="89"/>
        <v>1.2260224713348924</v>
      </c>
      <c r="C1930">
        <f aca="true" t="shared" si="91" ref="C1930:C1993">SIN(A1930)</f>
        <v>0.9411519098739296</v>
      </c>
      <c r="F1930">
        <f t="shared" si="90"/>
        <v>5.7158228247886935</v>
      </c>
    </row>
    <row r="1931" spans="1:6" ht="13.5">
      <c r="A1931" s="107">
        <f aca="true" t="shared" si="92" ref="A1931:A1994">A1930+0.0005</f>
        <v>1.2265224713348923</v>
      </c>
      <c r="C1931">
        <f t="shared" si="91"/>
        <v>0.9413207841476651</v>
      </c>
      <c r="F1931">
        <f t="shared" si="90"/>
        <v>5.717639484277196</v>
      </c>
    </row>
    <row r="1932" spans="1:6" ht="13.5">
      <c r="A1932" s="107">
        <f t="shared" si="92"/>
        <v>1.2270224713348923</v>
      </c>
      <c r="C1932">
        <f t="shared" si="91"/>
        <v>0.9414894230912095</v>
      </c>
      <c r="F1932">
        <f t="shared" si="90"/>
        <v>5.719453666800451</v>
      </c>
    </row>
    <row r="1933" spans="1:6" ht="13.5">
      <c r="A1933" s="107">
        <f t="shared" si="92"/>
        <v>1.2275224713348922</v>
      </c>
      <c r="C1933">
        <f t="shared" si="91"/>
        <v>0.941657826662403</v>
      </c>
      <c r="F1933">
        <f t="shared" si="90"/>
        <v>5.721265371647258</v>
      </c>
    </row>
    <row r="1934" spans="1:6" ht="13.5">
      <c r="A1934" s="107">
        <f t="shared" si="92"/>
        <v>1.2280224713348922</v>
      </c>
      <c r="C1934">
        <f t="shared" si="91"/>
        <v>0.9418259948191449</v>
      </c>
      <c r="F1934">
        <f t="shared" si="90"/>
        <v>5.72307459810758</v>
      </c>
    </row>
    <row r="1935" spans="1:6" ht="13.5">
      <c r="A1935" s="107">
        <f t="shared" si="92"/>
        <v>1.2285224713348921</v>
      </c>
      <c r="C1935">
        <f t="shared" si="91"/>
        <v>0.9419939275193928</v>
      </c>
      <c r="F1935">
        <f t="shared" si="90"/>
        <v>5.724881345472549</v>
      </c>
    </row>
    <row r="1936" spans="1:6" ht="13.5">
      <c r="A1936" s="107">
        <f t="shared" si="92"/>
        <v>1.229022471334892</v>
      </c>
      <c r="C1936">
        <f t="shared" si="91"/>
        <v>0.9421616247211638</v>
      </c>
      <c r="F1936">
        <f t="shared" si="90"/>
        <v>5.726685613034456</v>
      </c>
    </row>
    <row r="1937" spans="1:6" ht="13.5">
      <c r="A1937" s="107">
        <f t="shared" si="92"/>
        <v>1.229522471334892</v>
      </c>
      <c r="C1937">
        <f t="shared" si="91"/>
        <v>0.9423290863825335</v>
      </c>
      <c r="F1937">
        <f t="shared" si="90"/>
        <v>5.728487400086745</v>
      </c>
    </row>
    <row r="1938" spans="1:6" ht="13.5">
      <c r="A1938" s="107">
        <f t="shared" si="92"/>
        <v>1.230022471334892</v>
      </c>
      <c r="C1938">
        <f t="shared" si="91"/>
        <v>0.9424963124616367</v>
      </c>
      <c r="F1938">
        <f t="shared" si="90"/>
        <v>5.73028670592404</v>
      </c>
    </row>
    <row r="1939" spans="1:6" ht="13.5">
      <c r="A1939" s="107">
        <f t="shared" si="92"/>
        <v>1.230522471334892</v>
      </c>
      <c r="C1939">
        <f t="shared" si="91"/>
        <v>0.9426633029166664</v>
      </c>
      <c r="F1939">
        <f t="shared" si="90"/>
        <v>5.732083529842099</v>
      </c>
    </row>
    <row r="1940" spans="1:6" ht="13.5">
      <c r="A1940" s="107">
        <f t="shared" si="92"/>
        <v>1.2310224713348918</v>
      </c>
      <c r="C1940">
        <f t="shared" si="91"/>
        <v>0.9428300577058755</v>
      </c>
      <c r="F1940">
        <f t="shared" si="90"/>
        <v>5.733877871137859</v>
      </c>
    </row>
    <row r="1941" spans="1:6" ht="13.5">
      <c r="A1941" s="107">
        <f t="shared" si="92"/>
        <v>1.2315224713348918</v>
      </c>
      <c r="C1941">
        <f t="shared" si="91"/>
        <v>0.942996576787575</v>
      </c>
      <c r="F1941">
        <f t="shared" si="90"/>
        <v>5.73566972910941</v>
      </c>
    </row>
    <row r="1942" spans="1:6" ht="13.5">
      <c r="A1942" s="107">
        <f t="shared" si="92"/>
        <v>1.2320224713348917</v>
      </c>
      <c r="C1942">
        <f t="shared" si="91"/>
        <v>0.9431628601201352</v>
      </c>
      <c r="F1942">
        <f t="shared" si="90"/>
        <v>5.737459103055996</v>
      </c>
    </row>
    <row r="1943" spans="1:6" ht="13.5">
      <c r="A1943" s="107">
        <f t="shared" si="92"/>
        <v>1.2325224713348917</v>
      </c>
      <c r="C1943">
        <f t="shared" si="91"/>
        <v>0.9433289076619853</v>
      </c>
      <c r="F1943">
        <f t="shared" si="90"/>
        <v>5.739245992278022</v>
      </c>
    </row>
    <row r="1944" spans="1:6" ht="13.5">
      <c r="A1944" s="107">
        <f t="shared" si="92"/>
        <v>1.2330224713348916</v>
      </c>
      <c r="C1944">
        <f t="shared" si="91"/>
        <v>0.9434947193716134</v>
      </c>
      <c r="F1944">
        <f t="shared" si="90"/>
        <v>5.741030396077044</v>
      </c>
    </row>
    <row r="1945" spans="1:6" ht="13.5">
      <c r="A1945" s="107">
        <f t="shared" si="92"/>
        <v>1.2335224713348916</v>
      </c>
      <c r="C1945">
        <f t="shared" si="91"/>
        <v>0.9436602952075666</v>
      </c>
      <c r="F1945">
        <f t="shared" si="90"/>
        <v>5.742812313755782</v>
      </c>
    </row>
    <row r="1946" spans="1:6" ht="13.5">
      <c r="A1946" s="107">
        <f t="shared" si="92"/>
        <v>1.2340224713348915</v>
      </c>
      <c r="C1946">
        <f t="shared" si="91"/>
        <v>0.9438256351284509</v>
      </c>
      <c r="F1946">
        <f t="shared" si="90"/>
        <v>5.744591744618104</v>
      </c>
    </row>
    <row r="1947" spans="1:6" ht="13.5">
      <c r="A1947" s="107">
        <f t="shared" si="92"/>
        <v>1.2345224713348915</v>
      </c>
      <c r="C1947">
        <f t="shared" si="91"/>
        <v>0.9439907390929313</v>
      </c>
      <c r="F1947">
        <f t="shared" si="90"/>
        <v>5.746368687969036</v>
      </c>
    </row>
    <row r="1948" spans="1:6" ht="13.5">
      <c r="A1948" s="107">
        <f t="shared" si="92"/>
        <v>1.2350224713348914</v>
      </c>
      <c r="C1948">
        <f t="shared" si="91"/>
        <v>0.9441556070597319</v>
      </c>
      <c r="F1948">
        <f t="shared" si="90"/>
        <v>5.748143143114758</v>
      </c>
    </row>
    <row r="1949" spans="1:6" ht="13.5">
      <c r="A1949" s="107">
        <f t="shared" si="92"/>
        <v>1.2355224713348913</v>
      </c>
      <c r="C1949">
        <f t="shared" si="91"/>
        <v>0.9443202389876356</v>
      </c>
      <c r="F1949">
        <f t="shared" si="90"/>
        <v>5.749915109362596</v>
      </c>
    </row>
    <row r="1950" spans="1:6" ht="13.5">
      <c r="A1950" s="107">
        <f t="shared" si="92"/>
        <v>1.2360224713348913</v>
      </c>
      <c r="C1950">
        <f t="shared" si="91"/>
        <v>0.9444846348354845</v>
      </c>
      <c r="F1950">
        <f t="shared" si="90"/>
        <v>5.751684586021038</v>
      </c>
    </row>
    <row r="1951" spans="1:6" ht="13.5">
      <c r="A1951" s="107">
        <f t="shared" si="92"/>
        <v>1.2365224713348912</v>
      </c>
      <c r="C1951">
        <f t="shared" si="91"/>
        <v>0.9446487945621795</v>
      </c>
      <c r="F1951">
        <f t="shared" si="90"/>
        <v>5.753451572399718</v>
      </c>
    </row>
    <row r="1952" spans="1:6" ht="13.5">
      <c r="A1952" s="107">
        <f t="shared" si="92"/>
        <v>1.2370224713348912</v>
      </c>
      <c r="C1952">
        <f t="shared" si="91"/>
        <v>0.9448127181266809</v>
      </c>
      <c r="F1952">
        <f t="shared" si="90"/>
        <v>5.755216067809421</v>
      </c>
    </row>
    <row r="1953" spans="1:6" ht="13.5">
      <c r="A1953" s="107">
        <f t="shared" si="92"/>
        <v>1.2375224713348911</v>
      </c>
      <c r="C1953">
        <f t="shared" si="91"/>
        <v>0.9449764054880077</v>
      </c>
      <c r="F1953">
        <f t="shared" si="90"/>
        <v>5.756978071562089</v>
      </c>
    </row>
    <row r="1954" spans="1:6" ht="13.5">
      <c r="A1954" s="107">
        <f t="shared" si="92"/>
        <v>1.238022471334891</v>
      </c>
      <c r="C1954">
        <f t="shared" si="91"/>
        <v>0.945139856605238</v>
      </c>
      <c r="F1954">
        <f t="shared" si="90"/>
        <v>5.758737582970802</v>
      </c>
    </row>
    <row r="1955" spans="1:6" ht="13.5">
      <c r="A1955" s="107">
        <f t="shared" si="92"/>
        <v>1.238522471334891</v>
      </c>
      <c r="C1955">
        <f t="shared" si="91"/>
        <v>0.9453030714375091</v>
      </c>
      <c r="F1955">
        <f t="shared" si="90"/>
        <v>5.7604946013498</v>
      </c>
    </row>
    <row r="1956" spans="1:6" ht="13.5">
      <c r="A1956" s="107">
        <f t="shared" si="92"/>
        <v>1.239022471334891</v>
      </c>
      <c r="C1956">
        <f t="shared" si="91"/>
        <v>0.9454660499440173</v>
      </c>
      <c r="F1956">
        <f t="shared" si="90"/>
        <v>5.762249126014462</v>
      </c>
    </row>
    <row r="1957" spans="1:6" ht="13.5">
      <c r="A1957" s="107">
        <f t="shared" si="92"/>
        <v>1.239522471334891</v>
      </c>
      <c r="C1957">
        <f t="shared" si="91"/>
        <v>0.9456287920840178</v>
      </c>
      <c r="F1957">
        <f t="shared" si="90"/>
        <v>5.764001156281324</v>
      </c>
    </row>
    <row r="1958" spans="1:6" ht="13.5">
      <c r="A1958" s="107">
        <f t="shared" si="92"/>
        <v>1.2400224713348909</v>
      </c>
      <c r="C1958">
        <f t="shared" si="91"/>
        <v>0.9457912978168254</v>
      </c>
      <c r="F1958">
        <f t="shared" si="90"/>
        <v>5.76575069146806</v>
      </c>
    </row>
    <row r="1959" spans="1:6" ht="13.5">
      <c r="A1959" s="107">
        <f t="shared" si="92"/>
        <v>1.2405224713348908</v>
      </c>
      <c r="C1959">
        <f t="shared" si="91"/>
        <v>0.9459535671018133</v>
      </c>
      <c r="F1959">
        <f t="shared" si="90"/>
        <v>5.767497730893502</v>
      </c>
    </row>
    <row r="1960" spans="1:6" ht="13.5">
      <c r="A1960" s="107">
        <f t="shared" si="92"/>
        <v>1.2410224713348907</v>
      </c>
      <c r="C1960">
        <f t="shared" si="91"/>
        <v>0.9461155998984144</v>
      </c>
      <c r="F1960">
        <f t="shared" si="90"/>
        <v>5.769242273877612</v>
      </c>
    </row>
    <row r="1961" spans="1:6" ht="13.5">
      <c r="A1961" s="107">
        <f t="shared" si="92"/>
        <v>1.2415224713348907</v>
      </c>
      <c r="C1961">
        <f t="shared" si="91"/>
        <v>0.9462773961661205</v>
      </c>
      <c r="F1961">
        <f t="shared" si="90"/>
        <v>5.770984319741511</v>
      </c>
    </row>
    <row r="1962" spans="1:6" ht="13.5">
      <c r="A1962" s="107">
        <f t="shared" si="92"/>
        <v>1.2420224713348906</v>
      </c>
      <c r="C1962">
        <f t="shared" si="91"/>
        <v>0.9464389558644825</v>
      </c>
      <c r="F1962">
        <f t="shared" si="90"/>
        <v>5.772723867807465</v>
      </c>
    </row>
    <row r="1963" spans="1:6" ht="13.5">
      <c r="A1963" s="107">
        <f t="shared" si="92"/>
        <v>1.2425224713348906</v>
      </c>
      <c r="C1963">
        <f t="shared" si="91"/>
        <v>0.9466002789531104</v>
      </c>
      <c r="F1963">
        <f t="shared" si="90"/>
        <v>5.774460917398867</v>
      </c>
    </row>
    <row r="1964" spans="1:6" ht="13.5">
      <c r="A1964" s="107">
        <f t="shared" si="92"/>
        <v>1.2430224713348905</v>
      </c>
      <c r="C1964">
        <f t="shared" si="91"/>
        <v>0.9467613653916734</v>
      </c>
      <c r="F1964">
        <f t="shared" si="90"/>
        <v>5.77619546784027</v>
      </c>
    </row>
    <row r="1965" spans="1:6" ht="13.5">
      <c r="A1965" s="107">
        <f t="shared" si="92"/>
        <v>1.2435224713348905</v>
      </c>
      <c r="C1965">
        <f t="shared" si="91"/>
        <v>0.9469222151399002</v>
      </c>
      <c r="F1965">
        <f t="shared" si="90"/>
        <v>5.7779275184573615</v>
      </c>
    </row>
    <row r="1966" spans="1:6" ht="13.5">
      <c r="A1966" s="107">
        <f t="shared" si="92"/>
        <v>1.2440224713348904</v>
      </c>
      <c r="C1966">
        <f t="shared" si="91"/>
        <v>0.947082828157578</v>
      </c>
      <c r="F1966">
        <f t="shared" si="90"/>
        <v>5.77965706857698</v>
      </c>
    </row>
    <row r="1967" spans="1:6" ht="13.5">
      <c r="A1967" s="107">
        <f t="shared" si="92"/>
        <v>1.2445224713348904</v>
      </c>
      <c r="C1967">
        <f t="shared" si="91"/>
        <v>0.9472432044045538</v>
      </c>
      <c r="F1967">
        <f t="shared" si="90"/>
        <v>5.781384117527095</v>
      </c>
    </row>
    <row r="1968" spans="1:6" ht="13.5">
      <c r="A1968" s="107">
        <f t="shared" si="92"/>
        <v>1.2450224713348903</v>
      </c>
      <c r="C1968">
        <f t="shared" si="91"/>
        <v>0.9474033438407333</v>
      </c>
      <c r="F1968">
        <f t="shared" si="90"/>
        <v>5.783108664636818</v>
      </c>
    </row>
    <row r="1969" spans="1:6" ht="13.5">
      <c r="A1969" s="107">
        <f t="shared" si="92"/>
        <v>1.2455224713348902</v>
      </c>
      <c r="C1969">
        <f t="shared" si="91"/>
        <v>0.9475632464260818</v>
      </c>
      <c r="F1969">
        <f t="shared" si="90"/>
        <v>5.784830709236406</v>
      </c>
    </row>
    <row r="1970" spans="1:6" ht="13.5">
      <c r="A1970" s="107">
        <f t="shared" si="92"/>
        <v>1.2460224713348902</v>
      </c>
      <c r="C1970">
        <f t="shared" si="91"/>
        <v>0.9477229121206238</v>
      </c>
      <c r="F1970">
        <f t="shared" si="90"/>
        <v>5.786550250657255</v>
      </c>
    </row>
    <row r="1971" spans="1:6" ht="13.5">
      <c r="A1971" s="107">
        <f t="shared" si="92"/>
        <v>1.2465224713348901</v>
      </c>
      <c r="C1971">
        <f t="shared" si="91"/>
        <v>0.9478823408844425</v>
      </c>
      <c r="F1971">
        <f t="shared" si="90"/>
        <v>5.788267288231894</v>
      </c>
    </row>
    <row r="1972" spans="1:6" ht="13.5">
      <c r="A1972" s="107">
        <f t="shared" si="92"/>
        <v>1.24702247133489</v>
      </c>
      <c r="C1972">
        <f t="shared" si="91"/>
        <v>0.948041532677681</v>
      </c>
      <c r="F1972">
        <f t="shared" si="90"/>
        <v>5.7899818212939955</v>
      </c>
    </row>
    <row r="1973" spans="1:6" ht="13.5">
      <c r="A1973" s="107">
        <f t="shared" si="92"/>
        <v>1.24752247133489</v>
      </c>
      <c r="C1973">
        <f t="shared" si="91"/>
        <v>0.9482004874605413</v>
      </c>
      <c r="F1973">
        <f t="shared" si="90"/>
        <v>5.791693849178367</v>
      </c>
    </row>
    <row r="1974" spans="1:6" ht="13.5">
      <c r="A1974" s="107">
        <f t="shared" si="92"/>
        <v>1.24802247133489</v>
      </c>
      <c r="C1974">
        <f t="shared" si="91"/>
        <v>0.9483592051932846</v>
      </c>
      <c r="F1974">
        <f t="shared" si="90"/>
        <v>5.793403371220953</v>
      </c>
    </row>
    <row r="1975" spans="1:6" ht="13.5">
      <c r="A1975" s="107">
        <f t="shared" si="92"/>
        <v>1.24852247133489</v>
      </c>
      <c r="C1975">
        <f t="shared" si="91"/>
        <v>0.9485176858362315</v>
      </c>
      <c r="F1975">
        <f t="shared" si="90"/>
        <v>5.795110386758831</v>
      </c>
    </row>
    <row r="1976" spans="1:6" ht="13.5">
      <c r="A1976" s="107">
        <f t="shared" si="92"/>
        <v>1.2490224713348899</v>
      </c>
      <c r="C1976">
        <f t="shared" si="91"/>
        <v>0.9486759293497621</v>
      </c>
      <c r="F1976">
        <f t="shared" si="90"/>
        <v>5.796814895130232</v>
      </c>
    </row>
    <row r="1977" spans="1:6" ht="13.5">
      <c r="A1977" s="107">
        <f t="shared" si="92"/>
        <v>1.2495224713348898</v>
      </c>
      <c r="C1977">
        <f t="shared" si="91"/>
        <v>0.9488339356943151</v>
      </c>
      <c r="F1977">
        <f t="shared" si="90"/>
        <v>5.798516895674494</v>
      </c>
    </row>
    <row r="1978" spans="1:6" ht="13.5">
      <c r="A1978" s="107">
        <f t="shared" si="92"/>
        <v>1.2500224713348898</v>
      </c>
      <c r="C1978">
        <f t="shared" si="91"/>
        <v>0.9489917048303892</v>
      </c>
      <c r="F1978">
        <f t="shared" si="90"/>
        <v>5.800216387732114</v>
      </c>
    </row>
    <row r="1979" spans="1:6" ht="13.5">
      <c r="A1979" s="107">
        <f t="shared" si="92"/>
        <v>1.2505224713348897</v>
      </c>
      <c r="C1979">
        <f t="shared" si="91"/>
        <v>0.949149236718542</v>
      </c>
      <c r="F1979">
        <f t="shared" si="90"/>
        <v>5.801913370644703</v>
      </c>
    </row>
    <row r="1980" spans="1:6" ht="13.5">
      <c r="A1980" s="107">
        <f t="shared" si="92"/>
        <v>1.2510224713348896</v>
      </c>
      <c r="C1980">
        <f t="shared" si="91"/>
        <v>0.9493065313193906</v>
      </c>
      <c r="F1980">
        <f t="shared" si="90"/>
        <v>5.803607843755025</v>
      </c>
    </row>
    <row r="1981" spans="1:6" ht="13.5">
      <c r="A1981" s="107">
        <f t="shared" si="92"/>
        <v>1.2515224713348896</v>
      </c>
      <c r="C1981">
        <f t="shared" si="91"/>
        <v>0.9494635885936112</v>
      </c>
      <c r="F1981">
        <f t="shared" si="90"/>
        <v>5.805299806406962</v>
      </c>
    </row>
    <row r="1982" spans="1:6" ht="13.5">
      <c r="A1982" s="107">
        <f t="shared" si="92"/>
        <v>1.2520224713348895</v>
      </c>
      <c r="C1982">
        <f t="shared" si="91"/>
        <v>0.9496204085019397</v>
      </c>
      <c r="F1982">
        <f t="shared" si="90"/>
        <v>5.806989257945535</v>
      </c>
    </row>
    <row r="1983" spans="1:6" ht="13.5">
      <c r="A1983" s="107">
        <f t="shared" si="92"/>
        <v>1.2525224713348895</v>
      </c>
      <c r="C1983">
        <f t="shared" si="91"/>
        <v>0.9497769910051711</v>
      </c>
      <c r="F1983">
        <f t="shared" si="90"/>
        <v>5.808676197716894</v>
      </c>
    </row>
    <row r="1984" spans="1:6" ht="13.5">
      <c r="A1984" s="107">
        <f t="shared" si="92"/>
        <v>1.2530224713348894</v>
      </c>
      <c r="C1984">
        <f t="shared" si="91"/>
        <v>0.9499333360641595</v>
      </c>
      <c r="F1984">
        <f t="shared" si="90"/>
        <v>5.810360625068317</v>
      </c>
    </row>
    <row r="1985" spans="1:6" ht="13.5">
      <c r="A1985" s="107">
        <f t="shared" si="92"/>
        <v>1.2535224713348894</v>
      </c>
      <c r="C1985">
        <f t="shared" si="91"/>
        <v>0.950089443639819</v>
      </c>
      <c r="F1985">
        <f t="shared" si="90"/>
        <v>5.812042539348219</v>
      </c>
    </row>
    <row r="1986" spans="1:6" ht="13.5">
      <c r="A1986" s="107">
        <f t="shared" si="92"/>
        <v>1.2540224713348893</v>
      </c>
      <c r="C1986">
        <f t="shared" si="91"/>
        <v>0.9502453136931225</v>
      </c>
      <c r="F1986">
        <f t="shared" si="90"/>
        <v>5.813721939906142</v>
      </c>
    </row>
    <row r="1987" spans="1:6" ht="13.5">
      <c r="A1987" s="107">
        <f t="shared" si="92"/>
        <v>1.2545224713348893</v>
      </c>
      <c r="C1987">
        <f t="shared" si="91"/>
        <v>0.9504009461851025</v>
      </c>
      <c r="F1987">
        <f t="shared" si="90"/>
        <v>5.815398826092759</v>
      </c>
    </row>
    <row r="1988" spans="1:6" ht="13.5">
      <c r="A1988" s="107">
        <f t="shared" si="92"/>
        <v>1.2550224713348892</v>
      </c>
      <c r="C1988">
        <f t="shared" si="91"/>
        <v>0.9505563410768508</v>
      </c>
      <c r="F1988">
        <f t="shared" si="90"/>
        <v>5.817073197259862</v>
      </c>
    </row>
    <row r="1989" spans="1:6" ht="13.5">
      <c r="A1989" s="107">
        <f t="shared" si="92"/>
        <v>1.2555224713348891</v>
      </c>
      <c r="C1989">
        <f t="shared" si="91"/>
        <v>0.950711498329519</v>
      </c>
      <c r="F1989">
        <f t="shared" si="90"/>
        <v>5.818745052760383</v>
      </c>
    </row>
    <row r="1990" spans="1:6" ht="13.5">
      <c r="A1990" s="107">
        <f t="shared" si="92"/>
        <v>1.256022471334889</v>
      </c>
      <c r="C1990">
        <f t="shared" si="91"/>
        <v>0.9508664179043175</v>
      </c>
      <c r="F1990">
        <f t="shared" si="90"/>
        <v>5.820414391948373</v>
      </c>
    </row>
    <row r="1991" spans="1:6" ht="13.5">
      <c r="A1991" s="107">
        <f t="shared" si="92"/>
        <v>1.256522471334889</v>
      </c>
      <c r="C1991">
        <f t="shared" si="91"/>
        <v>0.9510210997625164</v>
      </c>
      <c r="F1991">
        <f t="shared" si="90"/>
        <v>5.822081214179018</v>
      </c>
    </row>
    <row r="1992" spans="1:6" ht="13.5">
      <c r="A1992" s="107">
        <f t="shared" si="92"/>
        <v>1.257022471334889</v>
      </c>
      <c r="C1992">
        <f t="shared" si="91"/>
        <v>0.9511755438654453</v>
      </c>
      <c r="F1992">
        <f aca="true" t="shared" si="93" ref="F1992:F2055">(Vdc_min_s1*C1992-Vo_s1)*(Vdc_min_s1*C1992-Vo_s1)*0.0005/C1992</f>
        <v>5.823745518808621</v>
      </c>
    </row>
    <row r="1993" spans="1:6" ht="13.5">
      <c r="A1993" s="107">
        <f t="shared" si="92"/>
        <v>1.257522471334889</v>
      </c>
      <c r="C1993">
        <f t="shared" si="91"/>
        <v>0.9513297501744933</v>
      </c>
      <c r="F1993">
        <f t="shared" si="93"/>
        <v>5.825407305194615</v>
      </c>
    </row>
    <row r="1994" spans="1:6" ht="13.5">
      <c r="A1994" s="107">
        <f t="shared" si="92"/>
        <v>1.2580224713348889</v>
      </c>
      <c r="C1994">
        <f aca="true" t="shared" si="94" ref="C1994:C2057">SIN(A1994)</f>
        <v>0.9514837186511086</v>
      </c>
      <c r="F1994">
        <f t="shared" si="93"/>
        <v>5.827066572695559</v>
      </c>
    </row>
    <row r="1995" spans="1:6" ht="13.5">
      <c r="A1995" s="107">
        <f aca="true" t="shared" si="95" ref="A1995:A2058">A1994+0.0005</f>
        <v>1.2585224713348888</v>
      </c>
      <c r="C1995">
        <f t="shared" si="94"/>
        <v>0.9516374492567992</v>
      </c>
      <c r="F1995">
        <f t="shared" si="93"/>
        <v>5.828723320671134</v>
      </c>
    </row>
    <row r="1996" spans="1:6" ht="13.5">
      <c r="A1996" s="107">
        <f t="shared" si="95"/>
        <v>1.2590224713348888</v>
      </c>
      <c r="C1996">
        <f t="shared" si="94"/>
        <v>0.9517909419531325</v>
      </c>
      <c r="F1996">
        <f t="shared" si="93"/>
        <v>5.830377548482148</v>
      </c>
    </row>
    <row r="1997" spans="1:6" ht="13.5">
      <c r="A1997" s="107">
        <f t="shared" si="95"/>
        <v>1.2595224713348887</v>
      </c>
      <c r="C1997">
        <f t="shared" si="94"/>
        <v>0.9519441967017352</v>
      </c>
      <c r="F1997">
        <f t="shared" si="93"/>
        <v>5.8320292554905295</v>
      </c>
    </row>
    <row r="1998" spans="1:6" ht="13.5">
      <c r="A1998" s="107">
        <f t="shared" si="95"/>
        <v>1.2600224713348886</v>
      </c>
      <c r="C1998">
        <f t="shared" si="94"/>
        <v>0.9520972134642938</v>
      </c>
      <c r="F1998">
        <f t="shared" si="93"/>
        <v>5.833678441059332</v>
      </c>
    </row>
    <row r="1999" spans="1:6" ht="13.5">
      <c r="A1999" s="107">
        <f t="shared" si="95"/>
        <v>1.2605224713348886</v>
      </c>
      <c r="C1999">
        <f t="shared" si="94"/>
        <v>0.9522499922025539</v>
      </c>
      <c r="F1999">
        <f t="shared" si="93"/>
        <v>5.8353251045527275</v>
      </c>
    </row>
    <row r="2000" spans="1:6" ht="13.5">
      <c r="A2000" s="107">
        <f t="shared" si="95"/>
        <v>1.2610224713348885</v>
      </c>
      <c r="C2000">
        <f t="shared" si="94"/>
        <v>0.9524025328783209</v>
      </c>
      <c r="F2000">
        <f t="shared" si="93"/>
        <v>5.836969245336012</v>
      </c>
    </row>
    <row r="2001" spans="1:6" ht="13.5">
      <c r="A2001" s="107">
        <f t="shared" si="95"/>
        <v>1.2615224713348885</v>
      </c>
      <c r="C2001">
        <f t="shared" si="94"/>
        <v>0.9525548354534596</v>
      </c>
      <c r="F2001">
        <f t="shared" si="93"/>
        <v>5.8386108627756</v>
      </c>
    </row>
    <row r="2002" spans="1:6" ht="13.5">
      <c r="A2002" s="107">
        <f t="shared" si="95"/>
        <v>1.2620224713348884</v>
      </c>
      <c r="C2002">
        <f t="shared" si="94"/>
        <v>0.9527068998898945</v>
      </c>
      <c r="F2002">
        <f t="shared" si="93"/>
        <v>5.840249956239036</v>
      </c>
    </row>
    <row r="2003" spans="1:6" ht="13.5">
      <c r="A2003" s="107">
        <f t="shared" si="95"/>
        <v>1.2625224713348884</v>
      </c>
      <c r="C2003">
        <f t="shared" si="94"/>
        <v>0.9528587261496094</v>
      </c>
      <c r="F2003">
        <f t="shared" si="93"/>
        <v>5.841886525094969</v>
      </c>
    </row>
    <row r="2004" spans="1:6" ht="13.5">
      <c r="A2004" s="107">
        <f t="shared" si="95"/>
        <v>1.2630224713348883</v>
      </c>
      <c r="C2004">
        <f t="shared" si="94"/>
        <v>0.9530103141946478</v>
      </c>
      <c r="F2004">
        <f t="shared" si="93"/>
        <v>5.84352056871318</v>
      </c>
    </row>
    <row r="2005" spans="1:6" ht="13.5">
      <c r="A2005" s="107">
        <f t="shared" si="95"/>
        <v>1.2635224713348883</v>
      </c>
      <c r="C2005">
        <f t="shared" si="94"/>
        <v>0.9531616639871124</v>
      </c>
      <c r="F2005">
        <f t="shared" si="93"/>
        <v>5.845152086464559</v>
      </c>
    </row>
    <row r="2006" spans="1:6" ht="13.5">
      <c r="A2006" s="107">
        <f t="shared" si="95"/>
        <v>1.2640224713348882</v>
      </c>
      <c r="C2006">
        <f t="shared" si="94"/>
        <v>0.953312775489166</v>
      </c>
      <c r="F2006">
        <f t="shared" si="93"/>
        <v>5.846781077721124</v>
      </c>
    </row>
    <row r="2007" spans="1:6" ht="13.5">
      <c r="A2007" s="107">
        <f t="shared" si="95"/>
        <v>1.2645224713348882</v>
      </c>
      <c r="C2007">
        <f t="shared" si="94"/>
        <v>0.9534636486630309</v>
      </c>
      <c r="F2007">
        <f t="shared" si="93"/>
        <v>5.848407541856005</v>
      </c>
    </row>
    <row r="2008" spans="1:6" ht="13.5">
      <c r="A2008" s="107">
        <f t="shared" si="95"/>
        <v>1.265022471334888</v>
      </c>
      <c r="C2008">
        <f t="shared" si="94"/>
        <v>0.9536142834709884</v>
      </c>
      <c r="F2008">
        <f t="shared" si="93"/>
        <v>5.850031478243447</v>
      </c>
    </row>
    <row r="2009" spans="1:6" ht="13.5">
      <c r="A2009" s="107">
        <f t="shared" si="95"/>
        <v>1.265522471334888</v>
      </c>
      <c r="C2009">
        <f t="shared" si="94"/>
        <v>0.95376467987538</v>
      </c>
      <c r="F2009">
        <f t="shared" si="93"/>
        <v>5.851652886258814</v>
      </c>
    </row>
    <row r="2010" spans="1:6" ht="13.5">
      <c r="A2010" s="107">
        <f t="shared" si="95"/>
        <v>1.266022471334888</v>
      </c>
      <c r="C2010">
        <f t="shared" si="94"/>
        <v>0.9539148378386068</v>
      </c>
      <c r="F2010">
        <f t="shared" si="93"/>
        <v>5.853271765278591</v>
      </c>
    </row>
    <row r="2011" spans="1:6" ht="13.5">
      <c r="A2011" s="107">
        <f t="shared" si="95"/>
        <v>1.266522471334888</v>
      </c>
      <c r="C2011">
        <f t="shared" si="94"/>
        <v>0.9540647573231289</v>
      </c>
      <c r="F2011">
        <f t="shared" si="93"/>
        <v>5.854888114680367</v>
      </c>
    </row>
    <row r="2012" spans="1:6" ht="13.5">
      <c r="A2012" s="107">
        <f t="shared" si="95"/>
        <v>1.2670224713348879</v>
      </c>
      <c r="C2012">
        <f t="shared" si="94"/>
        <v>0.9542144382914667</v>
      </c>
      <c r="F2012">
        <f t="shared" si="93"/>
        <v>5.8565019338428606</v>
      </c>
    </row>
    <row r="2013" spans="1:6" ht="13.5">
      <c r="A2013" s="107">
        <f t="shared" si="95"/>
        <v>1.2675224713348878</v>
      </c>
      <c r="C2013">
        <f t="shared" si="94"/>
        <v>0.9543638807061999</v>
      </c>
      <c r="F2013">
        <f t="shared" si="93"/>
        <v>5.858113222145888</v>
      </c>
    </row>
    <row r="2014" spans="1:6" ht="13.5">
      <c r="A2014" s="107">
        <f t="shared" si="95"/>
        <v>1.2680224713348878</v>
      </c>
      <c r="C2014">
        <f t="shared" si="94"/>
        <v>0.954513084529968</v>
      </c>
      <c r="F2014">
        <f t="shared" si="93"/>
        <v>5.859721978970392</v>
      </c>
    </row>
    <row r="2015" spans="1:6" ht="13.5">
      <c r="A2015" s="107">
        <f t="shared" si="95"/>
        <v>1.2685224713348877</v>
      </c>
      <c r="C2015">
        <f t="shared" si="94"/>
        <v>0.9546620497254698</v>
      </c>
      <c r="F2015">
        <f t="shared" si="93"/>
        <v>5.8613282036984184</v>
      </c>
    </row>
    <row r="2016" spans="1:6" ht="13.5">
      <c r="A2016" s="107">
        <f t="shared" si="95"/>
        <v>1.2690224713348877</v>
      </c>
      <c r="C2016">
        <f t="shared" si="94"/>
        <v>0.9548107762554642</v>
      </c>
      <c r="F2016">
        <f t="shared" si="93"/>
        <v>5.8629318957131416</v>
      </c>
    </row>
    <row r="2017" spans="1:6" ht="13.5">
      <c r="A2017" s="107">
        <f t="shared" si="95"/>
        <v>1.2695224713348876</v>
      </c>
      <c r="C2017">
        <f t="shared" si="94"/>
        <v>0.9549592640827694</v>
      </c>
      <c r="F2017">
        <f t="shared" si="93"/>
        <v>5.86453305439883</v>
      </c>
    </row>
    <row r="2018" spans="1:6" ht="13.5">
      <c r="A2018" s="107">
        <f t="shared" si="95"/>
        <v>1.2700224713348875</v>
      </c>
      <c r="C2018">
        <f t="shared" si="94"/>
        <v>0.9551075131702637</v>
      </c>
      <c r="F2018">
        <f t="shared" si="93"/>
        <v>5.866131679140871</v>
      </c>
    </row>
    <row r="2019" spans="1:6" ht="13.5">
      <c r="A2019" s="107">
        <f t="shared" si="95"/>
        <v>1.2705224713348875</v>
      </c>
      <c r="C2019">
        <f t="shared" si="94"/>
        <v>0.9552555234808846</v>
      </c>
      <c r="F2019">
        <f t="shared" si="93"/>
        <v>5.867727769325771</v>
      </c>
    </row>
    <row r="2020" spans="1:6" ht="13.5">
      <c r="A2020" s="107">
        <f t="shared" si="95"/>
        <v>1.2710224713348874</v>
      </c>
      <c r="C2020">
        <f t="shared" si="94"/>
        <v>0.9554032949776297</v>
      </c>
      <c r="F2020">
        <f t="shared" si="93"/>
        <v>5.869321324341133</v>
      </c>
    </row>
    <row r="2021" spans="1:6" ht="13.5">
      <c r="A2021" s="107">
        <f t="shared" si="95"/>
        <v>1.2715224713348874</v>
      </c>
      <c r="C2021">
        <f t="shared" si="94"/>
        <v>0.9555508276235559</v>
      </c>
      <c r="F2021">
        <f t="shared" si="93"/>
        <v>5.870912343575673</v>
      </c>
    </row>
    <row r="2022" spans="1:6" ht="13.5">
      <c r="A2022" s="107">
        <f t="shared" si="95"/>
        <v>1.2720224713348873</v>
      </c>
      <c r="C2022">
        <f t="shared" si="94"/>
        <v>0.9556981213817802</v>
      </c>
      <c r="F2022">
        <f t="shared" si="93"/>
        <v>5.87250082641923</v>
      </c>
    </row>
    <row r="2023" spans="1:6" ht="13.5">
      <c r="A2023" s="107">
        <f t="shared" si="95"/>
        <v>1.2725224713348873</v>
      </c>
      <c r="C2023">
        <f t="shared" si="94"/>
        <v>0.9558451762154792</v>
      </c>
      <c r="F2023">
        <f t="shared" si="93"/>
        <v>5.87408677226273</v>
      </c>
    </row>
    <row r="2024" spans="1:6" ht="13.5">
      <c r="A2024" s="107">
        <f t="shared" si="95"/>
        <v>1.2730224713348872</v>
      </c>
      <c r="C2024">
        <f t="shared" si="94"/>
        <v>0.9559919920878891</v>
      </c>
      <c r="F2024">
        <f t="shared" si="93"/>
        <v>5.8756701804982265</v>
      </c>
    </row>
    <row r="2025" spans="1:6" ht="13.5">
      <c r="A2025" s="107">
        <f t="shared" si="95"/>
        <v>1.2735224713348872</v>
      </c>
      <c r="C2025">
        <f t="shared" si="94"/>
        <v>0.9561385689623059</v>
      </c>
      <c r="F2025">
        <f t="shared" si="93"/>
        <v>5.877251050518871</v>
      </c>
    </row>
    <row r="2026" spans="1:6" ht="13.5">
      <c r="A2026" s="107">
        <f t="shared" si="95"/>
        <v>1.274022471334887</v>
      </c>
      <c r="C2026">
        <f t="shared" si="94"/>
        <v>0.9562849068020854</v>
      </c>
      <c r="F2026">
        <f t="shared" si="93"/>
        <v>5.878829381718924</v>
      </c>
    </row>
    <row r="2027" spans="1:6" ht="13.5">
      <c r="A2027" s="107">
        <f t="shared" si="95"/>
        <v>1.274522471334887</v>
      </c>
      <c r="C2027">
        <f t="shared" si="94"/>
        <v>0.9564310055706433</v>
      </c>
      <c r="F2027">
        <f t="shared" si="93"/>
        <v>5.880405173493754</v>
      </c>
    </row>
    <row r="2028" spans="1:6" ht="13.5">
      <c r="A2028" s="107">
        <f t="shared" si="95"/>
        <v>1.275022471334887</v>
      </c>
      <c r="C2028">
        <f t="shared" si="94"/>
        <v>0.9565768652314548</v>
      </c>
      <c r="F2028">
        <f t="shared" si="93"/>
        <v>5.881978425239835</v>
      </c>
    </row>
    <row r="2029" spans="1:6" ht="13.5">
      <c r="A2029" s="107">
        <f t="shared" si="95"/>
        <v>1.275522471334887</v>
      </c>
      <c r="C2029">
        <f t="shared" si="94"/>
        <v>0.956722485748055</v>
      </c>
      <c r="F2029">
        <f t="shared" si="93"/>
        <v>5.883549136354746</v>
      </c>
    </row>
    <row r="2030" spans="1:6" ht="13.5">
      <c r="A2030" s="107">
        <f t="shared" si="95"/>
        <v>1.2760224713348869</v>
      </c>
      <c r="C2030">
        <f t="shared" si="94"/>
        <v>0.9568678670840386</v>
      </c>
      <c r="F2030">
        <f t="shared" si="93"/>
        <v>5.885117306237169</v>
      </c>
    </row>
    <row r="2031" spans="1:6" ht="13.5">
      <c r="A2031" s="107">
        <f t="shared" si="95"/>
        <v>1.2765224713348868</v>
      </c>
      <c r="C2031">
        <f t="shared" si="94"/>
        <v>0.9570130092030605</v>
      </c>
      <c r="F2031">
        <f t="shared" si="93"/>
        <v>5.886682934286898</v>
      </c>
    </row>
    <row r="2032" spans="1:6" ht="13.5">
      <c r="A2032" s="107">
        <f t="shared" si="95"/>
        <v>1.2770224713348868</v>
      </c>
      <c r="C2032">
        <f t="shared" si="94"/>
        <v>0.957157912068835</v>
      </c>
      <c r="F2032">
        <f t="shared" si="93"/>
        <v>5.888246019904824</v>
      </c>
    </row>
    <row r="2033" spans="1:6" ht="13.5">
      <c r="A2033" s="107">
        <f t="shared" si="95"/>
        <v>1.2775224713348867</v>
      </c>
      <c r="C2033">
        <f t="shared" si="94"/>
        <v>0.9573025756451365</v>
      </c>
      <c r="F2033">
        <f t="shared" si="93"/>
        <v>5.8898065624929465</v>
      </c>
    </row>
    <row r="2034" spans="1:6" ht="13.5">
      <c r="A2034" s="107">
        <f t="shared" si="95"/>
        <v>1.2780224713348867</v>
      </c>
      <c r="C2034">
        <f t="shared" si="94"/>
        <v>0.9574469998957992</v>
      </c>
      <c r="F2034">
        <f t="shared" si="93"/>
        <v>5.891364561454365</v>
      </c>
    </row>
    <row r="2035" spans="1:6" ht="13.5">
      <c r="A2035" s="107">
        <f t="shared" si="95"/>
        <v>1.2785224713348866</v>
      </c>
      <c r="C2035">
        <f t="shared" si="94"/>
        <v>0.9575911847847168</v>
      </c>
      <c r="F2035">
        <f t="shared" si="93"/>
        <v>5.892920016193281</v>
      </c>
    </row>
    <row r="2036" spans="1:6" ht="13.5">
      <c r="A2036" s="107">
        <f t="shared" si="95"/>
        <v>1.2790224713348866</v>
      </c>
      <c r="C2036">
        <f t="shared" si="94"/>
        <v>0.9577351302758432</v>
      </c>
      <c r="F2036">
        <f t="shared" si="93"/>
        <v>5.894472926115001</v>
      </c>
    </row>
    <row r="2037" spans="1:6" ht="13.5">
      <c r="A2037" s="107">
        <f t="shared" si="95"/>
        <v>1.2795224713348865</v>
      </c>
      <c r="C2037">
        <f t="shared" si="94"/>
        <v>0.957878836333192</v>
      </c>
      <c r="F2037">
        <f t="shared" si="93"/>
        <v>5.89602329062593</v>
      </c>
    </row>
    <row r="2038" spans="1:6" ht="13.5">
      <c r="A2038" s="107">
        <f t="shared" si="95"/>
        <v>1.2800224713348864</v>
      </c>
      <c r="C2038">
        <f t="shared" si="94"/>
        <v>0.9580223029208368</v>
      </c>
      <c r="F2038">
        <f t="shared" si="93"/>
        <v>5.897571109133577</v>
      </c>
    </row>
    <row r="2039" spans="1:6" ht="13.5">
      <c r="A2039" s="107">
        <f t="shared" si="95"/>
        <v>1.2805224713348864</v>
      </c>
      <c r="C2039">
        <f t="shared" si="94"/>
        <v>0.9581655300029108</v>
      </c>
      <c r="F2039">
        <f t="shared" si="93"/>
        <v>5.899116381046552</v>
      </c>
    </row>
    <row r="2040" spans="1:6" ht="13.5">
      <c r="A2040" s="107">
        <f t="shared" si="95"/>
        <v>1.2810224713348863</v>
      </c>
      <c r="C2040">
        <f t="shared" si="94"/>
        <v>0.9583085175436074</v>
      </c>
      <c r="F2040">
        <f t="shared" si="93"/>
        <v>5.90065910577456</v>
      </c>
    </row>
    <row r="2041" spans="1:6" ht="13.5">
      <c r="A2041" s="107">
        <f t="shared" si="95"/>
        <v>1.2815224713348863</v>
      </c>
      <c r="C2041">
        <f t="shared" si="94"/>
        <v>0.9584512655071794</v>
      </c>
      <c r="F2041">
        <f t="shared" si="93"/>
        <v>5.90219928272841</v>
      </c>
    </row>
    <row r="2042" spans="1:6" ht="13.5">
      <c r="A2042" s="107">
        <f t="shared" si="95"/>
        <v>1.2820224713348862</v>
      </c>
      <c r="C2042">
        <f t="shared" si="94"/>
        <v>0.9585937738579401</v>
      </c>
      <c r="F2042">
        <f t="shared" si="93"/>
        <v>5.903736911320012</v>
      </c>
    </row>
    <row r="2043" spans="1:6" ht="13.5">
      <c r="A2043" s="107">
        <f t="shared" si="95"/>
        <v>1.2825224713348862</v>
      </c>
      <c r="C2043">
        <f t="shared" si="94"/>
        <v>0.9587360425602623</v>
      </c>
      <c r="F2043">
        <f t="shared" si="93"/>
        <v>5.905271990962365</v>
      </c>
    </row>
    <row r="2044" spans="1:6" ht="13.5">
      <c r="A2044" s="107">
        <f t="shared" si="95"/>
        <v>1.2830224713348861</v>
      </c>
      <c r="C2044">
        <f t="shared" si="94"/>
        <v>0.958878071578579</v>
      </c>
      <c r="F2044">
        <f t="shared" si="93"/>
        <v>5.90680452106958</v>
      </c>
    </row>
    <row r="2045" spans="1:6" ht="13.5">
      <c r="A2045" s="107">
        <f t="shared" si="95"/>
        <v>1.283522471334886</v>
      </c>
      <c r="C2045">
        <f t="shared" si="94"/>
        <v>0.9590198608773827</v>
      </c>
      <c r="F2045">
        <f t="shared" si="93"/>
        <v>5.908334501056854</v>
      </c>
    </row>
    <row r="2046" spans="1:6" ht="13.5">
      <c r="A2046" s="107">
        <f t="shared" si="95"/>
        <v>1.284022471334886</v>
      </c>
      <c r="C2046">
        <f t="shared" si="94"/>
        <v>0.9591614104212262</v>
      </c>
      <c r="F2046">
        <f t="shared" si="93"/>
        <v>5.909861930340485</v>
      </c>
    </row>
    <row r="2047" spans="1:6" ht="13.5">
      <c r="A2047" s="107">
        <f t="shared" si="95"/>
        <v>1.284522471334886</v>
      </c>
      <c r="C2047">
        <f t="shared" si="94"/>
        <v>0.959302720174722</v>
      </c>
      <c r="F2047">
        <f t="shared" si="93"/>
        <v>5.9113868083378645</v>
      </c>
    </row>
    <row r="2048" spans="1:6" ht="13.5">
      <c r="A2048" s="107">
        <f t="shared" si="95"/>
        <v>1.285022471334886</v>
      </c>
      <c r="C2048">
        <f t="shared" si="94"/>
        <v>0.9594437901025428</v>
      </c>
      <c r="F2048">
        <f t="shared" si="93"/>
        <v>5.91290913446749</v>
      </c>
    </row>
    <row r="2049" spans="1:6" ht="13.5">
      <c r="A2049" s="107">
        <f t="shared" si="95"/>
        <v>1.2855224713348858</v>
      </c>
      <c r="C2049">
        <f t="shared" si="94"/>
        <v>0.959584620169421</v>
      </c>
      <c r="F2049">
        <f t="shared" si="93"/>
        <v>5.914428908148945</v>
      </c>
    </row>
    <row r="2050" spans="1:6" ht="13.5">
      <c r="A2050" s="107">
        <f t="shared" si="95"/>
        <v>1.2860224713348858</v>
      </c>
      <c r="C2050">
        <f t="shared" si="94"/>
        <v>0.9597252103401493</v>
      </c>
      <c r="F2050">
        <f t="shared" si="93"/>
        <v>5.915946128802911</v>
      </c>
    </row>
    <row r="2051" spans="1:6" ht="13.5">
      <c r="A2051" s="107">
        <f t="shared" si="95"/>
        <v>1.2865224713348857</v>
      </c>
      <c r="C2051">
        <f t="shared" si="94"/>
        <v>0.95986556057958</v>
      </c>
      <c r="F2051">
        <f t="shared" si="93"/>
        <v>5.917460795851163</v>
      </c>
    </row>
    <row r="2052" spans="1:6" ht="13.5">
      <c r="A2052" s="107">
        <f t="shared" si="95"/>
        <v>1.2870224713348857</v>
      </c>
      <c r="C2052">
        <f t="shared" si="94"/>
        <v>0.9600056708526254</v>
      </c>
      <c r="F2052">
        <f t="shared" si="93"/>
        <v>5.918972908716569</v>
      </c>
    </row>
    <row r="2053" spans="1:6" ht="13.5">
      <c r="A2053" s="107">
        <f t="shared" si="95"/>
        <v>1.2875224713348856</v>
      </c>
      <c r="C2053">
        <f t="shared" si="94"/>
        <v>0.9601455411242583</v>
      </c>
      <c r="F2053">
        <f t="shared" si="93"/>
        <v>5.920482466823099</v>
      </c>
    </row>
    <row r="2054" spans="1:6" ht="13.5">
      <c r="A2054" s="107">
        <f t="shared" si="95"/>
        <v>1.2880224713348856</v>
      </c>
      <c r="C2054">
        <f t="shared" si="94"/>
        <v>0.9602851713595107</v>
      </c>
      <c r="F2054">
        <f t="shared" si="93"/>
        <v>5.921989469595805</v>
      </c>
    </row>
    <row r="2055" spans="1:6" ht="13.5">
      <c r="A2055" s="107">
        <f t="shared" si="95"/>
        <v>1.2885224713348855</v>
      </c>
      <c r="C2055">
        <f t="shared" si="94"/>
        <v>0.9604245615234754</v>
      </c>
      <c r="F2055">
        <f t="shared" si="93"/>
        <v>5.92349391646084</v>
      </c>
    </row>
    <row r="2056" spans="1:6" ht="13.5">
      <c r="A2056" s="107">
        <f t="shared" si="95"/>
        <v>1.2890224713348855</v>
      </c>
      <c r="C2056">
        <f t="shared" si="94"/>
        <v>0.9605637115813047</v>
      </c>
      <c r="F2056">
        <f aca="true" t="shared" si="96" ref="F2056:F2119">(Vdc_min_s1*C2056-Vo_s1)*(Vdc_min_s1*C2056-Vo_s1)*0.0005/C2056</f>
        <v>5.92499580684544</v>
      </c>
    </row>
    <row r="2057" spans="1:6" ht="13.5">
      <c r="A2057" s="107">
        <f t="shared" si="95"/>
        <v>1.2895224713348854</v>
      </c>
      <c r="C2057">
        <f t="shared" si="94"/>
        <v>0.9607026214982112</v>
      </c>
      <c r="F2057">
        <f t="shared" si="96"/>
        <v>5.926495140177944</v>
      </c>
    </row>
    <row r="2058" spans="1:6" ht="13.5">
      <c r="A2058" s="107">
        <f t="shared" si="95"/>
        <v>1.2900224713348853</v>
      </c>
      <c r="C2058">
        <f aca="true" t="shared" si="97" ref="C2058:C2121">SIN(A2058)</f>
        <v>0.9608412912394672</v>
      </c>
      <c r="F2058">
        <f t="shared" si="96"/>
        <v>5.927991915887775</v>
      </c>
    </row>
    <row r="2059" spans="1:6" ht="13.5">
      <c r="A2059" s="107">
        <f aca="true" t="shared" si="98" ref="A2059:A2122">A2058+0.0005</f>
        <v>1.2905224713348853</v>
      </c>
      <c r="C2059">
        <f t="shared" si="97"/>
        <v>0.9609797207704054</v>
      </c>
      <c r="F2059">
        <f t="shared" si="96"/>
        <v>5.9294861334054465</v>
      </c>
    </row>
    <row r="2060" spans="1:6" ht="13.5">
      <c r="A2060" s="107">
        <f t="shared" si="98"/>
        <v>1.2910224713348852</v>
      </c>
      <c r="C2060">
        <f t="shared" si="97"/>
        <v>0.9611179100564184</v>
      </c>
      <c r="F2060">
        <f t="shared" si="96"/>
        <v>5.930977792162564</v>
      </c>
    </row>
    <row r="2061" spans="1:6" ht="13.5">
      <c r="A2061" s="107">
        <f t="shared" si="98"/>
        <v>1.2915224713348852</v>
      </c>
      <c r="C2061">
        <f t="shared" si="97"/>
        <v>0.961255859062959</v>
      </c>
      <c r="F2061">
        <f t="shared" si="96"/>
        <v>5.932466891591823</v>
      </c>
    </row>
    <row r="2062" spans="1:6" ht="13.5">
      <c r="A2062" s="107">
        <f t="shared" si="98"/>
        <v>1.2920224713348851</v>
      </c>
      <c r="C2062">
        <f t="shared" si="97"/>
        <v>0.9613935677555397</v>
      </c>
      <c r="F2062">
        <f t="shared" si="96"/>
        <v>5.933953431127012</v>
      </c>
    </row>
    <row r="2063" spans="1:6" ht="13.5">
      <c r="A2063" s="107">
        <f t="shared" si="98"/>
        <v>1.292522471334885</v>
      </c>
      <c r="C2063">
        <f t="shared" si="97"/>
        <v>0.9615310360997336</v>
      </c>
      <c r="F2063">
        <f t="shared" si="96"/>
        <v>5.935437410203</v>
      </c>
    </row>
    <row r="2064" spans="1:6" ht="13.5">
      <c r="A2064" s="107">
        <f t="shared" si="98"/>
        <v>1.293022471334885</v>
      </c>
      <c r="C2064">
        <f t="shared" si="97"/>
        <v>0.9616682640611735</v>
      </c>
      <c r="F2064">
        <f t="shared" si="96"/>
        <v>5.936918828255753</v>
      </c>
    </row>
    <row r="2065" spans="1:6" ht="13.5">
      <c r="A2065" s="107">
        <f t="shared" si="98"/>
        <v>1.293522471334885</v>
      </c>
      <c r="C2065">
        <f t="shared" si="97"/>
        <v>0.9618052516055522</v>
      </c>
      <c r="F2065">
        <f t="shared" si="96"/>
        <v>5.938397684722314</v>
      </c>
    </row>
    <row r="2066" spans="1:6" ht="13.5">
      <c r="A2066" s="107">
        <f t="shared" si="98"/>
        <v>1.294022471334885</v>
      </c>
      <c r="C2066">
        <f t="shared" si="97"/>
        <v>0.9619419986986232</v>
      </c>
      <c r="F2066">
        <f t="shared" si="96"/>
        <v>5.9398739790408275</v>
      </c>
    </row>
    <row r="2067" spans="1:6" ht="13.5">
      <c r="A2067" s="107">
        <f t="shared" si="98"/>
        <v>1.2945224713348848</v>
      </c>
      <c r="C2067">
        <f t="shared" si="97"/>
        <v>0.9620785053061994</v>
      </c>
      <c r="F2067">
        <f t="shared" si="96"/>
        <v>5.941347710650514</v>
      </c>
    </row>
    <row r="2068" spans="1:6" ht="13.5">
      <c r="A2068" s="107">
        <f t="shared" si="98"/>
        <v>1.2950224713348848</v>
      </c>
      <c r="C2068">
        <f t="shared" si="97"/>
        <v>0.9622147713941543</v>
      </c>
      <c r="F2068">
        <f t="shared" si="96"/>
        <v>5.94281887899168</v>
      </c>
    </row>
    <row r="2069" spans="1:6" ht="13.5">
      <c r="A2069" s="107">
        <f t="shared" si="98"/>
        <v>1.2955224713348847</v>
      </c>
      <c r="C2069">
        <f t="shared" si="97"/>
        <v>0.9623507969284215</v>
      </c>
      <c r="F2069">
        <f t="shared" si="96"/>
        <v>5.944287483505733</v>
      </c>
    </row>
    <row r="2070" spans="1:6" ht="13.5">
      <c r="A2070" s="107">
        <f t="shared" si="98"/>
        <v>1.2960224713348847</v>
      </c>
      <c r="C2070">
        <f t="shared" si="97"/>
        <v>0.9624865818749944</v>
      </c>
      <c r="F2070">
        <f t="shared" si="96"/>
        <v>5.945753523635143</v>
      </c>
    </row>
    <row r="2071" spans="1:6" ht="13.5">
      <c r="A2071" s="107">
        <f t="shared" si="98"/>
        <v>1.2965224713348846</v>
      </c>
      <c r="C2071">
        <f t="shared" si="97"/>
        <v>0.9626221261999268</v>
      </c>
      <c r="F2071">
        <f t="shared" si="96"/>
        <v>5.947216998823487</v>
      </c>
    </row>
    <row r="2072" spans="1:6" ht="13.5">
      <c r="A2072" s="107">
        <f t="shared" si="98"/>
        <v>1.2970224713348846</v>
      </c>
      <c r="C2072">
        <f t="shared" si="97"/>
        <v>0.9627574298693327</v>
      </c>
      <c r="F2072">
        <f t="shared" si="96"/>
        <v>5.9486779085154105</v>
      </c>
    </row>
    <row r="2073" spans="1:6" ht="13.5">
      <c r="A2073" s="107">
        <f t="shared" si="98"/>
        <v>1.2975224713348845</v>
      </c>
      <c r="C2073">
        <f t="shared" si="97"/>
        <v>0.9628924928493862</v>
      </c>
      <c r="F2073">
        <f t="shared" si="96"/>
        <v>5.950136252156653</v>
      </c>
    </row>
    <row r="2074" spans="1:6" ht="13.5">
      <c r="A2074" s="107">
        <f t="shared" si="98"/>
        <v>1.2980224713348845</v>
      </c>
      <c r="C2074">
        <f t="shared" si="97"/>
        <v>0.9630273151063214</v>
      </c>
      <c r="F2074">
        <f t="shared" si="96"/>
        <v>5.9515920291940345</v>
      </c>
    </row>
    <row r="2075" spans="1:6" ht="13.5">
      <c r="A2075" s="107">
        <f t="shared" si="98"/>
        <v>1.2985224713348844</v>
      </c>
      <c r="C2075">
        <f t="shared" si="97"/>
        <v>0.9631618966064329</v>
      </c>
      <c r="F2075">
        <f t="shared" si="96"/>
        <v>5.953045239075456</v>
      </c>
    </row>
    <row r="2076" spans="1:6" ht="13.5">
      <c r="A2076" s="107">
        <f t="shared" si="98"/>
        <v>1.2990224713348844</v>
      </c>
      <c r="C2076">
        <f t="shared" si="97"/>
        <v>0.9632962373160753</v>
      </c>
      <c r="F2076">
        <f t="shared" si="96"/>
        <v>5.954495881249905</v>
      </c>
    </row>
    <row r="2077" spans="1:6" ht="13.5">
      <c r="A2077" s="107">
        <f t="shared" si="98"/>
        <v>1.2995224713348843</v>
      </c>
      <c r="C2077">
        <f t="shared" si="97"/>
        <v>0.9634303372016633</v>
      </c>
      <c r="F2077">
        <f t="shared" si="96"/>
        <v>5.955943955167448</v>
      </c>
    </row>
    <row r="2078" spans="1:6" ht="13.5">
      <c r="A2078" s="107">
        <f t="shared" si="98"/>
        <v>1.3000224713348842</v>
      </c>
      <c r="C2078">
        <f t="shared" si="97"/>
        <v>0.963564196229672</v>
      </c>
      <c r="F2078">
        <f t="shared" si="96"/>
        <v>5.957389460279239</v>
      </c>
    </row>
    <row r="2079" spans="1:6" ht="13.5">
      <c r="A2079" s="107">
        <f t="shared" si="98"/>
        <v>1.3005224713348842</v>
      </c>
      <c r="C2079">
        <f t="shared" si="97"/>
        <v>0.9636978143666367</v>
      </c>
      <c r="F2079">
        <f t="shared" si="96"/>
        <v>5.958832396037507</v>
      </c>
    </row>
    <row r="2080" spans="1:6" ht="13.5">
      <c r="A2080" s="107">
        <f t="shared" si="98"/>
        <v>1.3010224713348841</v>
      </c>
      <c r="C2080">
        <f t="shared" si="97"/>
        <v>0.9638311915791529</v>
      </c>
      <c r="F2080">
        <f t="shared" si="96"/>
        <v>5.960272761895566</v>
      </c>
    </row>
    <row r="2081" spans="1:6" ht="13.5">
      <c r="A2081" s="107">
        <f t="shared" si="98"/>
        <v>1.301522471334884</v>
      </c>
      <c r="C2081">
        <f t="shared" si="97"/>
        <v>0.9639643278338762</v>
      </c>
      <c r="F2081">
        <f t="shared" si="96"/>
        <v>5.961710557307811</v>
      </c>
    </row>
    <row r="2082" spans="1:6" ht="13.5">
      <c r="A2082" s="107">
        <f t="shared" si="98"/>
        <v>1.302022471334884</v>
      </c>
      <c r="C2082">
        <f t="shared" si="97"/>
        <v>0.9640972230975224</v>
      </c>
      <c r="F2082">
        <f t="shared" si="96"/>
        <v>5.963145781729709</v>
      </c>
    </row>
    <row r="2083" spans="1:6" ht="13.5">
      <c r="A2083" s="107">
        <f t="shared" si="98"/>
        <v>1.302522471334884</v>
      </c>
      <c r="C2083">
        <f t="shared" si="97"/>
        <v>0.964229877336868</v>
      </c>
      <c r="F2083">
        <f t="shared" si="96"/>
        <v>5.964578434617822</v>
      </c>
    </row>
    <row r="2084" spans="1:6" ht="13.5">
      <c r="A2084" s="107">
        <f t="shared" si="98"/>
        <v>1.303022471334884</v>
      </c>
      <c r="C2084">
        <f t="shared" si="97"/>
        <v>0.9643622905187493</v>
      </c>
      <c r="F2084">
        <f t="shared" si="96"/>
        <v>5.966008515429775</v>
      </c>
    </row>
    <row r="2085" spans="1:6" ht="13.5">
      <c r="A2085" s="107">
        <f t="shared" si="98"/>
        <v>1.3035224713348839</v>
      </c>
      <c r="C2085">
        <f t="shared" si="97"/>
        <v>0.964494462610063</v>
      </c>
      <c r="F2085">
        <f t="shared" si="96"/>
        <v>5.967436023624286</v>
      </c>
    </row>
    <row r="2086" spans="1:6" ht="13.5">
      <c r="A2086" s="107">
        <f t="shared" si="98"/>
        <v>1.3040224713348838</v>
      </c>
      <c r="C2086">
        <f t="shared" si="97"/>
        <v>0.964626393577766</v>
      </c>
      <c r="F2086">
        <f t="shared" si="96"/>
        <v>5.968860958661138</v>
      </c>
    </row>
    <row r="2087" spans="1:6" ht="13.5">
      <c r="A2087" s="107">
        <f t="shared" si="98"/>
        <v>1.3045224713348837</v>
      </c>
      <c r="C2087">
        <f t="shared" si="97"/>
        <v>0.9647580833888757</v>
      </c>
      <c r="F2087">
        <f t="shared" si="96"/>
        <v>5.970283320001207</v>
      </c>
    </row>
    <row r="2088" spans="1:6" ht="13.5">
      <c r="A2088" s="107">
        <f t="shared" si="98"/>
        <v>1.3050224713348837</v>
      </c>
      <c r="C2088">
        <f t="shared" si="97"/>
        <v>0.9648895320104696</v>
      </c>
      <c r="F2088">
        <f t="shared" si="96"/>
        <v>5.971703107106429</v>
      </c>
    </row>
    <row r="2089" spans="1:6" ht="13.5">
      <c r="A2089" s="107">
        <f t="shared" si="98"/>
        <v>1.3055224713348836</v>
      </c>
      <c r="C2089">
        <f t="shared" si="97"/>
        <v>0.9650207394096854</v>
      </c>
      <c r="F2089">
        <f t="shared" si="96"/>
        <v>5.9731203194398335</v>
      </c>
    </row>
    <row r="2090" spans="1:6" ht="13.5">
      <c r="A2090" s="107">
        <f t="shared" si="98"/>
        <v>1.3060224713348836</v>
      </c>
      <c r="C2090">
        <f t="shared" si="97"/>
        <v>0.9651517055537214</v>
      </c>
      <c r="F2090">
        <f t="shared" si="96"/>
        <v>5.974534956465516</v>
      </c>
    </row>
    <row r="2091" spans="1:6" ht="13.5">
      <c r="A2091" s="107">
        <f t="shared" si="98"/>
        <v>1.3065224713348835</v>
      </c>
      <c r="C2091">
        <f t="shared" si="97"/>
        <v>0.9652824304098361</v>
      </c>
      <c r="F2091">
        <f t="shared" si="96"/>
        <v>5.97594701764865</v>
      </c>
    </row>
    <row r="2092" spans="1:6" ht="13.5">
      <c r="A2092" s="107">
        <f t="shared" si="98"/>
        <v>1.3070224713348835</v>
      </c>
      <c r="C2092">
        <f t="shared" si="97"/>
        <v>0.9654129139453482</v>
      </c>
      <c r="F2092">
        <f t="shared" si="96"/>
        <v>5.97735650245549</v>
      </c>
    </row>
    <row r="2093" spans="1:6" ht="13.5">
      <c r="A2093" s="107">
        <f t="shared" si="98"/>
        <v>1.3075224713348834</v>
      </c>
      <c r="C2093">
        <f t="shared" si="97"/>
        <v>0.9655431561276369</v>
      </c>
      <c r="F2093">
        <f t="shared" si="96"/>
        <v>5.978763410353358</v>
      </c>
    </row>
    <row r="2094" spans="1:6" ht="13.5">
      <c r="A2094" s="107">
        <f t="shared" si="98"/>
        <v>1.3080224713348834</v>
      </c>
      <c r="C2094">
        <f t="shared" si="97"/>
        <v>0.9656731569241415</v>
      </c>
      <c r="F2094">
        <f t="shared" si="96"/>
        <v>5.980167740810661</v>
      </c>
    </row>
    <row r="2095" spans="1:6" ht="13.5">
      <c r="A2095" s="107">
        <f t="shared" si="98"/>
        <v>1.3085224713348833</v>
      </c>
      <c r="C2095">
        <f t="shared" si="97"/>
        <v>0.9658029163023619</v>
      </c>
      <c r="F2095">
        <f t="shared" si="96"/>
        <v>5.9815694932968695</v>
      </c>
    </row>
    <row r="2096" spans="1:6" ht="13.5">
      <c r="A2096" s="107">
        <f t="shared" si="98"/>
        <v>1.3090224713348833</v>
      </c>
      <c r="C2096">
        <f t="shared" si="97"/>
        <v>0.9659324342298583</v>
      </c>
      <c r="F2096">
        <f t="shared" si="96"/>
        <v>5.982968667282535</v>
      </c>
    </row>
    <row r="2097" spans="1:6" ht="13.5">
      <c r="A2097" s="107">
        <f t="shared" si="98"/>
        <v>1.3095224713348832</v>
      </c>
      <c r="C2097">
        <f t="shared" si="97"/>
        <v>0.9660617106742512</v>
      </c>
      <c r="F2097">
        <f t="shared" si="96"/>
        <v>5.9843652622392804</v>
      </c>
    </row>
    <row r="2098" spans="1:6" ht="13.5">
      <c r="A2098" s="107">
        <f t="shared" si="98"/>
        <v>1.3100224713348831</v>
      </c>
      <c r="C2098">
        <f t="shared" si="97"/>
        <v>0.9661907456032214</v>
      </c>
      <c r="F2098">
        <f t="shared" si="96"/>
        <v>5.9857592776398025</v>
      </c>
    </row>
    <row r="2099" spans="1:6" ht="13.5">
      <c r="A2099" s="107">
        <f t="shared" si="98"/>
        <v>1.310522471334883</v>
      </c>
      <c r="C2099">
        <f t="shared" si="97"/>
        <v>0.9663195389845103</v>
      </c>
      <c r="F2099">
        <f t="shared" si="96"/>
        <v>5.987150712957872</v>
      </c>
    </row>
    <row r="2100" spans="1:6" ht="13.5">
      <c r="A2100" s="107">
        <f t="shared" si="98"/>
        <v>1.311022471334883</v>
      </c>
      <c r="C2100">
        <f t="shared" si="97"/>
        <v>0.9664480907859194</v>
      </c>
      <c r="F2100">
        <f t="shared" si="96"/>
        <v>5.988539567668329</v>
      </c>
    </row>
    <row r="2101" spans="1:6" ht="13.5">
      <c r="A2101" s="107">
        <f t="shared" si="98"/>
        <v>1.311522471334883</v>
      </c>
      <c r="C2101">
        <f t="shared" si="97"/>
        <v>0.966576400975311</v>
      </c>
      <c r="F2101">
        <f t="shared" si="96"/>
        <v>5.989925841247085</v>
      </c>
    </row>
    <row r="2102" spans="1:6" ht="13.5">
      <c r="A2102" s="107">
        <f t="shared" si="98"/>
        <v>1.312022471334883</v>
      </c>
      <c r="C2102">
        <f t="shared" si="97"/>
        <v>0.9667044695206072</v>
      </c>
      <c r="F2102">
        <f t="shared" si="96"/>
        <v>5.991309533171128</v>
      </c>
    </row>
    <row r="2103" spans="1:6" ht="13.5">
      <c r="A2103" s="107">
        <f t="shared" si="98"/>
        <v>1.3125224713348829</v>
      </c>
      <c r="C2103">
        <f t="shared" si="97"/>
        <v>0.9668322963897911</v>
      </c>
      <c r="F2103">
        <f t="shared" si="96"/>
        <v>5.992690642918511</v>
      </c>
    </row>
    <row r="2104" spans="1:6" ht="13.5">
      <c r="A2104" s="107">
        <f t="shared" si="98"/>
        <v>1.3130224713348828</v>
      </c>
      <c r="C2104">
        <f t="shared" si="97"/>
        <v>0.966959881550906</v>
      </c>
      <c r="F2104">
        <f t="shared" si="96"/>
        <v>5.994069169968366</v>
      </c>
    </row>
    <row r="2105" spans="1:6" ht="13.5">
      <c r="A2105" s="107">
        <f t="shared" si="98"/>
        <v>1.3135224713348828</v>
      </c>
      <c r="C2105">
        <f t="shared" si="97"/>
        <v>0.9670872249720555</v>
      </c>
      <c r="F2105">
        <f t="shared" si="96"/>
        <v>5.995445113800888</v>
      </c>
    </row>
    <row r="2106" spans="1:6" ht="13.5">
      <c r="A2106" s="107">
        <f t="shared" si="98"/>
        <v>1.3140224713348827</v>
      </c>
      <c r="C2106">
        <f t="shared" si="97"/>
        <v>0.9672143266214038</v>
      </c>
      <c r="F2106">
        <f t="shared" si="96"/>
        <v>5.996818473897342</v>
      </c>
    </row>
    <row r="2107" spans="1:6" ht="13.5">
      <c r="A2107" s="107">
        <f t="shared" si="98"/>
        <v>1.3145224713348826</v>
      </c>
      <c r="C2107">
        <f t="shared" si="97"/>
        <v>0.9673411864671755</v>
      </c>
      <c r="F2107">
        <f t="shared" si="96"/>
        <v>5.998189249740067</v>
      </c>
    </row>
    <row r="2108" spans="1:6" ht="13.5">
      <c r="A2108" s="107">
        <f t="shared" si="98"/>
        <v>1.3150224713348826</v>
      </c>
      <c r="C2108">
        <f t="shared" si="97"/>
        <v>0.9674678044776556</v>
      </c>
      <c r="F2108">
        <f t="shared" si="96"/>
        <v>5.999557440812465</v>
      </c>
    </row>
    <row r="2109" spans="1:6" ht="13.5">
      <c r="A2109" s="107">
        <f t="shared" si="98"/>
        <v>1.3155224713348825</v>
      </c>
      <c r="C2109">
        <f t="shared" si="97"/>
        <v>0.9675941806211896</v>
      </c>
      <c r="F2109">
        <f t="shared" si="96"/>
        <v>6.0009230465990155</v>
      </c>
    </row>
    <row r="2110" spans="1:6" ht="13.5">
      <c r="A2110" s="107">
        <f t="shared" si="98"/>
        <v>1.3160224713348825</v>
      </c>
      <c r="C2110">
        <f t="shared" si="97"/>
        <v>0.9677203148661836</v>
      </c>
      <c r="F2110">
        <f t="shared" si="96"/>
        <v>6.002286066585261</v>
      </c>
    </row>
    <row r="2111" spans="1:6" ht="13.5">
      <c r="A2111" s="107">
        <f t="shared" si="98"/>
        <v>1.3165224713348824</v>
      </c>
      <c r="C2111">
        <f t="shared" si="97"/>
        <v>0.9678462071811038</v>
      </c>
      <c r="F2111">
        <f t="shared" si="96"/>
        <v>6.003646500257803</v>
      </c>
    </row>
    <row r="2112" spans="1:6" ht="13.5">
      <c r="A2112" s="107">
        <f t="shared" si="98"/>
        <v>1.3170224713348824</v>
      </c>
      <c r="C2112">
        <f t="shared" si="97"/>
        <v>0.9679718575344772</v>
      </c>
      <c r="F2112">
        <f t="shared" si="96"/>
        <v>6.005004347104329</v>
      </c>
    </row>
    <row r="2113" spans="1:6" ht="13.5">
      <c r="A2113" s="107">
        <f t="shared" si="98"/>
        <v>1.3175224713348823</v>
      </c>
      <c r="C2113">
        <f t="shared" si="97"/>
        <v>0.9680972658948914</v>
      </c>
      <c r="F2113">
        <f t="shared" si="96"/>
        <v>6.00635960661358</v>
      </c>
    </row>
    <row r="2114" spans="1:6" ht="13.5">
      <c r="A2114" s="107">
        <f t="shared" si="98"/>
        <v>1.3180224713348823</v>
      </c>
      <c r="C2114">
        <f t="shared" si="97"/>
        <v>0.9682224322309941</v>
      </c>
      <c r="F2114">
        <f t="shared" si="96"/>
        <v>6.007712278275366</v>
      </c>
    </row>
    <row r="2115" spans="1:6" ht="13.5">
      <c r="A2115" s="107">
        <f t="shared" si="98"/>
        <v>1.3185224713348822</v>
      </c>
      <c r="C2115">
        <f t="shared" si="97"/>
        <v>0.9683473565114938</v>
      </c>
      <c r="F2115">
        <f t="shared" si="96"/>
        <v>6.009062361580567</v>
      </c>
    </row>
    <row r="2116" spans="1:6" ht="13.5">
      <c r="A2116" s="107">
        <f t="shared" si="98"/>
        <v>1.3190224713348822</v>
      </c>
      <c r="C2116">
        <f t="shared" si="97"/>
        <v>0.9684720387051594</v>
      </c>
      <c r="F2116">
        <f t="shared" si="96"/>
        <v>6.010409856021128</v>
      </c>
    </row>
    <row r="2117" spans="1:6" ht="13.5">
      <c r="A2117" s="107">
        <f t="shared" si="98"/>
        <v>1.319522471334882</v>
      </c>
      <c r="C2117">
        <f t="shared" si="97"/>
        <v>0.9685964787808204</v>
      </c>
      <c r="F2117">
        <f t="shared" si="96"/>
        <v>6.011754761090053</v>
      </c>
    </row>
    <row r="2118" spans="1:6" ht="13.5">
      <c r="A2118" s="107">
        <f t="shared" si="98"/>
        <v>1.320022471334882</v>
      </c>
      <c r="C2118">
        <f t="shared" si="97"/>
        <v>0.9687206767073667</v>
      </c>
      <c r="F2118">
        <f t="shared" si="96"/>
        <v>6.013097076281415</v>
      </c>
    </row>
    <row r="2119" spans="1:6" ht="13.5">
      <c r="A2119" s="107">
        <f t="shared" si="98"/>
        <v>1.320522471334882</v>
      </c>
      <c r="C2119">
        <f t="shared" si="97"/>
        <v>0.968844632453749</v>
      </c>
      <c r="F2119">
        <f t="shared" si="96"/>
        <v>6.0144368010903575</v>
      </c>
    </row>
    <row r="2120" spans="1:6" ht="13.5">
      <c r="A2120" s="107">
        <f t="shared" si="98"/>
        <v>1.321022471334882</v>
      </c>
      <c r="C2120">
        <f t="shared" si="97"/>
        <v>0.9689683459889781</v>
      </c>
      <c r="F2120">
        <f aca="true" t="shared" si="99" ref="F2120:F2183">(Vdc_min_s1*C2120-Vo_s1)*(Vdc_min_s1*C2120-Vo_s1)*0.0005/C2120</f>
        <v>6.015773935013082</v>
      </c>
    </row>
    <row r="2121" spans="1:6" ht="13.5">
      <c r="A2121" s="107">
        <f t="shared" si="98"/>
        <v>1.3215224713348819</v>
      </c>
      <c r="C2121">
        <f t="shared" si="97"/>
        <v>0.9690918172821258</v>
      </c>
      <c r="F2121">
        <f t="shared" si="99"/>
        <v>6.017108477546856</v>
      </c>
    </row>
    <row r="2122" spans="1:6" ht="13.5">
      <c r="A2122" s="107">
        <f t="shared" si="98"/>
        <v>1.3220224713348818</v>
      </c>
      <c r="C2122">
        <f aca="true" t="shared" si="100" ref="C2122:C2185">SIN(A2122)</f>
        <v>0.9692150463023241</v>
      </c>
      <c r="F2122">
        <f t="shared" si="99"/>
        <v>6.018440428190003</v>
      </c>
    </row>
    <row r="2123" spans="1:6" ht="13.5">
      <c r="A2123" s="107">
        <f aca="true" t="shared" si="101" ref="A2123:A2186">A2122+0.0005</f>
        <v>1.3225224713348818</v>
      </c>
      <c r="C2123">
        <f t="shared" si="100"/>
        <v>0.9693380330187661</v>
      </c>
      <c r="F2123">
        <f t="shared" si="99"/>
        <v>6.0197697864419215</v>
      </c>
    </row>
    <row r="2124" spans="1:6" ht="13.5">
      <c r="A2124" s="107">
        <f t="shared" si="101"/>
        <v>1.3230224713348817</v>
      </c>
      <c r="C2124">
        <f t="shared" si="100"/>
        <v>0.9694607774007047</v>
      </c>
      <c r="F2124">
        <f t="shared" si="99"/>
        <v>6.021096551803069</v>
      </c>
    </row>
    <row r="2125" spans="1:6" ht="13.5">
      <c r="A2125" s="107">
        <f t="shared" si="101"/>
        <v>1.3235224713348817</v>
      </c>
      <c r="C2125">
        <f t="shared" si="100"/>
        <v>0.9695832794174541</v>
      </c>
      <c r="F2125">
        <f t="shared" si="99"/>
        <v>6.022420723774958</v>
      </c>
    </row>
    <row r="2126" spans="1:6" ht="13.5">
      <c r="A2126" s="107">
        <f t="shared" si="101"/>
        <v>1.3240224713348816</v>
      </c>
      <c r="C2126">
        <f t="shared" si="100"/>
        <v>0.9697055390383886</v>
      </c>
      <c r="F2126">
        <f t="shared" si="99"/>
        <v>6.023742301860171</v>
      </c>
    </row>
    <row r="2127" spans="1:6" ht="13.5">
      <c r="A2127" s="107">
        <f t="shared" si="101"/>
        <v>1.3245224713348815</v>
      </c>
      <c r="C2127">
        <f t="shared" si="100"/>
        <v>0.9698275562329436</v>
      </c>
      <c r="F2127">
        <f t="shared" si="99"/>
        <v>6.025061285562351</v>
      </c>
    </row>
    <row r="2128" spans="1:6" ht="13.5">
      <c r="A2128" s="107">
        <f t="shared" si="101"/>
        <v>1.3250224713348815</v>
      </c>
      <c r="C2128">
        <f t="shared" si="100"/>
        <v>0.9699493309706144</v>
      </c>
      <c r="F2128">
        <f t="shared" si="99"/>
        <v>6.026377674386196</v>
      </c>
    </row>
    <row r="2129" spans="1:6" ht="13.5">
      <c r="A2129" s="107">
        <f t="shared" si="101"/>
        <v>1.3255224713348814</v>
      </c>
      <c r="C2129">
        <f t="shared" si="100"/>
        <v>0.9700708632209576</v>
      </c>
      <c r="F2129">
        <f t="shared" si="99"/>
        <v>6.027691467837471</v>
      </c>
    </row>
    <row r="2130" spans="1:6" ht="13.5">
      <c r="A2130" s="107">
        <f t="shared" si="101"/>
        <v>1.3260224713348814</v>
      </c>
      <c r="C2130">
        <f t="shared" si="100"/>
        <v>0.97019215295359</v>
      </c>
      <c r="F2130">
        <f t="shared" si="99"/>
        <v>6.029002665423002</v>
      </c>
    </row>
    <row r="2131" spans="1:6" ht="13.5">
      <c r="A2131" s="107">
        <f t="shared" si="101"/>
        <v>1.3265224713348813</v>
      </c>
      <c r="C2131">
        <f t="shared" si="100"/>
        <v>0.9703132001381892</v>
      </c>
      <c r="F2131">
        <f t="shared" si="99"/>
        <v>6.030311266650668</v>
      </c>
    </row>
    <row r="2132" spans="1:6" ht="13.5">
      <c r="A2132" s="107">
        <f t="shared" si="101"/>
        <v>1.3270224713348813</v>
      </c>
      <c r="C2132">
        <f t="shared" si="100"/>
        <v>0.9704340047444935</v>
      </c>
      <c r="F2132">
        <f t="shared" si="99"/>
        <v>6.031617271029417</v>
      </c>
    </row>
    <row r="2133" spans="1:6" ht="13.5">
      <c r="A2133" s="107">
        <f t="shared" si="101"/>
        <v>1.3275224713348812</v>
      </c>
      <c r="C2133">
        <f t="shared" si="100"/>
        <v>0.9705545667423016</v>
      </c>
      <c r="F2133">
        <f t="shared" si="99"/>
        <v>6.032920678069248</v>
      </c>
    </row>
    <row r="2134" spans="1:6" ht="13.5">
      <c r="A2134" s="107">
        <f t="shared" si="101"/>
        <v>1.3280224713348812</v>
      </c>
      <c r="C2134">
        <f t="shared" si="100"/>
        <v>0.970674886101473</v>
      </c>
      <c r="F2134">
        <f t="shared" si="99"/>
        <v>6.034221487281223</v>
      </c>
    </row>
    <row r="2135" spans="1:6" ht="13.5">
      <c r="A2135" s="107">
        <f t="shared" si="101"/>
        <v>1.328522471334881</v>
      </c>
      <c r="C2135">
        <f t="shared" si="100"/>
        <v>0.970794962791928</v>
      </c>
      <c r="F2135">
        <f t="shared" si="99"/>
        <v>6.035519698177462</v>
      </c>
    </row>
    <row r="2136" spans="1:6" ht="13.5">
      <c r="A2136" s="107">
        <f t="shared" si="101"/>
        <v>1.329022471334881</v>
      </c>
      <c r="C2136">
        <f t="shared" si="100"/>
        <v>0.9709147967836474</v>
      </c>
      <c r="F2136">
        <f t="shared" si="99"/>
        <v>6.036815310271143</v>
      </c>
    </row>
    <row r="2137" spans="1:6" ht="13.5">
      <c r="A2137" s="107">
        <f t="shared" si="101"/>
        <v>1.329522471334881</v>
      </c>
      <c r="C2137">
        <f t="shared" si="100"/>
        <v>0.9710343880466726</v>
      </c>
      <c r="F2137">
        <f t="shared" si="99"/>
        <v>6.038108323076497</v>
      </c>
    </row>
    <row r="2138" spans="1:6" ht="13.5">
      <c r="A2138" s="107">
        <f t="shared" si="101"/>
        <v>1.330022471334881</v>
      </c>
      <c r="C2138">
        <f t="shared" si="100"/>
        <v>0.9711537365511059</v>
      </c>
      <c r="F2138">
        <f t="shared" si="99"/>
        <v>6.03939873610882</v>
      </c>
    </row>
    <row r="2139" spans="1:6" ht="13.5">
      <c r="A2139" s="107">
        <f t="shared" si="101"/>
        <v>1.3305224713348809</v>
      </c>
      <c r="C2139">
        <f t="shared" si="100"/>
        <v>0.9712728422671101</v>
      </c>
      <c r="F2139">
        <f t="shared" si="99"/>
        <v>6.040686548884463</v>
      </c>
    </row>
    <row r="2140" spans="1:6" ht="13.5">
      <c r="A2140" s="107">
        <f t="shared" si="101"/>
        <v>1.3310224713348808</v>
      </c>
      <c r="C2140">
        <f t="shared" si="100"/>
        <v>0.9713917051649088</v>
      </c>
      <c r="F2140">
        <f t="shared" si="99"/>
        <v>6.04197176092083</v>
      </c>
    </row>
    <row r="2141" spans="1:6" ht="13.5">
      <c r="A2141" s="107">
        <f t="shared" si="101"/>
        <v>1.3315224713348808</v>
      </c>
      <c r="C2141">
        <f t="shared" si="100"/>
        <v>0.9715103252147863</v>
      </c>
      <c r="F2141">
        <f t="shared" si="99"/>
        <v>6.043254371736387</v>
      </c>
    </row>
    <row r="2142" spans="1:6" ht="13.5">
      <c r="A2142" s="107">
        <f t="shared" si="101"/>
        <v>1.3320224713348807</v>
      </c>
      <c r="C2142">
        <f t="shared" si="100"/>
        <v>0.9716287023870875</v>
      </c>
      <c r="F2142">
        <f t="shared" si="99"/>
        <v>6.044534380850645</v>
      </c>
    </row>
    <row r="2143" spans="1:6" ht="13.5">
      <c r="A2143" s="107">
        <f t="shared" si="101"/>
        <v>1.3325224713348807</v>
      </c>
      <c r="C2143">
        <f t="shared" si="100"/>
        <v>0.9717468366522182</v>
      </c>
      <c r="F2143">
        <f t="shared" si="99"/>
        <v>6.0458117877841815</v>
      </c>
    </row>
    <row r="2144" spans="1:6" ht="13.5">
      <c r="A2144" s="107">
        <f t="shared" si="101"/>
        <v>1.3330224713348806</v>
      </c>
      <c r="C2144">
        <f t="shared" si="100"/>
        <v>0.9718647279806447</v>
      </c>
      <c r="F2144">
        <f t="shared" si="99"/>
        <v>6.047086592058627</v>
      </c>
    </row>
    <row r="2145" spans="1:6" ht="13.5">
      <c r="A2145" s="107">
        <f t="shared" si="101"/>
        <v>1.3335224713348806</v>
      </c>
      <c r="C2145">
        <f t="shared" si="100"/>
        <v>0.9719823763428944</v>
      </c>
      <c r="F2145">
        <f t="shared" si="99"/>
        <v>6.0483587931966625</v>
      </c>
    </row>
    <row r="2146" spans="1:6" ht="13.5">
      <c r="A2146" s="107">
        <f t="shared" si="101"/>
        <v>1.3340224713348805</v>
      </c>
      <c r="C2146">
        <f t="shared" si="100"/>
        <v>0.972099781709555</v>
      </c>
      <c r="F2146">
        <f t="shared" si="99"/>
        <v>6.049628390722028</v>
      </c>
    </row>
    <row r="2147" spans="1:6" ht="13.5">
      <c r="A2147" s="107">
        <f t="shared" si="101"/>
        <v>1.3345224713348804</v>
      </c>
      <c r="C2147">
        <f t="shared" si="100"/>
        <v>0.9722169440512752</v>
      </c>
      <c r="F2147">
        <f t="shared" si="99"/>
        <v>6.050895384159517</v>
      </c>
    </row>
    <row r="2148" spans="1:6" ht="13.5">
      <c r="A2148" s="107">
        <f t="shared" si="101"/>
        <v>1.3350224713348804</v>
      </c>
      <c r="C2148">
        <f t="shared" si="100"/>
        <v>0.9723338633387646</v>
      </c>
      <c r="F2148">
        <f t="shared" si="99"/>
        <v>6.05215977303497</v>
      </c>
    </row>
    <row r="2149" spans="1:6" ht="13.5">
      <c r="A2149" s="107">
        <f t="shared" si="101"/>
        <v>1.3355224713348803</v>
      </c>
      <c r="C2149">
        <f t="shared" si="100"/>
        <v>0.9724505395427931</v>
      </c>
      <c r="F2149">
        <f t="shared" si="99"/>
        <v>6.053421556875289</v>
      </c>
    </row>
    <row r="2150" spans="1:6" ht="13.5">
      <c r="A2150" s="107">
        <f t="shared" si="101"/>
        <v>1.3360224713348803</v>
      </c>
      <c r="C2150">
        <f t="shared" si="100"/>
        <v>0.9725669726341918</v>
      </c>
      <c r="F2150">
        <f t="shared" si="99"/>
        <v>6.054680735208423</v>
      </c>
    </row>
    <row r="2151" spans="1:6" ht="13.5">
      <c r="A2151" s="107">
        <f t="shared" si="101"/>
        <v>1.3365224713348802</v>
      </c>
      <c r="C2151">
        <f t="shared" si="100"/>
        <v>0.9726831625838525</v>
      </c>
      <c r="F2151">
        <f t="shared" si="99"/>
        <v>6.055937307563384</v>
      </c>
    </row>
    <row r="2152" spans="1:6" ht="13.5">
      <c r="A2152" s="107">
        <f t="shared" si="101"/>
        <v>1.3370224713348802</v>
      </c>
      <c r="C2152">
        <f t="shared" si="100"/>
        <v>0.9727991093627275</v>
      </c>
      <c r="F2152">
        <f t="shared" si="99"/>
        <v>6.0571912734702185</v>
      </c>
    </row>
    <row r="2153" spans="1:6" ht="13.5">
      <c r="A2153" s="107">
        <f t="shared" si="101"/>
        <v>1.3375224713348801</v>
      </c>
      <c r="C2153">
        <f t="shared" si="100"/>
        <v>0.9729148129418302</v>
      </c>
      <c r="F2153">
        <f t="shared" si="99"/>
        <v>6.058442632460041</v>
      </c>
    </row>
    <row r="2154" spans="1:6" ht="13.5">
      <c r="A2154" s="107">
        <f t="shared" si="101"/>
        <v>1.33802247133488</v>
      </c>
      <c r="C2154">
        <f t="shared" si="100"/>
        <v>0.9730302732922349</v>
      </c>
      <c r="F2154">
        <f t="shared" si="99"/>
        <v>6.059691384065016</v>
      </c>
    </row>
    <row r="2155" spans="1:6" ht="13.5">
      <c r="A2155" s="107">
        <f t="shared" si="101"/>
        <v>1.33852247133488</v>
      </c>
      <c r="C2155">
        <f t="shared" si="100"/>
        <v>0.9731454903850763</v>
      </c>
      <c r="F2155">
        <f t="shared" si="99"/>
        <v>6.060937527818345</v>
      </c>
    </row>
    <row r="2156" spans="1:6" ht="13.5">
      <c r="A2156" s="107">
        <f t="shared" si="101"/>
        <v>1.33902247133488</v>
      </c>
      <c r="C2156">
        <f t="shared" si="100"/>
        <v>0.97326046419155</v>
      </c>
      <c r="F2156">
        <f t="shared" si="99"/>
        <v>6.062181063254293</v>
      </c>
    </row>
    <row r="2157" spans="1:6" ht="13.5">
      <c r="A2157" s="107">
        <f t="shared" si="101"/>
        <v>1.33952247133488</v>
      </c>
      <c r="C2157">
        <f t="shared" si="100"/>
        <v>0.9733751946829129</v>
      </c>
      <c r="F2157">
        <f t="shared" si="99"/>
        <v>6.063421989908179</v>
      </c>
    </row>
    <row r="2158" spans="1:6" ht="13.5">
      <c r="A2158" s="107">
        <f t="shared" si="101"/>
        <v>1.3400224713348798</v>
      </c>
      <c r="C2158">
        <f t="shared" si="100"/>
        <v>0.9734896818304821</v>
      </c>
      <c r="F2158">
        <f t="shared" si="99"/>
        <v>6.064660307316359</v>
      </c>
    </row>
    <row r="2159" spans="1:6" ht="13.5">
      <c r="A2159" s="107">
        <f t="shared" si="101"/>
        <v>1.3405224713348798</v>
      </c>
      <c r="C2159">
        <f t="shared" si="100"/>
        <v>0.9736039256056359</v>
      </c>
      <c r="F2159">
        <f t="shared" si="99"/>
        <v>6.0658960150162455</v>
      </c>
    </row>
    <row r="2160" spans="1:6" ht="13.5">
      <c r="A2160" s="107">
        <f t="shared" si="101"/>
        <v>1.3410224713348797</v>
      </c>
      <c r="C2160">
        <f t="shared" si="100"/>
        <v>0.9737179259798134</v>
      </c>
      <c r="F2160">
        <f t="shared" si="99"/>
        <v>6.0671291125463025</v>
      </c>
    </row>
    <row r="2161" spans="1:6" ht="13.5">
      <c r="A2161" s="107">
        <f t="shared" si="101"/>
        <v>1.3415224713348797</v>
      </c>
      <c r="C2161">
        <f t="shared" si="100"/>
        <v>0.9738316829245146</v>
      </c>
      <c r="F2161">
        <f t="shared" si="99"/>
        <v>6.068359599446041</v>
      </c>
    </row>
    <row r="2162" spans="1:6" ht="13.5">
      <c r="A2162" s="107">
        <f t="shared" si="101"/>
        <v>1.3420224713348796</v>
      </c>
      <c r="C2162">
        <f t="shared" si="100"/>
        <v>0.9739451964113</v>
      </c>
      <c r="F2162">
        <f t="shared" si="99"/>
        <v>6.069587475256019</v>
      </c>
    </row>
    <row r="2163" spans="1:6" ht="13.5">
      <c r="A2163" s="107">
        <f t="shared" si="101"/>
        <v>1.3425224713348796</v>
      </c>
      <c r="C2163">
        <f t="shared" si="100"/>
        <v>0.9740584664117914</v>
      </c>
      <c r="F2163">
        <f t="shared" si="99"/>
        <v>6.070812739517849</v>
      </c>
    </row>
    <row r="2164" spans="1:6" ht="13.5">
      <c r="A2164" s="107">
        <f t="shared" si="101"/>
        <v>1.3430224713348795</v>
      </c>
      <c r="C2164">
        <f t="shared" si="100"/>
        <v>0.9741714928976712</v>
      </c>
      <c r="F2164">
        <f t="shared" si="99"/>
        <v>6.072035391774179</v>
      </c>
    </row>
    <row r="2165" spans="1:6" ht="13.5">
      <c r="A2165" s="107">
        <f t="shared" si="101"/>
        <v>1.3435224713348795</v>
      </c>
      <c r="C2165">
        <f t="shared" si="100"/>
        <v>0.974284275840683</v>
      </c>
      <c r="F2165">
        <f t="shared" si="99"/>
        <v>6.073255431568721</v>
      </c>
    </row>
    <row r="2166" spans="1:6" ht="13.5">
      <c r="A2166" s="107">
        <f t="shared" si="101"/>
        <v>1.3440224713348794</v>
      </c>
      <c r="C2166">
        <f t="shared" si="100"/>
        <v>0.9743968152126309</v>
      </c>
      <c r="F2166">
        <f t="shared" si="99"/>
        <v>6.074472858446221</v>
      </c>
    </row>
    <row r="2167" spans="1:6" ht="13.5">
      <c r="A2167" s="107">
        <f t="shared" si="101"/>
        <v>1.3445224713348793</v>
      </c>
      <c r="C2167">
        <f t="shared" si="100"/>
        <v>0.97450911098538</v>
      </c>
      <c r="F2167">
        <f t="shared" si="99"/>
        <v>6.075687671952479</v>
      </c>
    </row>
    <row r="2168" spans="1:6" ht="13.5">
      <c r="A2168" s="107">
        <f t="shared" si="101"/>
        <v>1.3450224713348793</v>
      </c>
      <c r="C2168">
        <f t="shared" si="100"/>
        <v>0.9746211631308564</v>
      </c>
      <c r="F2168">
        <f t="shared" si="99"/>
        <v>6.076899871634339</v>
      </c>
    </row>
    <row r="2169" spans="1:6" ht="13.5">
      <c r="A2169" s="107">
        <f t="shared" si="101"/>
        <v>1.3455224713348792</v>
      </c>
      <c r="C2169">
        <f t="shared" si="100"/>
        <v>0.9747329716210471</v>
      </c>
      <c r="F2169">
        <f t="shared" si="99"/>
        <v>6.078109457039694</v>
      </c>
    </row>
    <row r="2170" spans="1:6" ht="13.5">
      <c r="A2170" s="107">
        <f t="shared" si="101"/>
        <v>1.3460224713348792</v>
      </c>
      <c r="C2170">
        <f t="shared" si="100"/>
        <v>0.9748445364280001</v>
      </c>
      <c r="F2170">
        <f t="shared" si="99"/>
        <v>6.079316427717477</v>
      </c>
    </row>
    <row r="2171" spans="1:6" ht="13.5">
      <c r="A2171" s="107">
        <f t="shared" si="101"/>
        <v>1.3465224713348791</v>
      </c>
      <c r="C2171">
        <f t="shared" si="100"/>
        <v>0.974955857523824</v>
      </c>
      <c r="F2171">
        <f t="shared" si="99"/>
        <v>6.080520783217675</v>
      </c>
    </row>
    <row r="2172" spans="1:6" ht="13.5">
      <c r="A2172" s="107">
        <f t="shared" si="101"/>
        <v>1.347022471334879</v>
      </c>
      <c r="C2172">
        <f t="shared" si="100"/>
        <v>0.9750669348806885</v>
      </c>
      <c r="F2172">
        <f t="shared" si="99"/>
        <v>6.081722523091313</v>
      </c>
    </row>
    <row r="2173" spans="1:6" ht="13.5">
      <c r="A2173" s="107">
        <f t="shared" si="101"/>
        <v>1.347522471334879</v>
      </c>
      <c r="C2173">
        <f t="shared" si="100"/>
        <v>0.9751777684708245</v>
      </c>
      <c r="F2173">
        <f t="shared" si="99"/>
        <v>6.082921646890471</v>
      </c>
    </row>
    <row r="2174" spans="1:6" ht="13.5">
      <c r="A2174" s="107">
        <f t="shared" si="101"/>
        <v>1.348022471334879</v>
      </c>
      <c r="C2174">
        <f t="shared" si="100"/>
        <v>0.9752883582665234</v>
      </c>
      <c r="F2174">
        <f t="shared" si="99"/>
        <v>6.084118154168257</v>
      </c>
    </row>
    <row r="2175" spans="1:6" ht="13.5">
      <c r="A2175" s="107">
        <f t="shared" si="101"/>
        <v>1.348522471334879</v>
      </c>
      <c r="C2175">
        <f t="shared" si="100"/>
        <v>0.9753987042401377</v>
      </c>
      <c r="F2175">
        <f t="shared" si="99"/>
        <v>6.085312044478836</v>
      </c>
    </row>
    <row r="2176" spans="1:6" ht="13.5">
      <c r="A2176" s="107">
        <f t="shared" si="101"/>
        <v>1.3490224713348788</v>
      </c>
      <c r="C2176">
        <f t="shared" si="100"/>
        <v>0.9755088063640812</v>
      </c>
      <c r="F2176">
        <f t="shared" si="99"/>
        <v>6.086503317377422</v>
      </c>
    </row>
    <row r="2177" spans="1:6" ht="13.5">
      <c r="A2177" s="107">
        <f t="shared" si="101"/>
        <v>1.3495224713348788</v>
      </c>
      <c r="C2177">
        <f t="shared" si="100"/>
        <v>0.9756186646108281</v>
      </c>
      <c r="F2177">
        <f t="shared" si="99"/>
        <v>6.087691972420253</v>
      </c>
    </row>
    <row r="2178" spans="1:6" ht="13.5">
      <c r="A2178" s="107">
        <f t="shared" si="101"/>
        <v>1.3500224713348787</v>
      </c>
      <c r="C2178">
        <f t="shared" si="100"/>
        <v>0.9757282789529139</v>
      </c>
      <c r="F2178">
        <f t="shared" si="99"/>
        <v>6.088878009164632</v>
      </c>
    </row>
    <row r="2179" spans="1:6" ht="13.5">
      <c r="A2179" s="107">
        <f t="shared" si="101"/>
        <v>1.3505224713348787</v>
      </c>
      <c r="C2179">
        <f t="shared" si="100"/>
        <v>0.9758376493629352</v>
      </c>
      <c r="F2179">
        <f t="shared" si="99"/>
        <v>6.090061427168889</v>
      </c>
    </row>
    <row r="2180" spans="1:6" ht="13.5">
      <c r="A2180" s="107">
        <f t="shared" si="101"/>
        <v>1.3510224713348786</v>
      </c>
      <c r="C2180">
        <f t="shared" si="100"/>
        <v>0.975946775813549</v>
      </c>
      <c r="F2180">
        <f t="shared" si="99"/>
        <v>6.091242225992405</v>
      </c>
    </row>
    <row r="2181" spans="1:6" ht="13.5">
      <c r="A2181" s="107">
        <f t="shared" si="101"/>
        <v>1.3515224713348786</v>
      </c>
      <c r="C2181">
        <f t="shared" si="100"/>
        <v>0.9760556582774741</v>
      </c>
      <c r="F2181">
        <f t="shared" si="99"/>
        <v>6.092420405195601</v>
      </c>
    </row>
    <row r="2182" spans="1:6" ht="13.5">
      <c r="A2182" s="107">
        <f t="shared" si="101"/>
        <v>1.3520224713348785</v>
      </c>
      <c r="C2182">
        <f t="shared" si="100"/>
        <v>0.9761642967274897</v>
      </c>
      <c r="F2182">
        <f t="shared" si="99"/>
        <v>6.093595964339945</v>
      </c>
    </row>
    <row r="2183" spans="1:6" ht="13.5">
      <c r="A2183" s="107">
        <f t="shared" si="101"/>
        <v>1.3525224713348785</v>
      </c>
      <c r="C2183">
        <f t="shared" si="100"/>
        <v>0.9762726911364362</v>
      </c>
      <c r="F2183">
        <f t="shared" si="99"/>
        <v>6.094768902987935</v>
      </c>
    </row>
    <row r="2184" spans="1:6" ht="13.5">
      <c r="A2184" s="107">
        <f t="shared" si="101"/>
        <v>1.3530224713348784</v>
      </c>
      <c r="C2184">
        <f t="shared" si="100"/>
        <v>0.9763808414772149</v>
      </c>
      <c r="F2184">
        <f aca="true" t="shared" si="102" ref="F2184:F2247">(Vdc_min_s1*C2184-Vo_s1)*(Vdc_min_s1*C2184-Vo_s1)*0.0005/C2184</f>
        <v>6.09593922070312</v>
      </c>
    </row>
    <row r="2185" spans="1:6" ht="13.5">
      <c r="A2185" s="107">
        <f t="shared" si="101"/>
        <v>1.3535224713348784</v>
      </c>
      <c r="C2185">
        <f t="shared" si="100"/>
        <v>0.9764887477227885</v>
      </c>
      <c r="F2185">
        <f t="shared" si="102"/>
        <v>6.0971069170500884</v>
      </c>
    </row>
    <row r="2186" spans="1:6" ht="13.5">
      <c r="A2186" s="107">
        <f t="shared" si="101"/>
        <v>1.3540224713348783</v>
      </c>
      <c r="C2186">
        <f aca="true" t="shared" si="103" ref="C2186:C2249">SIN(A2186)</f>
        <v>0.9765964098461801</v>
      </c>
      <c r="F2186">
        <f t="shared" si="102"/>
        <v>6.098271991594472</v>
      </c>
    </row>
    <row r="2187" spans="1:6" ht="13.5">
      <c r="A2187" s="107">
        <f aca="true" t="shared" si="104" ref="A2187:A2250">A2186+0.0005</f>
        <v>1.3545224713348782</v>
      </c>
      <c r="C2187">
        <f t="shared" si="103"/>
        <v>0.9767038278204744</v>
      </c>
      <c r="F2187">
        <f t="shared" si="102"/>
        <v>6.099434443902932</v>
      </c>
    </row>
    <row r="2188" spans="1:6" ht="13.5">
      <c r="A2188" s="107">
        <f t="shared" si="104"/>
        <v>1.3550224713348782</v>
      </c>
      <c r="C2188">
        <f t="shared" si="103"/>
        <v>0.9768110016188167</v>
      </c>
      <c r="F2188">
        <f t="shared" si="102"/>
        <v>6.100594273543178</v>
      </c>
    </row>
    <row r="2189" spans="1:6" ht="13.5">
      <c r="A2189" s="107">
        <f t="shared" si="104"/>
        <v>1.3555224713348781</v>
      </c>
      <c r="C2189">
        <f t="shared" si="103"/>
        <v>0.9769179312144138</v>
      </c>
      <c r="F2189">
        <f t="shared" si="102"/>
        <v>6.101751480083968</v>
      </c>
    </row>
    <row r="2190" spans="1:6" ht="13.5">
      <c r="A2190" s="107">
        <f t="shared" si="104"/>
        <v>1.356022471334878</v>
      </c>
      <c r="C2190">
        <f t="shared" si="103"/>
        <v>0.9770246165805333</v>
      </c>
      <c r="F2190">
        <f t="shared" si="102"/>
        <v>6.102906063095084</v>
      </c>
    </row>
    <row r="2191" spans="1:6" ht="13.5">
      <c r="A2191" s="107">
        <f t="shared" si="104"/>
        <v>1.356522471334878</v>
      </c>
      <c r="C2191">
        <f t="shared" si="103"/>
        <v>0.9771310576905036</v>
      </c>
      <c r="F2191">
        <f t="shared" si="102"/>
        <v>6.104058022147353</v>
      </c>
    </row>
    <row r="2192" spans="1:6" ht="13.5">
      <c r="A2192" s="107">
        <f t="shared" si="104"/>
        <v>1.357022471334878</v>
      </c>
      <c r="C2192">
        <f t="shared" si="103"/>
        <v>0.9772372545177146</v>
      </c>
      <c r="F2192">
        <f t="shared" si="102"/>
        <v>6.105207356812642</v>
      </c>
    </row>
    <row r="2193" spans="1:6" ht="13.5">
      <c r="A2193" s="107">
        <f t="shared" si="104"/>
        <v>1.357522471334878</v>
      </c>
      <c r="C2193">
        <f t="shared" si="103"/>
        <v>0.977343207035617</v>
      </c>
      <c r="F2193">
        <f t="shared" si="102"/>
        <v>6.106354066663854</v>
      </c>
    </row>
    <row r="2194" spans="1:6" ht="13.5">
      <c r="A2194" s="107">
        <f t="shared" si="104"/>
        <v>1.3580224713348779</v>
      </c>
      <c r="C2194">
        <f t="shared" si="103"/>
        <v>0.9774489152177228</v>
      </c>
      <c r="F2194">
        <f t="shared" si="102"/>
        <v>6.107498151274938</v>
      </c>
    </row>
    <row r="2195" spans="1:6" ht="13.5">
      <c r="A2195" s="107">
        <f t="shared" si="104"/>
        <v>1.3585224713348778</v>
      </c>
      <c r="C2195">
        <f t="shared" si="103"/>
        <v>0.9775543790376049</v>
      </c>
      <c r="F2195">
        <f t="shared" si="102"/>
        <v>6.108639610220871</v>
      </c>
    </row>
    <row r="2196" spans="1:6" ht="13.5">
      <c r="A2196" s="107">
        <f t="shared" si="104"/>
        <v>1.3590224713348777</v>
      </c>
      <c r="C2196">
        <f t="shared" si="103"/>
        <v>0.9776595984688973</v>
      </c>
      <c r="F2196">
        <f t="shared" si="102"/>
        <v>6.109778443077674</v>
      </c>
    </row>
    <row r="2197" spans="1:6" ht="13.5">
      <c r="A2197" s="107">
        <f t="shared" si="104"/>
        <v>1.3595224713348777</v>
      </c>
      <c r="C2197">
        <f t="shared" si="103"/>
        <v>0.9777645734852951</v>
      </c>
      <c r="F2197">
        <f t="shared" si="102"/>
        <v>6.110914649422397</v>
      </c>
    </row>
    <row r="2198" spans="1:6" ht="13.5">
      <c r="A2198" s="107">
        <f t="shared" si="104"/>
        <v>1.3600224713348776</v>
      </c>
      <c r="C2198">
        <f t="shared" si="103"/>
        <v>0.9778693040605547</v>
      </c>
      <c r="F2198">
        <f t="shared" si="102"/>
        <v>6.112048228833142</v>
      </c>
    </row>
    <row r="2199" spans="1:6" ht="13.5">
      <c r="A2199" s="107">
        <f t="shared" si="104"/>
        <v>1.3605224713348776</v>
      </c>
      <c r="C2199">
        <f t="shared" si="103"/>
        <v>0.9779737901684934</v>
      </c>
      <c r="F2199">
        <f t="shared" si="102"/>
        <v>6.113179180889032</v>
      </c>
    </row>
    <row r="2200" spans="1:6" ht="13.5">
      <c r="A2200" s="107">
        <f t="shared" si="104"/>
        <v>1.3610224713348775</v>
      </c>
      <c r="C2200">
        <f t="shared" si="103"/>
        <v>0.9780780317829896</v>
      </c>
      <c r="F2200">
        <f t="shared" si="102"/>
        <v>6.114307505170236</v>
      </c>
    </row>
    <row r="2201" spans="1:6" ht="13.5">
      <c r="A2201" s="107">
        <f t="shared" si="104"/>
        <v>1.3615224713348775</v>
      </c>
      <c r="C2201">
        <f t="shared" si="103"/>
        <v>0.978182028877983</v>
      </c>
      <c r="F2201">
        <f t="shared" si="102"/>
        <v>6.115433201257956</v>
      </c>
    </row>
    <row r="2202" spans="1:6" ht="13.5">
      <c r="A2202" s="107">
        <f t="shared" si="104"/>
        <v>1.3620224713348774</v>
      </c>
      <c r="C2202">
        <f t="shared" si="103"/>
        <v>0.9782857814274742</v>
      </c>
      <c r="F2202">
        <f t="shared" si="102"/>
        <v>6.116556268734432</v>
      </c>
    </row>
    <row r="2203" spans="1:6" ht="13.5">
      <c r="A2203" s="107">
        <f t="shared" si="104"/>
        <v>1.3625224713348774</v>
      </c>
      <c r="C2203">
        <f t="shared" si="103"/>
        <v>0.9783892894055252</v>
      </c>
      <c r="F2203">
        <f t="shared" si="102"/>
        <v>6.117676707182935</v>
      </c>
    </row>
    <row r="2204" spans="1:6" ht="13.5">
      <c r="A2204" s="107">
        <f t="shared" si="104"/>
        <v>1.3630224713348773</v>
      </c>
      <c r="C2204">
        <f t="shared" si="103"/>
        <v>0.9784925527862589</v>
      </c>
      <c r="F2204">
        <f t="shared" si="102"/>
        <v>6.118794516187775</v>
      </c>
    </row>
    <row r="2205" spans="1:6" ht="13.5">
      <c r="A2205" s="107">
        <f t="shared" si="104"/>
        <v>1.3635224713348773</v>
      </c>
      <c r="C2205">
        <f t="shared" si="103"/>
        <v>0.9785955715438596</v>
      </c>
      <c r="F2205">
        <f t="shared" si="102"/>
        <v>6.1199096953342975</v>
      </c>
    </row>
    <row r="2206" spans="1:6" ht="13.5">
      <c r="A2206" s="107">
        <f t="shared" si="104"/>
        <v>1.3640224713348772</v>
      </c>
      <c r="C2206">
        <f t="shared" si="103"/>
        <v>0.9786983456525724</v>
      </c>
      <c r="F2206">
        <f t="shared" si="102"/>
        <v>6.121022244208878</v>
      </c>
    </row>
    <row r="2207" spans="1:6" ht="13.5">
      <c r="A2207" s="107">
        <f t="shared" si="104"/>
        <v>1.3645224713348771</v>
      </c>
      <c r="C2207">
        <f t="shared" si="103"/>
        <v>0.9788008750867039</v>
      </c>
      <c r="F2207">
        <f t="shared" si="102"/>
        <v>6.122132162398929</v>
      </c>
    </row>
    <row r="2208" spans="1:6" ht="13.5">
      <c r="A2208" s="107">
        <f t="shared" si="104"/>
        <v>1.365022471334877</v>
      </c>
      <c r="C2208">
        <f t="shared" si="103"/>
        <v>0.9789031598206217</v>
      </c>
      <c r="F2208">
        <f t="shared" si="102"/>
        <v>6.123239449492901</v>
      </c>
    </row>
    <row r="2209" spans="1:6" ht="13.5">
      <c r="A2209" s="107">
        <f t="shared" si="104"/>
        <v>1.365522471334877</v>
      </c>
      <c r="C2209">
        <f t="shared" si="103"/>
        <v>0.9790051998287548</v>
      </c>
      <c r="F2209">
        <f t="shared" si="102"/>
        <v>6.124344105080275</v>
      </c>
    </row>
    <row r="2210" spans="1:6" ht="13.5">
      <c r="A2210" s="107">
        <f t="shared" si="104"/>
        <v>1.366022471334877</v>
      </c>
      <c r="C2210">
        <f t="shared" si="103"/>
        <v>0.9791069950855928</v>
      </c>
      <c r="F2210">
        <f t="shared" si="102"/>
        <v>6.125446128751559</v>
      </c>
    </row>
    <row r="2211" spans="1:6" ht="13.5">
      <c r="A2211" s="107">
        <f t="shared" si="104"/>
        <v>1.366522471334877</v>
      </c>
      <c r="C2211">
        <f t="shared" si="103"/>
        <v>0.9792085455656874</v>
      </c>
      <c r="F2211">
        <f t="shared" si="102"/>
        <v>6.126545520098303</v>
      </c>
    </row>
    <row r="2212" spans="1:6" ht="13.5">
      <c r="A2212" s="107">
        <f t="shared" si="104"/>
        <v>1.3670224713348769</v>
      </c>
      <c r="C2212">
        <f t="shared" si="103"/>
        <v>0.9793098512436506</v>
      </c>
      <c r="F2212">
        <f t="shared" si="102"/>
        <v>6.127642278713089</v>
      </c>
    </row>
    <row r="2213" spans="1:6" ht="13.5">
      <c r="A2213" s="107">
        <f t="shared" si="104"/>
        <v>1.3675224713348768</v>
      </c>
      <c r="C2213">
        <f t="shared" si="103"/>
        <v>0.979410912094156</v>
      </c>
      <c r="F2213">
        <f t="shared" si="102"/>
        <v>6.12873640418953</v>
      </c>
    </row>
    <row r="2214" spans="1:6" ht="13.5">
      <c r="A2214" s="107">
        <f t="shared" si="104"/>
        <v>1.3680224713348768</v>
      </c>
      <c r="C2214">
        <f t="shared" si="103"/>
        <v>0.9795117280919385</v>
      </c>
      <c r="F2214">
        <f t="shared" si="102"/>
        <v>6.129827896122265</v>
      </c>
    </row>
    <row r="2215" spans="1:6" ht="13.5">
      <c r="A2215" s="107">
        <f t="shared" si="104"/>
        <v>1.3685224713348767</v>
      </c>
      <c r="C2215">
        <f t="shared" si="103"/>
        <v>0.9796122992117942</v>
      </c>
      <c r="F2215">
        <f t="shared" si="102"/>
        <v>6.130916754106974</v>
      </c>
    </row>
    <row r="2216" spans="1:6" ht="13.5">
      <c r="A2216" s="107">
        <f t="shared" si="104"/>
        <v>1.3690224713348766</v>
      </c>
      <c r="C2216">
        <f t="shared" si="103"/>
        <v>0.9797126254285801</v>
      </c>
      <c r="F2216">
        <f t="shared" si="102"/>
        <v>6.132002977740368</v>
      </c>
    </row>
    <row r="2217" spans="1:6" ht="13.5">
      <c r="A2217" s="107">
        <f t="shared" si="104"/>
        <v>1.3695224713348766</v>
      </c>
      <c r="C2217">
        <f t="shared" si="103"/>
        <v>0.9798127067172147</v>
      </c>
      <c r="F2217">
        <f t="shared" si="102"/>
        <v>6.133086566620184</v>
      </c>
    </row>
    <row r="2218" spans="1:6" ht="13.5">
      <c r="A2218" s="107">
        <f t="shared" si="104"/>
        <v>1.3700224713348765</v>
      </c>
      <c r="C2218">
        <f t="shared" si="103"/>
        <v>0.9799125430526778</v>
      </c>
      <c r="F2218">
        <f t="shared" si="102"/>
        <v>6.134167520345194</v>
      </c>
    </row>
    <row r="2219" spans="1:6" ht="13.5">
      <c r="A2219" s="107">
        <f t="shared" si="104"/>
        <v>1.3705224713348765</v>
      </c>
      <c r="C2219">
        <f t="shared" si="103"/>
        <v>0.9800121344100102</v>
      </c>
      <c r="F2219">
        <f t="shared" si="102"/>
        <v>6.135245838515197</v>
      </c>
    </row>
    <row r="2220" spans="1:6" ht="13.5">
      <c r="A2220" s="107">
        <f t="shared" si="104"/>
        <v>1.3710224713348764</v>
      </c>
      <c r="C2220">
        <f t="shared" si="103"/>
        <v>0.9801114807643141</v>
      </c>
      <c r="F2220">
        <f t="shared" si="102"/>
        <v>6.1363215207310295</v>
      </c>
    </row>
    <row r="2221" spans="1:6" ht="13.5">
      <c r="A2221" s="107">
        <f t="shared" si="104"/>
        <v>1.3715224713348764</v>
      </c>
      <c r="C2221">
        <f t="shared" si="103"/>
        <v>0.980210582090753</v>
      </c>
      <c r="F2221">
        <f t="shared" si="102"/>
        <v>6.13739456659455</v>
      </c>
    </row>
    <row r="2222" spans="1:6" ht="13.5">
      <c r="A2222" s="107">
        <f t="shared" si="104"/>
        <v>1.3720224713348763</v>
      </c>
      <c r="C2222">
        <f t="shared" si="103"/>
        <v>0.9803094383645514</v>
      </c>
      <c r="F2222">
        <f t="shared" si="102"/>
        <v>6.138464975708656</v>
      </c>
    </row>
    <row r="2223" spans="1:6" ht="13.5">
      <c r="A2223" s="107">
        <f t="shared" si="104"/>
        <v>1.3725224713348763</v>
      </c>
      <c r="C2223">
        <f t="shared" si="103"/>
        <v>0.9804080495609954</v>
      </c>
      <c r="F2223">
        <f t="shared" si="102"/>
        <v>6.139532747677262</v>
      </c>
    </row>
    <row r="2224" spans="1:6" ht="13.5">
      <c r="A2224" s="107">
        <f t="shared" si="104"/>
        <v>1.3730224713348762</v>
      </c>
      <c r="C2224">
        <f t="shared" si="103"/>
        <v>0.980506415655432</v>
      </c>
      <c r="F2224">
        <f t="shared" si="102"/>
        <v>6.140597882105327</v>
      </c>
    </row>
    <row r="2225" spans="1:6" ht="13.5">
      <c r="A2225" s="107">
        <f t="shared" si="104"/>
        <v>1.3735224713348761</v>
      </c>
      <c r="C2225">
        <f t="shared" si="103"/>
        <v>0.9806045366232699</v>
      </c>
      <c r="F2225">
        <f t="shared" si="102"/>
        <v>6.141660378598832</v>
      </c>
    </row>
    <row r="2226" spans="1:6" ht="13.5">
      <c r="A2226" s="107">
        <f t="shared" si="104"/>
        <v>1.374022471334876</v>
      </c>
      <c r="C2226">
        <f t="shared" si="103"/>
        <v>0.9807024124399787</v>
      </c>
      <c r="F2226">
        <f t="shared" si="102"/>
        <v>6.142720236764777</v>
      </c>
    </row>
    <row r="2227" spans="1:6" ht="13.5">
      <c r="A2227" s="107">
        <f t="shared" si="104"/>
        <v>1.374522471334876</v>
      </c>
      <c r="C2227">
        <f t="shared" si="103"/>
        <v>0.9808000430810895</v>
      </c>
      <c r="F2227">
        <f t="shared" si="102"/>
        <v>6.143777456211212</v>
      </c>
    </row>
    <row r="2228" spans="1:6" ht="13.5">
      <c r="A2228" s="107">
        <f t="shared" si="104"/>
        <v>1.375022471334876</v>
      </c>
      <c r="C2228">
        <f t="shared" si="103"/>
        <v>0.9808974285221946</v>
      </c>
      <c r="F2228">
        <f t="shared" si="102"/>
        <v>6.1448320365471965</v>
      </c>
    </row>
    <row r="2229" spans="1:6" ht="13.5">
      <c r="A2229" s="107">
        <f t="shared" si="104"/>
        <v>1.375522471334876</v>
      </c>
      <c r="C2229">
        <f t="shared" si="103"/>
        <v>0.9809945687389477</v>
      </c>
      <c r="F2229">
        <f t="shared" si="102"/>
        <v>6.145883977382827</v>
      </c>
    </row>
    <row r="2230" spans="1:6" ht="13.5">
      <c r="A2230" s="107">
        <f t="shared" si="104"/>
        <v>1.3760224713348759</v>
      </c>
      <c r="C2230">
        <f t="shared" si="103"/>
        <v>0.9810914637070638</v>
      </c>
      <c r="F2230">
        <f t="shared" si="102"/>
        <v>6.1469332783292225</v>
      </c>
    </row>
    <row r="2231" spans="1:6" ht="13.5">
      <c r="A2231" s="107">
        <f t="shared" si="104"/>
        <v>1.3765224713348758</v>
      </c>
      <c r="C2231">
        <f t="shared" si="103"/>
        <v>0.9811881134023189</v>
      </c>
      <c r="F2231">
        <f t="shared" si="102"/>
        <v>6.147979938998537</v>
      </c>
    </row>
    <row r="2232" spans="1:6" ht="13.5">
      <c r="A2232" s="107">
        <f t="shared" si="104"/>
        <v>1.3770224713348758</v>
      </c>
      <c r="C2232">
        <f t="shared" si="103"/>
        <v>0.9812845178005509</v>
      </c>
      <c r="F2232">
        <f t="shared" si="102"/>
        <v>6.149023959003949</v>
      </c>
    </row>
    <row r="2233" spans="1:6" ht="13.5">
      <c r="A2233" s="107">
        <f t="shared" si="104"/>
        <v>1.3775224713348757</v>
      </c>
      <c r="C2233">
        <f t="shared" si="103"/>
        <v>0.9813806768776586</v>
      </c>
      <c r="F2233">
        <f t="shared" si="102"/>
        <v>6.1500653379596555</v>
      </c>
    </row>
    <row r="2234" spans="1:6" ht="13.5">
      <c r="A2234" s="107">
        <f t="shared" si="104"/>
        <v>1.3780224713348757</v>
      </c>
      <c r="C2234">
        <f t="shared" si="103"/>
        <v>0.9814765906096021</v>
      </c>
      <c r="F2234">
        <f t="shared" si="102"/>
        <v>6.151104075480893</v>
      </c>
    </row>
    <row r="2235" spans="1:6" ht="13.5">
      <c r="A2235" s="107">
        <f t="shared" si="104"/>
        <v>1.3785224713348756</v>
      </c>
      <c r="C2235">
        <f t="shared" si="103"/>
        <v>0.9815722589724031</v>
      </c>
      <c r="F2235">
        <f t="shared" si="102"/>
        <v>6.152140171183917</v>
      </c>
    </row>
    <row r="2236" spans="1:6" ht="13.5">
      <c r="A2236" s="107">
        <f t="shared" si="104"/>
        <v>1.3790224713348755</v>
      </c>
      <c r="C2236">
        <f t="shared" si="103"/>
        <v>0.9816676819421445</v>
      </c>
      <c r="F2236">
        <f t="shared" si="102"/>
        <v>6.1531736246860085</v>
      </c>
    </row>
    <row r="2237" spans="1:6" ht="13.5">
      <c r="A2237" s="107">
        <f t="shared" si="104"/>
        <v>1.3795224713348755</v>
      </c>
      <c r="C2237">
        <f t="shared" si="103"/>
        <v>0.9817628594949704</v>
      </c>
      <c r="F2237">
        <f t="shared" si="102"/>
        <v>6.154204435605479</v>
      </c>
    </row>
    <row r="2238" spans="1:6" ht="13.5">
      <c r="A2238" s="107">
        <f t="shared" si="104"/>
        <v>1.3800224713348754</v>
      </c>
      <c r="C2238">
        <f t="shared" si="103"/>
        <v>0.9818577916070867</v>
      </c>
      <c r="F2238">
        <f t="shared" si="102"/>
        <v>6.155232603561663</v>
      </c>
    </row>
    <row r="2239" spans="1:6" ht="13.5">
      <c r="A2239" s="107">
        <f t="shared" si="104"/>
        <v>1.3805224713348754</v>
      </c>
      <c r="C2239">
        <f t="shared" si="103"/>
        <v>0.9819524782547602</v>
      </c>
      <c r="F2239">
        <f t="shared" si="102"/>
        <v>6.156258128174915</v>
      </c>
    </row>
    <row r="2240" spans="1:6" ht="13.5">
      <c r="A2240" s="107">
        <f t="shared" si="104"/>
        <v>1.3810224713348753</v>
      </c>
      <c r="C2240">
        <f t="shared" si="103"/>
        <v>0.9820469194143191</v>
      </c>
      <c r="F2240">
        <f t="shared" si="102"/>
        <v>6.157281009066628</v>
      </c>
    </row>
    <row r="2241" spans="1:6" ht="13.5">
      <c r="A2241" s="107">
        <f t="shared" si="104"/>
        <v>1.3815224713348753</v>
      </c>
      <c r="C2241">
        <f t="shared" si="103"/>
        <v>0.9821411150621534</v>
      </c>
      <c r="F2241">
        <f t="shared" si="102"/>
        <v>6.158301245859205</v>
      </c>
    </row>
    <row r="2242" spans="1:6" ht="13.5">
      <c r="A2242" s="107">
        <f t="shared" si="104"/>
        <v>1.3820224713348752</v>
      </c>
      <c r="C2242">
        <f t="shared" si="103"/>
        <v>0.982235065174714</v>
      </c>
      <c r="F2242">
        <f t="shared" si="102"/>
        <v>6.159318838176085</v>
      </c>
    </row>
    <row r="2243" spans="1:6" ht="13.5">
      <c r="A2243" s="107">
        <f t="shared" si="104"/>
        <v>1.3825224713348752</v>
      </c>
      <c r="C2243">
        <f t="shared" si="103"/>
        <v>0.9823287697285135</v>
      </c>
      <c r="F2243">
        <f t="shared" si="102"/>
        <v>6.160333785641724</v>
      </c>
    </row>
    <row r="2244" spans="1:6" ht="13.5">
      <c r="A2244" s="107">
        <f t="shared" si="104"/>
        <v>1.383022471334875</v>
      </c>
      <c r="C2244">
        <f t="shared" si="103"/>
        <v>0.9824222287001255</v>
      </c>
      <c r="F2244">
        <f t="shared" si="102"/>
        <v>6.161346087881602</v>
      </c>
    </row>
    <row r="2245" spans="1:6" ht="13.5">
      <c r="A2245" s="107">
        <f t="shared" si="104"/>
        <v>1.383522471334875</v>
      </c>
      <c r="C2245">
        <f t="shared" si="103"/>
        <v>0.9825154420661856</v>
      </c>
      <c r="F2245">
        <f t="shared" si="102"/>
        <v>6.162355744522232</v>
      </c>
    </row>
    <row r="2246" spans="1:6" ht="13.5">
      <c r="A2246" s="107">
        <f t="shared" si="104"/>
        <v>1.384022471334875</v>
      </c>
      <c r="C2246">
        <f t="shared" si="103"/>
        <v>0.9826084098033903</v>
      </c>
      <c r="F2246">
        <f t="shared" si="102"/>
        <v>6.163362755191138</v>
      </c>
    </row>
    <row r="2247" spans="1:6" ht="13.5">
      <c r="A2247" s="107">
        <f t="shared" si="104"/>
        <v>1.384522471334875</v>
      </c>
      <c r="C2247">
        <f t="shared" si="103"/>
        <v>0.9827011318884976</v>
      </c>
      <c r="F2247">
        <f t="shared" si="102"/>
        <v>6.164367119516873</v>
      </c>
    </row>
    <row r="2248" spans="1:6" ht="13.5">
      <c r="A2248" s="107">
        <f t="shared" si="104"/>
        <v>1.3850224713348749</v>
      </c>
      <c r="C2248">
        <f t="shared" si="103"/>
        <v>0.9827936082983271</v>
      </c>
      <c r="F2248">
        <f aca="true" t="shared" si="105" ref="F2248:F2311">(Vdc_min_s1*C2248-Vo_s1)*(Vdc_min_s1*C2248-Vo_s1)*0.0005/C2248</f>
        <v>6.165368837129018</v>
      </c>
    </row>
    <row r="2249" spans="1:6" ht="13.5">
      <c r="A2249" s="107">
        <f t="shared" si="104"/>
        <v>1.3855224713348748</v>
      </c>
      <c r="C2249">
        <f t="shared" si="103"/>
        <v>0.9828858390097596</v>
      </c>
      <c r="F2249">
        <f t="shared" si="105"/>
        <v>6.166367907658166</v>
      </c>
    </row>
    <row r="2250" spans="1:6" ht="13.5">
      <c r="A2250" s="107">
        <f t="shared" si="104"/>
        <v>1.3860224713348748</v>
      </c>
      <c r="C2250">
        <f aca="true" t="shared" si="106" ref="C2250:C2313">SIN(A2250)</f>
        <v>0.9829778239997374</v>
      </c>
      <c r="F2250">
        <f t="shared" si="105"/>
        <v>6.167364330735938</v>
      </c>
    </row>
    <row r="2251" spans="1:6" ht="13.5">
      <c r="A2251" s="107">
        <f aca="true" t="shared" si="107" ref="A2251:A2314">A2250+0.0005</f>
        <v>1.3865224713348747</v>
      </c>
      <c r="C2251">
        <f t="shared" si="106"/>
        <v>0.9830695632452644</v>
      </c>
      <c r="F2251">
        <f t="shared" si="105"/>
        <v>6.168358105994982</v>
      </c>
    </row>
    <row r="2252" spans="1:6" ht="13.5">
      <c r="A2252" s="107">
        <f t="shared" si="107"/>
        <v>1.3870224713348747</v>
      </c>
      <c r="C2252">
        <f t="shared" si="106"/>
        <v>0.9831610567234057</v>
      </c>
      <c r="F2252">
        <f t="shared" si="105"/>
        <v>6.169349233068961</v>
      </c>
    </row>
    <row r="2253" spans="1:6" ht="13.5">
      <c r="A2253" s="107">
        <f t="shared" si="107"/>
        <v>1.3875224713348746</v>
      </c>
      <c r="C2253">
        <f t="shared" si="106"/>
        <v>0.983252304411288</v>
      </c>
      <c r="F2253">
        <f t="shared" si="105"/>
        <v>6.170337711592562</v>
      </c>
    </row>
    <row r="2254" spans="1:6" ht="13.5">
      <c r="A2254" s="107">
        <f t="shared" si="107"/>
        <v>1.3880224713348746</v>
      </c>
      <c r="C2254">
        <f t="shared" si="106"/>
        <v>0.9833433062860992</v>
      </c>
      <c r="F2254">
        <f t="shared" si="105"/>
        <v>6.171323541201491</v>
      </c>
    </row>
    <row r="2255" spans="1:6" ht="13.5">
      <c r="A2255" s="107">
        <f t="shared" si="107"/>
        <v>1.3885224713348745</v>
      </c>
      <c r="C2255">
        <f t="shared" si="106"/>
        <v>0.983434062325089</v>
      </c>
      <c r="F2255">
        <f t="shared" si="105"/>
        <v>6.172306721532481</v>
      </c>
    </row>
    <row r="2256" spans="1:6" ht="13.5">
      <c r="A2256" s="107">
        <f t="shared" si="107"/>
        <v>1.3890224713348744</v>
      </c>
      <c r="C2256">
        <f t="shared" si="106"/>
        <v>0.9835245725055684</v>
      </c>
      <c r="F2256">
        <f t="shared" si="105"/>
        <v>6.17328725222328</v>
      </c>
    </row>
    <row r="2257" spans="1:6" ht="13.5">
      <c r="A2257" s="107">
        <f t="shared" si="107"/>
        <v>1.3895224713348744</v>
      </c>
      <c r="C2257">
        <f t="shared" si="106"/>
        <v>0.9836148368049098</v>
      </c>
      <c r="F2257">
        <f t="shared" si="105"/>
        <v>6.1742651329126605</v>
      </c>
    </row>
    <row r="2258" spans="1:6" ht="13.5">
      <c r="A2258" s="107">
        <f t="shared" si="107"/>
        <v>1.3900224713348743</v>
      </c>
      <c r="C2258">
        <f t="shared" si="106"/>
        <v>0.9837048552005471</v>
      </c>
      <c r="F2258">
        <f t="shared" si="105"/>
        <v>6.175240363240414</v>
      </c>
    </row>
    <row r="2259" spans="1:6" ht="13.5">
      <c r="A2259" s="107">
        <f t="shared" si="107"/>
        <v>1.3905224713348743</v>
      </c>
      <c r="C2259">
        <f t="shared" si="106"/>
        <v>0.9837946276699756</v>
      </c>
      <c r="F2259">
        <f t="shared" si="105"/>
        <v>6.1762129428473544</v>
      </c>
    </row>
    <row r="2260" spans="1:6" ht="13.5">
      <c r="A2260" s="107">
        <f t="shared" si="107"/>
        <v>1.3910224713348742</v>
      </c>
      <c r="C2260">
        <f t="shared" si="106"/>
        <v>0.9838841541907525</v>
      </c>
      <c r="F2260">
        <f t="shared" si="105"/>
        <v>6.177182871375306</v>
      </c>
    </row>
    <row r="2261" spans="1:6" ht="13.5">
      <c r="A2261" s="107">
        <f t="shared" si="107"/>
        <v>1.3915224713348742</v>
      </c>
      <c r="C2261">
        <f t="shared" si="106"/>
        <v>0.9839734347404958</v>
      </c>
      <c r="F2261">
        <f t="shared" si="105"/>
        <v>6.17815014846713</v>
      </c>
    </row>
    <row r="2262" spans="1:6" ht="13.5">
      <c r="A2262" s="107">
        <f t="shared" si="107"/>
        <v>1.3920224713348741</v>
      </c>
      <c r="C2262">
        <f t="shared" si="106"/>
        <v>0.9840624692968857</v>
      </c>
      <c r="F2262">
        <f t="shared" si="105"/>
        <v>6.179114773766689</v>
      </c>
    </row>
    <row r="2263" spans="1:6" ht="13.5">
      <c r="A2263" s="107">
        <f t="shared" si="107"/>
        <v>1.392522471334874</v>
      </c>
      <c r="C2263">
        <f t="shared" si="106"/>
        <v>0.9841512578376632</v>
      </c>
      <c r="F2263">
        <f t="shared" si="105"/>
        <v>6.180076746918878</v>
      </c>
    </row>
    <row r="2264" spans="1:6" ht="13.5">
      <c r="A2264" s="107">
        <f t="shared" si="107"/>
        <v>1.393022471334874</v>
      </c>
      <c r="C2264">
        <f t="shared" si="106"/>
        <v>0.9842398003406315</v>
      </c>
      <c r="F2264">
        <f t="shared" si="105"/>
        <v>6.181036067569606</v>
      </c>
    </row>
    <row r="2265" spans="1:6" ht="13.5">
      <c r="A2265" s="107">
        <f t="shared" si="107"/>
        <v>1.393522471334874</v>
      </c>
      <c r="C2265">
        <f t="shared" si="106"/>
        <v>0.9843280967836548</v>
      </c>
      <c r="F2265">
        <f t="shared" si="105"/>
        <v>6.181992735365798</v>
      </c>
    </row>
    <row r="2266" spans="1:6" ht="13.5">
      <c r="A2266" s="107">
        <f t="shared" si="107"/>
        <v>1.394022471334874</v>
      </c>
      <c r="C2266">
        <f t="shared" si="106"/>
        <v>0.9844161471446591</v>
      </c>
      <c r="F2266">
        <f t="shared" si="105"/>
        <v>6.182946749955405</v>
      </c>
    </row>
    <row r="2267" spans="1:6" ht="13.5">
      <c r="A2267" s="107">
        <f t="shared" si="107"/>
        <v>1.3945224713348738</v>
      </c>
      <c r="C2267">
        <f t="shared" si="106"/>
        <v>0.9845039514016317</v>
      </c>
      <c r="F2267">
        <f t="shared" si="105"/>
        <v>6.183898110987385</v>
      </c>
    </row>
    <row r="2268" spans="1:6" ht="13.5">
      <c r="A2268" s="107">
        <f t="shared" si="107"/>
        <v>1.3950224713348738</v>
      </c>
      <c r="C2268">
        <f t="shared" si="106"/>
        <v>0.9845915095326216</v>
      </c>
      <c r="F2268">
        <f t="shared" si="105"/>
        <v>6.184846818111728</v>
      </c>
    </row>
    <row r="2269" spans="1:6" ht="13.5">
      <c r="A2269" s="107">
        <f t="shared" si="107"/>
        <v>1.3955224713348737</v>
      </c>
      <c r="C2269">
        <f t="shared" si="106"/>
        <v>0.9846788215157393</v>
      </c>
      <c r="F2269">
        <f t="shared" si="105"/>
        <v>6.185792870979428</v>
      </c>
    </row>
    <row r="2270" spans="1:6" ht="13.5">
      <c r="A2270" s="107">
        <f t="shared" si="107"/>
        <v>1.3960224713348737</v>
      </c>
      <c r="C2270">
        <f t="shared" si="106"/>
        <v>0.9847658873291566</v>
      </c>
      <c r="F2270">
        <f t="shared" si="105"/>
        <v>6.1867362692425045</v>
      </c>
    </row>
    <row r="2271" spans="1:6" ht="13.5">
      <c r="A2271" s="107">
        <f t="shared" si="107"/>
        <v>1.3965224713348736</v>
      </c>
      <c r="C2271">
        <f t="shared" si="106"/>
        <v>0.9848527069511073</v>
      </c>
      <c r="F2271">
        <f t="shared" si="105"/>
        <v>6.187677012553994</v>
      </c>
    </row>
    <row r="2272" spans="1:6" ht="13.5">
      <c r="A2272" s="107">
        <f t="shared" si="107"/>
        <v>1.3970224713348736</v>
      </c>
      <c r="C2272">
        <f t="shared" si="106"/>
        <v>0.9849392803598863</v>
      </c>
      <c r="F2272">
        <f t="shared" si="105"/>
        <v>6.188615100567951</v>
      </c>
    </row>
    <row r="2273" spans="1:6" ht="13.5">
      <c r="A2273" s="107">
        <f t="shared" si="107"/>
        <v>1.3975224713348735</v>
      </c>
      <c r="C2273">
        <f t="shared" si="106"/>
        <v>0.9850256075338504</v>
      </c>
      <c r="F2273">
        <f t="shared" si="105"/>
        <v>6.189550532939441</v>
      </c>
    </row>
    <row r="2274" spans="1:6" ht="13.5">
      <c r="A2274" s="107">
        <f t="shared" si="107"/>
        <v>1.3980224713348735</v>
      </c>
      <c r="C2274">
        <f t="shared" si="106"/>
        <v>0.9851116884514177</v>
      </c>
      <c r="F2274">
        <f t="shared" si="105"/>
        <v>6.190483309324547</v>
      </c>
    </row>
    <row r="2275" spans="1:6" ht="13.5">
      <c r="A2275" s="107">
        <f t="shared" si="107"/>
        <v>1.3985224713348734</v>
      </c>
      <c r="C2275">
        <f t="shared" si="106"/>
        <v>0.9851975230910681</v>
      </c>
      <c r="F2275">
        <f t="shared" si="105"/>
        <v>6.1914134293803755</v>
      </c>
    </row>
    <row r="2276" spans="1:6" ht="13.5">
      <c r="A2276" s="107">
        <f t="shared" si="107"/>
        <v>1.3990224713348733</v>
      </c>
      <c r="C2276">
        <f t="shared" si="106"/>
        <v>0.9852831114313428</v>
      </c>
      <c r="F2276">
        <f t="shared" si="105"/>
        <v>6.192340892765046</v>
      </c>
    </row>
    <row r="2277" spans="1:6" ht="13.5">
      <c r="A2277" s="107">
        <f t="shared" si="107"/>
        <v>1.3995224713348733</v>
      </c>
      <c r="C2277">
        <f t="shared" si="106"/>
        <v>0.9853684534508449</v>
      </c>
      <c r="F2277">
        <f t="shared" si="105"/>
        <v>6.193265699137687</v>
      </c>
    </row>
    <row r="2278" spans="1:6" ht="13.5">
      <c r="A2278" s="107">
        <f t="shared" si="107"/>
        <v>1.4000224713348732</v>
      </c>
      <c r="C2278">
        <f t="shared" si="106"/>
        <v>0.9854535491282387</v>
      </c>
      <c r="F2278">
        <f t="shared" si="105"/>
        <v>6.194187848158454</v>
      </c>
    </row>
    <row r="2279" spans="1:6" ht="13.5">
      <c r="A2279" s="107">
        <f t="shared" si="107"/>
        <v>1.4005224713348732</v>
      </c>
      <c r="C2279">
        <f t="shared" si="106"/>
        <v>0.9855383984422502</v>
      </c>
      <c r="F2279">
        <f t="shared" si="105"/>
        <v>6.195107339488506</v>
      </c>
    </row>
    <row r="2280" spans="1:6" ht="13.5">
      <c r="A2280" s="107">
        <f t="shared" si="107"/>
        <v>1.4010224713348731</v>
      </c>
      <c r="C2280">
        <f t="shared" si="106"/>
        <v>0.9856230013716674</v>
      </c>
      <c r="F2280">
        <f t="shared" si="105"/>
        <v>6.196024172790029</v>
      </c>
    </row>
    <row r="2281" spans="1:6" ht="13.5">
      <c r="A2281" s="107">
        <f t="shared" si="107"/>
        <v>1.401522471334873</v>
      </c>
      <c r="C2281">
        <f t="shared" si="106"/>
        <v>0.9857073578953394</v>
      </c>
      <c r="F2281">
        <f t="shared" si="105"/>
        <v>6.196938347726215</v>
      </c>
    </row>
    <row r="2282" spans="1:6" ht="13.5">
      <c r="A2282" s="107">
        <f t="shared" si="107"/>
        <v>1.402022471334873</v>
      </c>
      <c r="C2282">
        <f t="shared" si="106"/>
        <v>0.9857914679921769</v>
      </c>
      <c r="F2282">
        <f t="shared" si="105"/>
        <v>6.197849863961273</v>
      </c>
    </row>
    <row r="2283" spans="1:6" ht="13.5">
      <c r="A2283" s="107">
        <f t="shared" si="107"/>
        <v>1.402522471334873</v>
      </c>
      <c r="C2283">
        <f t="shared" si="106"/>
        <v>0.9858753316411526</v>
      </c>
      <c r="F2283">
        <f t="shared" si="105"/>
        <v>6.198758721160429</v>
      </c>
    </row>
    <row r="2284" spans="1:6" ht="13.5">
      <c r="A2284" s="107">
        <f t="shared" si="107"/>
        <v>1.403022471334873</v>
      </c>
      <c r="C2284">
        <f t="shared" si="106"/>
        <v>0.9859589488213006</v>
      </c>
      <c r="F2284">
        <f t="shared" si="105"/>
        <v>6.199664918989923</v>
      </c>
    </row>
    <row r="2285" spans="1:6" ht="13.5">
      <c r="A2285" s="107">
        <f t="shared" si="107"/>
        <v>1.4035224713348728</v>
      </c>
      <c r="C2285">
        <f t="shared" si="106"/>
        <v>0.9860423195117165</v>
      </c>
      <c r="F2285">
        <f t="shared" si="105"/>
        <v>6.200568457117008</v>
      </c>
    </row>
    <row r="2286" spans="1:6" ht="13.5">
      <c r="A2286" s="107">
        <f t="shared" si="107"/>
        <v>1.4040224713348728</v>
      </c>
      <c r="C2286">
        <f t="shared" si="106"/>
        <v>0.9861254436915576</v>
      </c>
      <c r="F2286">
        <f t="shared" si="105"/>
        <v>6.201469335209945</v>
      </c>
    </row>
    <row r="2287" spans="1:6" ht="13.5">
      <c r="A2287" s="107">
        <f t="shared" si="107"/>
        <v>1.4045224713348727</v>
      </c>
      <c r="C2287">
        <f t="shared" si="106"/>
        <v>0.986208321340043</v>
      </c>
      <c r="F2287">
        <f t="shared" si="105"/>
        <v>6.202367552938021</v>
      </c>
    </row>
    <row r="2288" spans="1:6" ht="13.5">
      <c r="A2288" s="107">
        <f t="shared" si="107"/>
        <v>1.4050224713348727</v>
      </c>
      <c r="C2288">
        <f t="shared" si="106"/>
        <v>0.9862909524364531</v>
      </c>
      <c r="F2288">
        <f t="shared" si="105"/>
        <v>6.203263109971527</v>
      </c>
    </row>
    <row r="2289" spans="1:6" ht="13.5">
      <c r="A2289" s="107">
        <f t="shared" si="107"/>
        <v>1.4055224713348726</v>
      </c>
      <c r="C2289">
        <f t="shared" si="106"/>
        <v>0.9863733369601303</v>
      </c>
      <c r="F2289">
        <f t="shared" si="105"/>
        <v>6.204156005981768</v>
      </c>
    </row>
    <row r="2290" spans="1:6" ht="13.5">
      <c r="A2290" s="107">
        <f t="shared" si="107"/>
        <v>1.4060224713348726</v>
      </c>
      <c r="C2290">
        <f t="shared" si="106"/>
        <v>0.9864554748904784</v>
      </c>
      <c r="F2290">
        <f t="shared" si="105"/>
        <v>6.205046240641069</v>
      </c>
    </row>
    <row r="2291" spans="1:6" ht="13.5">
      <c r="A2291" s="107">
        <f t="shared" si="107"/>
        <v>1.4065224713348725</v>
      </c>
      <c r="C2291">
        <f t="shared" si="106"/>
        <v>0.9865373662069629</v>
      </c>
      <c r="F2291">
        <f t="shared" si="105"/>
        <v>6.205933813622758</v>
      </c>
    </row>
    <row r="2292" spans="1:6" ht="13.5">
      <c r="A2292" s="107">
        <f t="shared" si="107"/>
        <v>1.4070224713348725</v>
      </c>
      <c r="C2292">
        <f t="shared" si="106"/>
        <v>0.986619010889111</v>
      </c>
      <c r="F2292">
        <f t="shared" si="105"/>
        <v>6.206818724601181</v>
      </c>
    </row>
    <row r="2293" spans="1:6" ht="13.5">
      <c r="A2293" s="107">
        <f t="shared" si="107"/>
        <v>1.4075224713348724</v>
      </c>
      <c r="C2293">
        <f t="shared" si="106"/>
        <v>0.9867004089165115</v>
      </c>
      <c r="F2293">
        <f t="shared" si="105"/>
        <v>6.207700973251696</v>
      </c>
    </row>
    <row r="2294" spans="1:6" ht="13.5">
      <c r="A2294" s="107">
        <f t="shared" si="107"/>
        <v>1.4080224713348723</v>
      </c>
      <c r="C2294">
        <f t="shared" si="106"/>
        <v>0.9867815602688149</v>
      </c>
      <c r="F2294">
        <f t="shared" si="105"/>
        <v>6.2085805592506755</v>
      </c>
    </row>
    <row r="2295" spans="1:6" ht="13.5">
      <c r="A2295" s="107">
        <f t="shared" si="107"/>
        <v>1.4085224713348723</v>
      </c>
      <c r="C2295">
        <f t="shared" si="106"/>
        <v>0.9868624649257334</v>
      </c>
      <c r="F2295">
        <f t="shared" si="105"/>
        <v>6.209457482275492</v>
      </c>
    </row>
    <row r="2296" spans="1:6" ht="13.5">
      <c r="A2296" s="107">
        <f t="shared" si="107"/>
        <v>1.4090224713348722</v>
      </c>
      <c r="C2296">
        <f t="shared" si="106"/>
        <v>0.9869431228670408</v>
      </c>
      <c r="F2296">
        <f t="shared" si="105"/>
        <v>6.210331742004546</v>
      </c>
    </row>
    <row r="2297" spans="1:6" ht="13.5">
      <c r="A2297" s="107">
        <f t="shared" si="107"/>
        <v>1.4095224713348722</v>
      </c>
      <c r="C2297">
        <f t="shared" si="106"/>
        <v>0.9870235340725726</v>
      </c>
      <c r="F2297">
        <f t="shared" si="105"/>
        <v>6.21120333811724</v>
      </c>
    </row>
    <row r="2298" spans="1:6" ht="13.5">
      <c r="A2298" s="107">
        <f t="shared" si="107"/>
        <v>1.4100224713348721</v>
      </c>
      <c r="C2298">
        <f t="shared" si="106"/>
        <v>0.987103698522226</v>
      </c>
      <c r="F2298">
        <f t="shared" si="105"/>
        <v>6.212072270293991</v>
      </c>
    </row>
    <row r="2299" spans="1:6" ht="13.5">
      <c r="A2299" s="107">
        <f t="shared" si="107"/>
        <v>1.410522471334872</v>
      </c>
      <c r="C2299">
        <f t="shared" si="106"/>
        <v>0.98718361619596</v>
      </c>
      <c r="F2299">
        <f t="shared" si="105"/>
        <v>6.212938538216221</v>
      </c>
    </row>
    <row r="2300" spans="1:6" ht="13.5">
      <c r="A2300" s="107">
        <f t="shared" si="107"/>
        <v>1.411022471334872</v>
      </c>
      <c r="C2300">
        <f t="shared" si="106"/>
        <v>0.987263287073795</v>
      </c>
      <c r="F2300">
        <f t="shared" si="105"/>
        <v>6.2138021415663705</v>
      </c>
    </row>
    <row r="2301" spans="1:6" ht="13.5">
      <c r="A2301" s="107">
        <f t="shared" si="107"/>
        <v>1.411522471334872</v>
      </c>
      <c r="C2301">
        <f t="shared" si="106"/>
        <v>0.9873427111358134</v>
      </c>
      <c r="F2301">
        <f t="shared" si="105"/>
        <v>6.21466308002789</v>
      </c>
    </row>
    <row r="2302" spans="1:6" ht="13.5">
      <c r="A2302" s="107">
        <f t="shared" si="107"/>
        <v>1.412022471334872</v>
      </c>
      <c r="C2302">
        <f t="shared" si="106"/>
        <v>0.9874218883621592</v>
      </c>
      <c r="F2302">
        <f t="shared" si="105"/>
        <v>6.215521353285232</v>
      </c>
    </row>
    <row r="2303" spans="1:6" ht="13.5">
      <c r="A2303" s="107">
        <f t="shared" si="107"/>
        <v>1.4125224713348719</v>
      </c>
      <c r="C2303">
        <f t="shared" si="106"/>
        <v>0.987500818733038</v>
      </c>
      <c r="F2303">
        <f t="shared" si="105"/>
        <v>6.216376961023866</v>
      </c>
    </row>
    <row r="2304" spans="1:6" ht="13.5">
      <c r="A2304" s="107">
        <f t="shared" si="107"/>
        <v>1.4130224713348718</v>
      </c>
      <c r="C2304">
        <f t="shared" si="106"/>
        <v>0.9875795022287173</v>
      </c>
      <c r="F2304">
        <f t="shared" si="105"/>
        <v>6.217229902930278</v>
      </c>
    </row>
    <row r="2305" spans="1:6" ht="13.5">
      <c r="A2305" s="107">
        <f t="shared" si="107"/>
        <v>1.4135224713348717</v>
      </c>
      <c r="C2305">
        <f t="shared" si="106"/>
        <v>0.9876579388295261</v>
      </c>
      <c r="F2305">
        <f t="shared" si="105"/>
        <v>6.218080178691946</v>
      </c>
    </row>
    <row r="2306" spans="1:6" ht="13.5">
      <c r="A2306" s="107">
        <f t="shared" si="107"/>
        <v>1.4140224713348717</v>
      </c>
      <c r="C2306">
        <f t="shared" si="106"/>
        <v>0.9877361285158555</v>
      </c>
      <c r="F2306">
        <f t="shared" si="105"/>
        <v>6.218927787997375</v>
      </c>
    </row>
    <row r="2307" spans="1:6" ht="13.5">
      <c r="A2307" s="107">
        <f t="shared" si="107"/>
        <v>1.4145224713348716</v>
      </c>
      <c r="C2307">
        <f t="shared" si="106"/>
        <v>0.9878140712681578</v>
      </c>
      <c r="F2307">
        <f t="shared" si="105"/>
        <v>6.219772730536068</v>
      </c>
    </row>
    <row r="2308" spans="1:6" ht="13.5">
      <c r="A2308" s="107">
        <f t="shared" si="107"/>
        <v>1.4150224713348716</v>
      </c>
      <c r="C2308">
        <f t="shared" si="106"/>
        <v>0.9878917670669474</v>
      </c>
      <c r="F2308">
        <f t="shared" si="105"/>
        <v>6.22061500599854</v>
      </c>
    </row>
    <row r="2309" spans="1:6" ht="13.5">
      <c r="A2309" s="107">
        <f t="shared" si="107"/>
        <v>1.4155224713348715</v>
      </c>
      <c r="C2309">
        <f t="shared" si="106"/>
        <v>0.9879692158928004</v>
      </c>
      <c r="F2309">
        <f t="shared" si="105"/>
        <v>6.221454614076321</v>
      </c>
    </row>
    <row r="2310" spans="1:6" ht="13.5">
      <c r="A2310" s="107">
        <f t="shared" si="107"/>
        <v>1.4160224713348715</v>
      </c>
      <c r="C2310">
        <f t="shared" si="106"/>
        <v>0.9880464177263546</v>
      </c>
      <c r="F2310">
        <f t="shared" si="105"/>
        <v>6.2222915544619415</v>
      </c>
    </row>
    <row r="2311" spans="1:6" ht="13.5">
      <c r="A2311" s="107">
        <f t="shared" si="107"/>
        <v>1.4165224713348714</v>
      </c>
      <c r="C2311">
        <f t="shared" si="106"/>
        <v>0.9881233725483095</v>
      </c>
      <c r="F2311">
        <f t="shared" si="105"/>
        <v>6.223125826848943</v>
      </c>
    </row>
    <row r="2312" spans="1:6" ht="13.5">
      <c r="A2312" s="107">
        <f t="shared" si="107"/>
        <v>1.4170224713348714</v>
      </c>
      <c r="C2312">
        <f t="shared" si="106"/>
        <v>0.9882000803394265</v>
      </c>
      <c r="F2312">
        <f aca="true" t="shared" si="108" ref="F2312:F2375">(Vdc_min_s1*C2312-Vo_s1)*(Vdc_min_s1*C2312-Vo_s1)*0.0005/C2312</f>
        <v>6.223957430931879</v>
      </c>
    </row>
    <row r="2313" spans="1:6" ht="13.5">
      <c r="A2313" s="107">
        <f t="shared" si="107"/>
        <v>1.4175224713348713</v>
      </c>
      <c r="C2313">
        <f t="shared" si="106"/>
        <v>0.9882765410805284</v>
      </c>
      <c r="F2313">
        <f t="shared" si="108"/>
        <v>6.224786366406307</v>
      </c>
    </row>
    <row r="2314" spans="1:6" ht="13.5">
      <c r="A2314" s="107">
        <f t="shared" si="107"/>
        <v>1.4180224713348712</v>
      </c>
      <c r="C2314">
        <f aca="true" t="shared" si="109" ref="C2314:C2377">SIN(A2314)</f>
        <v>0.9883527547525003</v>
      </c>
      <c r="F2314">
        <f t="shared" si="108"/>
        <v>6.225612632968791</v>
      </c>
    </row>
    <row r="2315" spans="1:6" ht="13.5">
      <c r="A2315" s="107">
        <f aca="true" t="shared" si="110" ref="A2315:A2378">A2314+0.0005</f>
        <v>1.4185224713348712</v>
      </c>
      <c r="C2315">
        <f t="shared" si="109"/>
        <v>0.9884287213362887</v>
      </c>
      <c r="F2315">
        <f t="shared" si="108"/>
        <v>6.226436230316911</v>
      </c>
    </row>
    <row r="2316" spans="1:6" ht="13.5">
      <c r="A2316" s="107">
        <f t="shared" si="110"/>
        <v>1.4190224713348711</v>
      </c>
      <c r="C2316">
        <f t="shared" si="109"/>
        <v>0.9885044408129018</v>
      </c>
      <c r="F2316">
        <f t="shared" si="108"/>
        <v>6.22725715814924</v>
      </c>
    </row>
    <row r="2317" spans="1:6" ht="13.5">
      <c r="A2317" s="107">
        <f t="shared" si="110"/>
        <v>1.419522471334871</v>
      </c>
      <c r="C2317">
        <f t="shared" si="109"/>
        <v>0.9885799131634099</v>
      </c>
      <c r="F2317">
        <f t="shared" si="108"/>
        <v>6.228075416165376</v>
      </c>
    </row>
    <row r="2318" spans="1:6" ht="13.5">
      <c r="A2318" s="107">
        <f t="shared" si="110"/>
        <v>1.420022471334871</v>
      </c>
      <c r="C2318">
        <f t="shared" si="109"/>
        <v>0.9886551383689448</v>
      </c>
      <c r="F2318">
        <f t="shared" si="108"/>
        <v>6.228891004065911</v>
      </c>
    </row>
    <row r="2319" spans="1:6" ht="13.5">
      <c r="A2319" s="107">
        <f t="shared" si="110"/>
        <v>1.420522471334871</v>
      </c>
      <c r="C2319">
        <f t="shared" si="109"/>
        <v>0.9887301164107003</v>
      </c>
      <c r="F2319">
        <f t="shared" si="108"/>
        <v>6.2297039215524475</v>
      </c>
    </row>
    <row r="2320" spans="1:6" ht="13.5">
      <c r="A2320" s="107">
        <f t="shared" si="110"/>
        <v>1.421022471334871</v>
      </c>
      <c r="C2320">
        <f t="shared" si="109"/>
        <v>0.9888048472699319</v>
      </c>
      <c r="F2320">
        <f t="shared" si="108"/>
        <v>6.230514168327598</v>
      </c>
    </row>
    <row r="2321" spans="1:6" ht="13.5">
      <c r="A2321" s="107">
        <f t="shared" si="110"/>
        <v>1.4215224713348709</v>
      </c>
      <c r="C2321">
        <f t="shared" si="109"/>
        <v>0.9888793309279568</v>
      </c>
      <c r="F2321">
        <f t="shared" si="108"/>
        <v>6.231321744094976</v>
      </c>
    </row>
    <row r="2322" spans="1:6" ht="13.5">
      <c r="A2322" s="107">
        <f t="shared" si="110"/>
        <v>1.4220224713348708</v>
      </c>
      <c r="C2322">
        <f t="shared" si="109"/>
        <v>0.988953567366154</v>
      </c>
      <c r="F2322">
        <f t="shared" si="108"/>
        <v>6.2321266485592055</v>
      </c>
    </row>
    <row r="2323" spans="1:6" ht="13.5">
      <c r="A2323" s="107">
        <f t="shared" si="110"/>
        <v>1.4225224713348708</v>
      </c>
      <c r="C2323">
        <f t="shared" si="109"/>
        <v>0.9890275565659646</v>
      </c>
      <c r="F2323">
        <f t="shared" si="108"/>
        <v>6.232928881425915</v>
      </c>
    </row>
    <row r="2324" spans="1:6" ht="13.5">
      <c r="A2324" s="107">
        <f t="shared" si="110"/>
        <v>1.4230224713348707</v>
      </c>
      <c r="C2324">
        <f t="shared" si="109"/>
        <v>0.9891012985088913</v>
      </c>
      <c r="F2324">
        <f t="shared" si="108"/>
        <v>6.233728442401739</v>
      </c>
    </row>
    <row r="2325" spans="1:6" ht="13.5">
      <c r="A2325" s="107">
        <f t="shared" si="110"/>
        <v>1.4235224713348706</v>
      </c>
      <c r="C2325">
        <f t="shared" si="109"/>
        <v>0.9891747931764984</v>
      </c>
      <c r="F2325">
        <f t="shared" si="108"/>
        <v>6.234525331194321</v>
      </c>
    </row>
    <row r="2326" spans="1:6" ht="13.5">
      <c r="A2326" s="107">
        <f t="shared" si="110"/>
        <v>1.4240224713348706</v>
      </c>
      <c r="C2326">
        <f t="shared" si="109"/>
        <v>0.9892480405504124</v>
      </c>
      <c r="F2326">
        <f t="shared" si="108"/>
        <v>6.2353195475123</v>
      </c>
    </row>
    <row r="2327" spans="1:6" ht="13.5">
      <c r="A2327" s="107">
        <f t="shared" si="110"/>
        <v>1.4245224713348705</v>
      </c>
      <c r="C2327">
        <f t="shared" si="109"/>
        <v>0.9893210406123214</v>
      </c>
      <c r="F2327">
        <f t="shared" si="108"/>
        <v>6.236111091065337</v>
      </c>
    </row>
    <row r="2328" spans="1:6" ht="13.5">
      <c r="A2328" s="107">
        <f t="shared" si="110"/>
        <v>1.4250224713348705</v>
      </c>
      <c r="C2328">
        <f t="shared" si="109"/>
        <v>0.9893937933439754</v>
      </c>
      <c r="F2328">
        <f t="shared" si="108"/>
        <v>6.2368999615640766</v>
      </c>
    </row>
    <row r="2329" spans="1:6" ht="13.5">
      <c r="A2329" s="107">
        <f t="shared" si="110"/>
        <v>1.4255224713348704</v>
      </c>
      <c r="C2329">
        <f t="shared" si="109"/>
        <v>0.9894662987271863</v>
      </c>
      <c r="F2329">
        <f t="shared" si="108"/>
        <v>6.237686158720193</v>
      </c>
    </row>
    <row r="2330" spans="1:6" ht="13.5">
      <c r="A2330" s="107">
        <f t="shared" si="110"/>
        <v>1.4260224713348704</v>
      </c>
      <c r="C2330">
        <f t="shared" si="109"/>
        <v>0.9895385567438275</v>
      </c>
      <c r="F2330">
        <f t="shared" si="108"/>
        <v>6.238469682246343</v>
      </c>
    </row>
    <row r="2331" spans="1:6" ht="13.5">
      <c r="A2331" s="107">
        <f t="shared" si="110"/>
        <v>1.4265224713348703</v>
      </c>
      <c r="C2331">
        <f t="shared" si="109"/>
        <v>0.9896105673758349</v>
      </c>
      <c r="F2331">
        <f t="shared" si="108"/>
        <v>6.239250531856201</v>
      </c>
    </row>
    <row r="2332" spans="1:6" ht="13.5">
      <c r="A2332" s="107">
        <f t="shared" si="110"/>
        <v>1.4270224713348703</v>
      </c>
      <c r="C2332">
        <f t="shared" si="109"/>
        <v>0.9896823306052054</v>
      </c>
      <c r="F2332">
        <f t="shared" si="108"/>
        <v>6.240028707264444</v>
      </c>
    </row>
    <row r="2333" spans="1:6" ht="13.5">
      <c r="A2333" s="107">
        <f t="shared" si="110"/>
        <v>1.4275224713348702</v>
      </c>
      <c r="C2333">
        <f t="shared" si="109"/>
        <v>0.9897538464139984</v>
      </c>
      <c r="F2333">
        <f t="shared" si="108"/>
        <v>6.240804208186747</v>
      </c>
    </row>
    <row r="2334" spans="1:6" ht="13.5">
      <c r="A2334" s="107">
        <f t="shared" si="110"/>
        <v>1.4280224713348701</v>
      </c>
      <c r="C2334">
        <f t="shared" si="109"/>
        <v>0.9898251147843351</v>
      </c>
      <c r="F2334">
        <f t="shared" si="108"/>
        <v>6.241577034339798</v>
      </c>
    </row>
    <row r="2335" spans="1:6" ht="13.5">
      <c r="A2335" s="107">
        <f t="shared" si="110"/>
        <v>1.42852247133487</v>
      </c>
      <c r="C2335">
        <f t="shared" si="109"/>
        <v>0.9898961356983982</v>
      </c>
      <c r="F2335">
        <f t="shared" si="108"/>
        <v>6.242347185441285</v>
      </c>
    </row>
    <row r="2336" spans="1:6" ht="13.5">
      <c r="A2336" s="107">
        <f t="shared" si="110"/>
        <v>1.42902247133487</v>
      </c>
      <c r="C2336">
        <f t="shared" si="109"/>
        <v>0.9899669091384325</v>
      </c>
      <c r="F2336">
        <f t="shared" si="108"/>
        <v>6.243114661209897</v>
      </c>
    </row>
    <row r="2337" spans="1:6" ht="13.5">
      <c r="A2337" s="107">
        <f t="shared" si="110"/>
        <v>1.42952247133487</v>
      </c>
      <c r="C2337">
        <f t="shared" si="109"/>
        <v>0.9900374350867447</v>
      </c>
      <c r="F2337">
        <f t="shared" si="108"/>
        <v>6.243879461365326</v>
      </c>
    </row>
    <row r="2338" spans="1:6" ht="13.5">
      <c r="A2338" s="107">
        <f t="shared" si="110"/>
        <v>1.43002247133487</v>
      </c>
      <c r="C2338">
        <f t="shared" si="109"/>
        <v>0.9901077135257033</v>
      </c>
      <c r="F2338">
        <f t="shared" si="108"/>
        <v>6.244641585628273</v>
      </c>
    </row>
    <row r="2339" spans="1:6" ht="13.5">
      <c r="A2339" s="107">
        <f t="shared" si="110"/>
        <v>1.4305224713348699</v>
      </c>
      <c r="C2339">
        <f t="shared" si="109"/>
        <v>0.9901777444377386</v>
      </c>
      <c r="F2339">
        <f t="shared" si="108"/>
        <v>6.245401033720442</v>
      </c>
    </row>
    <row r="2340" spans="1:6" ht="13.5">
      <c r="A2340" s="107">
        <f t="shared" si="110"/>
        <v>1.4310224713348698</v>
      </c>
      <c r="C2340">
        <f t="shared" si="109"/>
        <v>0.9902475278053431</v>
      </c>
      <c r="F2340">
        <f t="shared" si="108"/>
        <v>6.246157805364532</v>
      </c>
    </row>
    <row r="2341" spans="1:6" ht="13.5">
      <c r="A2341" s="107">
        <f t="shared" si="110"/>
        <v>1.4315224713348698</v>
      </c>
      <c r="C2341">
        <f t="shared" si="109"/>
        <v>0.9903170636110706</v>
      </c>
      <c r="F2341">
        <f t="shared" si="108"/>
        <v>6.24691190028425</v>
      </c>
    </row>
    <row r="2342" spans="1:6" ht="13.5">
      <c r="A2342" s="107">
        <f t="shared" si="110"/>
        <v>1.4320224713348697</v>
      </c>
      <c r="C2342">
        <f t="shared" si="109"/>
        <v>0.9903863518375375</v>
      </c>
      <c r="F2342">
        <f t="shared" si="108"/>
        <v>6.247663318204312</v>
      </c>
    </row>
    <row r="2343" spans="1:6" ht="13.5">
      <c r="A2343" s="107">
        <f t="shared" si="110"/>
        <v>1.4325224713348697</v>
      </c>
      <c r="C2343">
        <f t="shared" si="109"/>
        <v>0.9904553924674216</v>
      </c>
      <c r="F2343">
        <f t="shared" si="108"/>
        <v>6.248412058850422</v>
      </c>
    </row>
    <row r="2344" spans="1:6" ht="13.5">
      <c r="A2344" s="107">
        <f t="shared" si="110"/>
        <v>1.4330224713348696</v>
      </c>
      <c r="C2344">
        <f t="shared" si="109"/>
        <v>0.9905241854834627</v>
      </c>
      <c r="F2344">
        <f t="shared" si="108"/>
        <v>6.2491581219492955</v>
      </c>
    </row>
    <row r="2345" spans="1:6" ht="13.5">
      <c r="A2345" s="107">
        <f t="shared" si="110"/>
        <v>1.4335224713348695</v>
      </c>
      <c r="C2345">
        <f t="shared" si="109"/>
        <v>0.9905927308684626</v>
      </c>
      <c r="F2345">
        <f t="shared" si="108"/>
        <v>6.249901507228655</v>
      </c>
    </row>
    <row r="2346" spans="1:6" ht="13.5">
      <c r="A2346" s="107">
        <f t="shared" si="110"/>
        <v>1.4340224713348695</v>
      </c>
      <c r="C2346">
        <f t="shared" si="109"/>
        <v>0.9906610286052849</v>
      </c>
      <c r="F2346">
        <f t="shared" si="108"/>
        <v>6.25064221441721</v>
      </c>
    </row>
    <row r="2347" spans="1:6" ht="13.5">
      <c r="A2347" s="107">
        <f t="shared" si="110"/>
        <v>1.4345224713348694</v>
      </c>
      <c r="C2347">
        <f t="shared" si="109"/>
        <v>0.9907290786768553</v>
      </c>
      <c r="F2347">
        <f t="shared" si="108"/>
        <v>6.251380243244687</v>
      </c>
    </row>
    <row r="2348" spans="1:6" ht="13.5">
      <c r="A2348" s="107">
        <f t="shared" si="110"/>
        <v>1.4350224713348694</v>
      </c>
      <c r="C2348">
        <f t="shared" si="109"/>
        <v>0.9907968810661612</v>
      </c>
      <c r="F2348">
        <f t="shared" si="108"/>
        <v>6.252115593441801</v>
      </c>
    </row>
    <row r="2349" spans="1:6" ht="13.5">
      <c r="A2349" s="107">
        <f t="shared" si="110"/>
        <v>1.4355224713348693</v>
      </c>
      <c r="C2349">
        <f t="shared" si="109"/>
        <v>0.9908644357562518</v>
      </c>
      <c r="F2349">
        <f t="shared" si="108"/>
        <v>6.252848264740281</v>
      </c>
    </row>
    <row r="2350" spans="1:6" ht="13.5">
      <c r="A2350" s="107">
        <f t="shared" si="110"/>
        <v>1.4360224713348693</v>
      </c>
      <c r="C2350">
        <f t="shared" si="109"/>
        <v>0.9909317427302388</v>
      </c>
      <c r="F2350">
        <f t="shared" si="108"/>
        <v>6.253578256872846</v>
      </c>
    </row>
    <row r="2351" spans="1:6" ht="13.5">
      <c r="A2351" s="107">
        <f t="shared" si="110"/>
        <v>1.4365224713348692</v>
      </c>
      <c r="C2351">
        <f t="shared" si="109"/>
        <v>0.9909988019712952</v>
      </c>
      <c r="F2351">
        <f t="shared" si="108"/>
        <v>6.2543055695732255</v>
      </c>
    </row>
    <row r="2352" spans="1:6" ht="13.5">
      <c r="A2352" s="107">
        <f t="shared" si="110"/>
        <v>1.4370224713348692</v>
      </c>
      <c r="C2352">
        <f t="shared" si="109"/>
        <v>0.9910656134626563</v>
      </c>
      <c r="F2352">
        <f t="shared" si="108"/>
        <v>6.2550302025761395</v>
      </c>
    </row>
    <row r="2353" spans="1:6" ht="13.5">
      <c r="A2353" s="107">
        <f t="shared" si="110"/>
        <v>1.437522471334869</v>
      </c>
      <c r="C2353">
        <f t="shared" si="109"/>
        <v>0.9911321771876193</v>
      </c>
      <c r="F2353">
        <f t="shared" si="108"/>
        <v>6.25575215561732</v>
      </c>
    </row>
    <row r="2354" spans="1:6" ht="13.5">
      <c r="A2354" s="107">
        <f t="shared" si="110"/>
        <v>1.438022471334869</v>
      </c>
      <c r="C2354">
        <f t="shared" si="109"/>
        <v>0.991198493129543</v>
      </c>
      <c r="F2354">
        <f t="shared" si="108"/>
        <v>6.256471428433487</v>
      </c>
    </row>
    <row r="2355" spans="1:6" ht="13.5">
      <c r="A2355" s="107">
        <f t="shared" si="110"/>
        <v>1.438522471334869</v>
      </c>
      <c r="C2355">
        <f t="shared" si="109"/>
        <v>0.9912645612718486</v>
      </c>
      <c r="F2355">
        <f t="shared" si="108"/>
        <v>6.257188020762375</v>
      </c>
    </row>
    <row r="2356" spans="1:6" ht="13.5">
      <c r="A2356" s="107">
        <f t="shared" si="110"/>
        <v>1.439022471334869</v>
      </c>
      <c r="C2356">
        <f t="shared" si="109"/>
        <v>0.9913303815980191</v>
      </c>
      <c r="F2356">
        <f t="shared" si="108"/>
        <v>6.257901932342709</v>
      </c>
    </row>
    <row r="2357" spans="1:6" ht="13.5">
      <c r="A2357" s="107">
        <f t="shared" si="110"/>
        <v>1.4395224713348689</v>
      </c>
      <c r="C2357">
        <f t="shared" si="109"/>
        <v>0.9913959540915994</v>
      </c>
      <c r="F2357">
        <f t="shared" si="108"/>
        <v>6.258613162914214</v>
      </c>
    </row>
    <row r="2358" spans="1:6" ht="13.5">
      <c r="A2358" s="107">
        <f t="shared" si="110"/>
        <v>1.4400224713348688</v>
      </c>
      <c r="C2358">
        <f t="shared" si="109"/>
        <v>0.9914612787361963</v>
      </c>
      <c r="F2358">
        <f t="shared" si="108"/>
        <v>6.25932171221762</v>
      </c>
    </row>
    <row r="2359" spans="1:6" ht="13.5">
      <c r="A2359" s="107">
        <f t="shared" si="110"/>
        <v>1.4405224713348688</v>
      </c>
      <c r="C2359">
        <f t="shared" si="109"/>
        <v>0.9915263555154786</v>
      </c>
      <c r="F2359">
        <f t="shared" si="108"/>
        <v>6.2600275799946505</v>
      </c>
    </row>
    <row r="2360" spans="1:6" ht="13.5">
      <c r="A2360" s="107">
        <f t="shared" si="110"/>
        <v>1.4410224713348687</v>
      </c>
      <c r="C2360">
        <f t="shared" si="109"/>
        <v>0.9915911844131773</v>
      </c>
      <c r="F2360">
        <f t="shared" si="108"/>
        <v>6.2607307659880345</v>
      </c>
    </row>
    <row r="2361" spans="1:6" ht="13.5">
      <c r="A2361" s="107">
        <f t="shared" si="110"/>
        <v>1.4415224713348687</v>
      </c>
      <c r="C2361">
        <f t="shared" si="109"/>
        <v>0.991655765413085</v>
      </c>
      <c r="F2361">
        <f t="shared" si="108"/>
        <v>6.261431269941499</v>
      </c>
    </row>
    <row r="2362" spans="1:6" ht="13.5">
      <c r="A2362" s="107">
        <f t="shared" si="110"/>
        <v>1.4420224713348686</v>
      </c>
      <c r="C2362">
        <f t="shared" si="109"/>
        <v>0.9917200984990565</v>
      </c>
      <c r="F2362">
        <f t="shared" si="108"/>
        <v>6.262129091599768</v>
      </c>
    </row>
    <row r="2363" spans="1:6" ht="13.5">
      <c r="A2363" s="107">
        <f t="shared" si="110"/>
        <v>1.4425224713348686</v>
      </c>
      <c r="C2363">
        <f t="shared" si="109"/>
        <v>0.9917841836550086</v>
      </c>
      <c r="F2363">
        <f t="shared" si="108"/>
        <v>6.262824230708564</v>
      </c>
    </row>
    <row r="2364" spans="1:6" ht="13.5">
      <c r="A2364" s="107">
        <f t="shared" si="110"/>
        <v>1.4430224713348685</v>
      </c>
      <c r="C2364">
        <f t="shared" si="109"/>
        <v>0.99184802086492</v>
      </c>
      <c r="F2364">
        <f t="shared" si="108"/>
        <v>6.263516687014607</v>
      </c>
    </row>
    <row r="2365" spans="1:6" ht="13.5">
      <c r="A2365" s="107">
        <f t="shared" si="110"/>
        <v>1.4435224713348684</v>
      </c>
      <c r="C2365">
        <f t="shared" si="109"/>
        <v>0.9919116101128312</v>
      </c>
      <c r="F2365">
        <f t="shared" si="108"/>
        <v>6.264206460265623</v>
      </c>
    </row>
    <row r="2366" spans="1:6" ht="13.5">
      <c r="A2366" s="107">
        <f t="shared" si="110"/>
        <v>1.4440224713348684</v>
      </c>
      <c r="C2366">
        <f t="shared" si="109"/>
        <v>0.9919749513828451</v>
      </c>
      <c r="F2366">
        <f t="shared" si="108"/>
        <v>6.264893550210334</v>
      </c>
    </row>
    <row r="2367" spans="1:6" ht="13.5">
      <c r="A2367" s="107">
        <f t="shared" si="110"/>
        <v>1.4445224713348683</v>
      </c>
      <c r="C2367">
        <f t="shared" si="109"/>
        <v>0.9920380446591264</v>
      </c>
      <c r="F2367">
        <f t="shared" si="108"/>
        <v>6.26557795659845</v>
      </c>
    </row>
    <row r="2368" spans="1:6" ht="13.5">
      <c r="A2368" s="107">
        <f t="shared" si="110"/>
        <v>1.4450224713348683</v>
      </c>
      <c r="C2368">
        <f t="shared" si="109"/>
        <v>0.9921008899259015</v>
      </c>
      <c r="F2368">
        <f t="shared" si="108"/>
        <v>6.2662596791806955</v>
      </c>
    </row>
    <row r="2369" spans="1:6" ht="13.5">
      <c r="A2369" s="107">
        <f t="shared" si="110"/>
        <v>1.4455224713348682</v>
      </c>
      <c r="C2369">
        <f t="shared" si="109"/>
        <v>0.9921634871674595</v>
      </c>
      <c r="F2369">
        <f t="shared" si="108"/>
        <v>6.266938717708778</v>
      </c>
    </row>
    <row r="2370" spans="1:6" ht="13.5">
      <c r="A2370" s="107">
        <f t="shared" si="110"/>
        <v>1.4460224713348682</v>
      </c>
      <c r="C2370">
        <f t="shared" si="109"/>
        <v>0.9922258363681508</v>
      </c>
      <c r="F2370">
        <f t="shared" si="108"/>
        <v>6.267615071935417</v>
      </c>
    </row>
    <row r="2371" spans="1:6" ht="13.5">
      <c r="A2371" s="107">
        <f t="shared" si="110"/>
        <v>1.446522471334868</v>
      </c>
      <c r="C2371">
        <f t="shared" si="109"/>
        <v>0.9922879375123881</v>
      </c>
      <c r="F2371">
        <f t="shared" si="108"/>
        <v>6.268288741614319</v>
      </c>
    </row>
    <row r="2372" spans="1:6" ht="13.5">
      <c r="A2372" s="107">
        <f t="shared" si="110"/>
        <v>1.447022471334868</v>
      </c>
      <c r="C2372">
        <f t="shared" si="109"/>
        <v>0.9923497905846463</v>
      </c>
      <c r="F2372">
        <f t="shared" si="108"/>
        <v>6.268959726500191</v>
      </c>
    </row>
    <row r="2373" spans="1:6" ht="13.5">
      <c r="A2373" s="107">
        <f t="shared" si="110"/>
        <v>1.447522471334868</v>
      </c>
      <c r="C2373">
        <f t="shared" si="109"/>
        <v>0.992411395569462</v>
      </c>
      <c r="F2373">
        <f t="shared" si="108"/>
        <v>6.26962802634874</v>
      </c>
    </row>
    <row r="2374" spans="1:6" ht="13.5">
      <c r="A2374" s="107">
        <f t="shared" si="110"/>
        <v>1.448022471334868</v>
      </c>
      <c r="C2374">
        <f t="shared" si="109"/>
        <v>0.992472752451434</v>
      </c>
      <c r="F2374">
        <f t="shared" si="108"/>
        <v>6.2702936409166705</v>
      </c>
    </row>
    <row r="2375" spans="1:6" ht="13.5">
      <c r="A2375" s="107">
        <f t="shared" si="110"/>
        <v>1.448522471334868</v>
      </c>
      <c r="C2375">
        <f t="shared" si="109"/>
        <v>0.9925338612152229</v>
      </c>
      <c r="F2375">
        <f t="shared" si="108"/>
        <v>6.2709565699616725</v>
      </c>
    </row>
    <row r="2376" spans="1:6" ht="13.5">
      <c r="A2376" s="107">
        <f t="shared" si="110"/>
        <v>1.4490224713348678</v>
      </c>
      <c r="C2376">
        <f t="shared" si="109"/>
        <v>0.9925947218455519</v>
      </c>
      <c r="F2376">
        <f aca="true" t="shared" si="111" ref="F2376:F2439">(Vdc_min_s1*C2376-Vo_s1)*(Vdc_min_s1*C2376-Vo_s1)*0.0005/C2376</f>
        <v>6.2716168132424555</v>
      </c>
    </row>
    <row r="2377" spans="1:6" ht="13.5">
      <c r="A2377" s="107">
        <f t="shared" si="110"/>
        <v>1.4495224713348678</v>
      </c>
      <c r="C2377">
        <f t="shared" si="109"/>
        <v>0.9926553343272054</v>
      </c>
      <c r="F2377">
        <f t="shared" si="111"/>
        <v>6.272274370518702</v>
      </c>
    </row>
    <row r="2378" spans="1:6" ht="13.5">
      <c r="A2378" s="107">
        <f t="shared" si="110"/>
        <v>1.4500224713348677</v>
      </c>
      <c r="C2378">
        <f aca="true" t="shared" si="112" ref="C2378:C2441">SIN(A2378)</f>
        <v>0.9927156986450306</v>
      </c>
      <c r="F2378">
        <f t="shared" si="111"/>
        <v>6.2729292415511075</v>
      </c>
    </row>
    <row r="2379" spans="1:6" ht="13.5">
      <c r="A2379" s="107">
        <f aca="true" t="shared" si="113" ref="A2379:A2442">A2378+0.0005</f>
        <v>1.4505224713348677</v>
      </c>
      <c r="C2379">
        <f t="shared" si="112"/>
        <v>0.9927758147839363</v>
      </c>
      <c r="F2379">
        <f t="shared" si="111"/>
        <v>6.273581426101354</v>
      </c>
    </row>
    <row r="2380" spans="1:6" ht="13.5">
      <c r="A2380" s="107">
        <f t="shared" si="113"/>
        <v>1.4510224713348676</v>
      </c>
      <c r="C2380">
        <f t="shared" si="112"/>
        <v>0.9928356827288934</v>
      </c>
      <c r="F2380">
        <f t="shared" si="111"/>
        <v>6.27423092393213</v>
      </c>
    </row>
    <row r="2381" spans="1:6" ht="13.5">
      <c r="A2381" s="107">
        <f t="shared" si="113"/>
        <v>1.4515224713348676</v>
      </c>
      <c r="C2381">
        <f t="shared" si="112"/>
        <v>0.9928953024649351</v>
      </c>
      <c r="F2381">
        <f t="shared" si="111"/>
        <v>6.274877734807111</v>
      </c>
    </row>
    <row r="2382" spans="1:6" ht="13.5">
      <c r="A2382" s="107">
        <f t="shared" si="113"/>
        <v>1.4520224713348675</v>
      </c>
      <c r="C2382">
        <f t="shared" si="112"/>
        <v>0.9929546739771563</v>
      </c>
      <c r="F2382">
        <f t="shared" si="111"/>
        <v>6.275521858490974</v>
      </c>
    </row>
    <row r="2383" spans="1:6" ht="13.5">
      <c r="A2383" s="107">
        <f t="shared" si="113"/>
        <v>1.4525224713348674</v>
      </c>
      <c r="C2383">
        <f t="shared" si="112"/>
        <v>0.9930137972507141</v>
      </c>
      <c r="F2383">
        <f t="shared" si="111"/>
        <v>6.276163294749388</v>
      </c>
    </row>
    <row r="2384" spans="1:6" ht="13.5">
      <c r="A2384" s="107">
        <f t="shared" si="113"/>
        <v>1.4530224713348674</v>
      </c>
      <c r="C2384">
        <f t="shared" si="112"/>
        <v>0.993072672270828</v>
      </c>
      <c r="F2384">
        <f t="shared" si="111"/>
        <v>6.276802043349017</v>
      </c>
    </row>
    <row r="2385" spans="1:6" ht="13.5">
      <c r="A2385" s="107">
        <f t="shared" si="113"/>
        <v>1.4535224713348673</v>
      </c>
      <c r="C2385">
        <f t="shared" si="112"/>
        <v>0.9931312990227787</v>
      </c>
      <c r="F2385">
        <f t="shared" si="111"/>
        <v>6.277438104057529</v>
      </c>
    </row>
    <row r="2386" spans="1:6" ht="13.5">
      <c r="A2386" s="107">
        <f t="shared" si="113"/>
        <v>1.4540224713348673</v>
      </c>
      <c r="C2386">
        <f t="shared" si="112"/>
        <v>0.99318967749191</v>
      </c>
      <c r="F2386">
        <f t="shared" si="111"/>
        <v>6.278071476643575</v>
      </c>
    </row>
    <row r="2387" spans="1:6" ht="13.5">
      <c r="A2387" s="107">
        <f t="shared" si="113"/>
        <v>1.4545224713348672</v>
      </c>
      <c r="C2387">
        <f t="shared" si="112"/>
        <v>0.9932478076636271</v>
      </c>
      <c r="F2387">
        <f t="shared" si="111"/>
        <v>6.278702160876814</v>
      </c>
    </row>
    <row r="2388" spans="1:6" ht="13.5">
      <c r="A2388" s="107">
        <f t="shared" si="113"/>
        <v>1.4550224713348672</v>
      </c>
      <c r="C2388">
        <f t="shared" si="112"/>
        <v>0.9933056895233974</v>
      </c>
      <c r="F2388">
        <f t="shared" si="111"/>
        <v>6.279330156527891</v>
      </c>
    </row>
    <row r="2389" spans="1:6" ht="13.5">
      <c r="A2389" s="107">
        <f t="shared" si="113"/>
        <v>1.4555224713348671</v>
      </c>
      <c r="C2389">
        <f t="shared" si="112"/>
        <v>0.9933633230567506</v>
      </c>
      <c r="F2389">
        <f t="shared" si="111"/>
        <v>6.27995546336845</v>
      </c>
    </row>
    <row r="2390" spans="1:6" ht="13.5">
      <c r="A2390" s="107">
        <f t="shared" si="113"/>
        <v>1.456022471334867</v>
      </c>
      <c r="C2390">
        <f t="shared" si="112"/>
        <v>0.9934207082492781</v>
      </c>
      <c r="F2390">
        <f t="shared" si="111"/>
        <v>6.280578081171127</v>
      </c>
    </row>
    <row r="2391" spans="1:6" ht="13.5">
      <c r="A2391" s="107">
        <f t="shared" si="113"/>
        <v>1.456522471334867</v>
      </c>
      <c r="C2391">
        <f t="shared" si="112"/>
        <v>0.9934778450866337</v>
      </c>
      <c r="F2391">
        <f t="shared" si="111"/>
        <v>6.281198009709558</v>
      </c>
    </row>
    <row r="2392" spans="1:6" ht="13.5">
      <c r="A2392" s="107">
        <f t="shared" si="113"/>
        <v>1.457022471334867</v>
      </c>
      <c r="C2392">
        <f t="shared" si="112"/>
        <v>0.9935347335545333</v>
      </c>
      <c r="F2392">
        <f t="shared" si="111"/>
        <v>6.281815248758368</v>
      </c>
    </row>
    <row r="2393" spans="1:6" ht="13.5">
      <c r="A2393" s="107">
        <f t="shared" si="113"/>
        <v>1.457522471334867</v>
      </c>
      <c r="C2393">
        <f t="shared" si="112"/>
        <v>0.9935913736387545</v>
      </c>
      <c r="F2393">
        <f t="shared" si="111"/>
        <v>6.282429798093179</v>
      </c>
    </row>
    <row r="2394" spans="1:6" ht="13.5">
      <c r="A2394" s="107">
        <f t="shared" si="113"/>
        <v>1.4580224713348668</v>
      </c>
      <c r="C2394">
        <f t="shared" si="112"/>
        <v>0.9936477653251377</v>
      </c>
      <c r="F2394">
        <f t="shared" si="111"/>
        <v>6.283041657490609</v>
      </c>
    </row>
    <row r="2395" spans="1:6" ht="13.5">
      <c r="A2395" s="107">
        <f t="shared" si="113"/>
        <v>1.4585224713348668</v>
      </c>
      <c r="C2395">
        <f t="shared" si="112"/>
        <v>0.9937039085995846</v>
      </c>
      <c r="F2395">
        <f t="shared" si="111"/>
        <v>6.283650826728264</v>
      </c>
    </row>
    <row r="2396" spans="1:6" ht="13.5">
      <c r="A2396" s="107">
        <f t="shared" si="113"/>
        <v>1.4590224713348667</v>
      </c>
      <c r="C2396">
        <f t="shared" si="112"/>
        <v>0.9937598034480595</v>
      </c>
      <c r="F2396">
        <f t="shared" si="111"/>
        <v>6.28425730558475</v>
      </c>
    </row>
    <row r="2397" spans="1:6" ht="13.5">
      <c r="A2397" s="107">
        <f t="shared" si="113"/>
        <v>1.4595224713348667</v>
      </c>
      <c r="C2397">
        <f t="shared" si="112"/>
        <v>0.9938154498565888</v>
      </c>
      <c r="F2397">
        <f t="shared" si="111"/>
        <v>6.284861093839665</v>
      </c>
    </row>
    <row r="2398" spans="1:6" ht="13.5">
      <c r="A2398" s="107">
        <f t="shared" si="113"/>
        <v>1.4600224713348666</v>
      </c>
      <c r="C2398">
        <f t="shared" si="112"/>
        <v>0.9938708478112608</v>
      </c>
      <c r="F2398">
        <f t="shared" si="111"/>
        <v>6.285462191273604</v>
      </c>
    </row>
    <row r="2399" spans="1:6" ht="13.5">
      <c r="A2399" s="107">
        <f t="shared" si="113"/>
        <v>1.4605224713348666</v>
      </c>
      <c r="C2399">
        <f t="shared" si="112"/>
        <v>0.993925997298226</v>
      </c>
      <c r="F2399">
        <f t="shared" si="111"/>
        <v>6.286060597668148</v>
      </c>
    </row>
    <row r="2400" spans="1:6" ht="13.5">
      <c r="A2400" s="107">
        <f t="shared" si="113"/>
        <v>1.4610224713348665</v>
      </c>
      <c r="C2400">
        <f t="shared" si="112"/>
        <v>0.9939808983036971</v>
      </c>
      <c r="F2400">
        <f t="shared" si="111"/>
        <v>6.286656312805878</v>
      </c>
    </row>
    <row r="2401" spans="1:6" ht="13.5">
      <c r="A2401" s="107">
        <f t="shared" si="113"/>
        <v>1.4615224713348665</v>
      </c>
      <c r="C2401">
        <f t="shared" si="112"/>
        <v>0.9940355508139487</v>
      </c>
      <c r="F2401">
        <f t="shared" si="111"/>
        <v>6.287249336470366</v>
      </c>
    </row>
    <row r="2402" spans="1:6" ht="13.5">
      <c r="A2402" s="107">
        <f t="shared" si="113"/>
        <v>1.4620224713348664</v>
      </c>
      <c r="C2402">
        <f t="shared" si="112"/>
        <v>0.9940899548153178</v>
      </c>
      <c r="F2402">
        <f t="shared" si="111"/>
        <v>6.287839668446179</v>
      </c>
    </row>
    <row r="2403" spans="1:6" ht="13.5">
      <c r="A2403" s="107">
        <f t="shared" si="113"/>
        <v>1.4625224713348663</v>
      </c>
      <c r="C2403">
        <f t="shared" si="112"/>
        <v>0.9941441102942035</v>
      </c>
      <c r="F2403">
        <f t="shared" si="111"/>
        <v>6.288427308518871</v>
      </c>
    </row>
    <row r="2404" spans="1:6" ht="13.5">
      <c r="A2404" s="107">
        <f t="shared" si="113"/>
        <v>1.4630224713348663</v>
      </c>
      <c r="C2404">
        <f t="shared" si="112"/>
        <v>0.9941980172370667</v>
      </c>
      <c r="F2404">
        <f t="shared" si="111"/>
        <v>6.289012256474997</v>
      </c>
    </row>
    <row r="2405" spans="1:6" ht="13.5">
      <c r="A2405" s="107">
        <f t="shared" si="113"/>
        <v>1.4635224713348662</v>
      </c>
      <c r="C2405">
        <f t="shared" si="112"/>
        <v>0.9942516756304307</v>
      </c>
      <c r="F2405">
        <f t="shared" si="111"/>
        <v>6.2895945121021</v>
      </c>
    </row>
    <row r="2406" spans="1:6" ht="13.5">
      <c r="A2406" s="107">
        <f t="shared" si="113"/>
        <v>1.4640224713348662</v>
      </c>
      <c r="C2406">
        <f t="shared" si="112"/>
        <v>0.9943050854608811</v>
      </c>
      <c r="F2406">
        <f t="shared" si="111"/>
        <v>6.29017407518872</v>
      </c>
    </row>
    <row r="2407" spans="1:6" ht="13.5">
      <c r="A2407" s="107">
        <f t="shared" si="113"/>
        <v>1.4645224713348661</v>
      </c>
      <c r="C2407">
        <f t="shared" si="112"/>
        <v>0.9943582467150652</v>
      </c>
      <c r="F2407">
        <f t="shared" si="111"/>
        <v>6.290750945524381</v>
      </c>
    </row>
    <row r="2408" spans="1:6" ht="13.5">
      <c r="A2408" s="107">
        <f t="shared" si="113"/>
        <v>1.465022471334866</v>
      </c>
      <c r="C2408">
        <f t="shared" si="112"/>
        <v>0.9944111593796929</v>
      </c>
      <c r="F2408">
        <f t="shared" si="111"/>
        <v>6.291325122899605</v>
      </c>
    </row>
    <row r="2409" spans="1:6" ht="13.5">
      <c r="A2409" s="107">
        <f t="shared" si="113"/>
        <v>1.465522471334866</v>
      </c>
      <c r="C2409">
        <f t="shared" si="112"/>
        <v>0.9944638234415359</v>
      </c>
      <c r="F2409">
        <f t="shared" si="111"/>
        <v>6.29189660710591</v>
      </c>
    </row>
    <row r="2410" spans="1:6" ht="13.5">
      <c r="A2410" s="107">
        <f t="shared" si="113"/>
        <v>1.466022471334866</v>
      </c>
      <c r="C2410">
        <f t="shared" si="112"/>
        <v>0.9945162388874282</v>
      </c>
      <c r="F2410">
        <f t="shared" si="111"/>
        <v>6.292465397935801</v>
      </c>
    </row>
    <row r="2411" spans="1:6" ht="13.5">
      <c r="A2411" s="107">
        <f t="shared" si="113"/>
        <v>1.466522471334866</v>
      </c>
      <c r="C2411">
        <f t="shared" si="112"/>
        <v>0.994568405704266</v>
      </c>
      <c r="F2411">
        <f t="shared" si="111"/>
        <v>6.293031495182777</v>
      </c>
    </row>
    <row r="2412" spans="1:6" ht="13.5">
      <c r="A2412" s="107">
        <f t="shared" si="113"/>
        <v>1.4670224713348659</v>
      </c>
      <c r="C2412">
        <f t="shared" si="112"/>
        <v>0.9946203238790076</v>
      </c>
      <c r="F2412">
        <f t="shared" si="111"/>
        <v>6.293594898641325</v>
      </c>
    </row>
    <row r="2413" spans="1:6" ht="13.5">
      <c r="A2413" s="107">
        <f t="shared" si="113"/>
        <v>1.4675224713348658</v>
      </c>
      <c r="C2413">
        <f t="shared" si="112"/>
        <v>0.9946719933986733</v>
      </c>
      <c r="F2413">
        <f t="shared" si="111"/>
        <v>6.294155608106928</v>
      </c>
    </row>
    <row r="2414" spans="1:6" ht="13.5">
      <c r="A2414" s="107">
        <f t="shared" si="113"/>
        <v>1.4680224713348657</v>
      </c>
      <c r="C2414">
        <f t="shared" si="112"/>
        <v>0.9947234142503458</v>
      </c>
      <c r="F2414">
        <f t="shared" si="111"/>
        <v>6.294713623376057</v>
      </c>
    </row>
    <row r="2415" spans="1:6" ht="13.5">
      <c r="A2415" s="107">
        <f t="shared" si="113"/>
        <v>1.4685224713348657</v>
      </c>
      <c r="C2415">
        <f t="shared" si="112"/>
        <v>0.9947745864211701</v>
      </c>
      <c r="F2415">
        <f t="shared" si="111"/>
        <v>6.295268944246184</v>
      </c>
    </row>
    <row r="2416" spans="1:6" ht="13.5">
      <c r="A2416" s="107">
        <f t="shared" si="113"/>
        <v>1.4690224713348656</v>
      </c>
      <c r="C2416">
        <f t="shared" si="112"/>
        <v>0.9948255098983528</v>
      </c>
      <c r="F2416">
        <f t="shared" si="111"/>
        <v>6.295821570515758</v>
      </c>
    </row>
    <row r="2417" spans="1:6" ht="13.5">
      <c r="A2417" s="107">
        <f t="shared" si="113"/>
        <v>1.4695224713348656</v>
      </c>
      <c r="C2417">
        <f t="shared" si="112"/>
        <v>0.9948761846691633</v>
      </c>
      <c r="F2417">
        <f t="shared" si="111"/>
        <v>6.296371501984232</v>
      </c>
    </row>
    <row r="2418" spans="1:6" ht="13.5">
      <c r="A2418" s="107">
        <f t="shared" si="113"/>
        <v>1.4700224713348655</v>
      </c>
      <c r="C2418">
        <f t="shared" si="112"/>
        <v>0.9949266107209328</v>
      </c>
      <c r="F2418">
        <f t="shared" si="111"/>
        <v>6.2969187384520415</v>
      </c>
    </row>
    <row r="2419" spans="1:6" ht="13.5">
      <c r="A2419" s="107">
        <f t="shared" si="113"/>
        <v>1.4705224713348655</v>
      </c>
      <c r="C2419">
        <f t="shared" si="112"/>
        <v>0.9949767880410548</v>
      </c>
      <c r="F2419">
        <f t="shared" si="111"/>
        <v>6.297463279720615</v>
      </c>
    </row>
    <row r="2420" spans="1:6" ht="13.5">
      <c r="A2420" s="107">
        <f t="shared" si="113"/>
        <v>1.4710224713348654</v>
      </c>
      <c r="C2420">
        <f t="shared" si="112"/>
        <v>0.9950267166169849</v>
      </c>
      <c r="F2420">
        <f t="shared" si="111"/>
        <v>6.2980051255923755</v>
      </c>
    </row>
    <row r="2421" spans="1:6" ht="13.5">
      <c r="A2421" s="107">
        <f t="shared" si="113"/>
        <v>1.4715224713348654</v>
      </c>
      <c r="C2421">
        <f t="shared" si="112"/>
        <v>0.9950763964362411</v>
      </c>
      <c r="F2421">
        <f t="shared" si="111"/>
        <v>6.298544275870736</v>
      </c>
    </row>
    <row r="2422" spans="1:6" ht="13.5">
      <c r="A2422" s="107">
        <f t="shared" si="113"/>
        <v>1.4720224713348653</v>
      </c>
      <c r="C2422">
        <f t="shared" si="112"/>
        <v>0.9951258274864034</v>
      </c>
      <c r="F2422">
        <f t="shared" si="111"/>
        <v>6.299080730360091</v>
      </c>
    </row>
    <row r="2423" spans="1:6" ht="13.5">
      <c r="A2423" s="107">
        <f t="shared" si="113"/>
        <v>1.4725224713348652</v>
      </c>
      <c r="C2423">
        <f t="shared" si="112"/>
        <v>0.995175009755114</v>
      </c>
      <c r="F2423">
        <f t="shared" si="111"/>
        <v>6.299614488865842</v>
      </c>
    </row>
    <row r="2424" spans="1:6" ht="13.5">
      <c r="A2424" s="107">
        <f t="shared" si="113"/>
        <v>1.4730224713348652</v>
      </c>
      <c r="C2424">
        <f t="shared" si="112"/>
        <v>0.9952239432300773</v>
      </c>
      <c r="F2424">
        <f t="shared" si="111"/>
        <v>6.300145551194364</v>
      </c>
    </row>
    <row r="2425" spans="1:6" ht="13.5">
      <c r="A2425" s="107">
        <f t="shared" si="113"/>
        <v>1.4735224713348651</v>
      </c>
      <c r="C2425">
        <f t="shared" si="112"/>
        <v>0.99527262789906</v>
      </c>
      <c r="F2425">
        <f t="shared" si="111"/>
        <v>6.300673917153038</v>
      </c>
    </row>
    <row r="2426" spans="1:6" ht="13.5">
      <c r="A2426" s="107">
        <f t="shared" si="113"/>
        <v>1.474022471334865</v>
      </c>
      <c r="C2426">
        <f t="shared" si="112"/>
        <v>0.9953210637498909</v>
      </c>
      <c r="F2426">
        <f t="shared" si="111"/>
        <v>6.30119958655022</v>
      </c>
    </row>
    <row r="2427" spans="1:6" ht="13.5">
      <c r="A2427" s="107">
        <f t="shared" si="113"/>
        <v>1.474522471334865</v>
      </c>
      <c r="C2427">
        <f t="shared" si="112"/>
        <v>0.995369250770461</v>
      </c>
      <c r="F2427">
        <f t="shared" si="111"/>
        <v>6.301722559195263</v>
      </c>
    </row>
    <row r="2428" spans="1:6" ht="13.5">
      <c r="A2428" s="107">
        <f t="shared" si="113"/>
        <v>1.475022471334865</v>
      </c>
      <c r="C2428">
        <f t="shared" si="112"/>
        <v>0.9954171889487237</v>
      </c>
      <c r="F2428">
        <f t="shared" si="111"/>
        <v>6.302242834898516</v>
      </c>
    </row>
    <row r="2429" spans="1:6" ht="13.5">
      <c r="A2429" s="107">
        <f t="shared" si="113"/>
        <v>1.475522471334865</v>
      </c>
      <c r="C2429">
        <f t="shared" si="112"/>
        <v>0.9954648782726943</v>
      </c>
      <c r="F2429">
        <f t="shared" si="111"/>
        <v>6.302760413471309</v>
      </c>
    </row>
    <row r="2430" spans="1:6" ht="13.5">
      <c r="A2430" s="107">
        <f t="shared" si="113"/>
        <v>1.4760224713348649</v>
      </c>
      <c r="C2430">
        <f t="shared" si="112"/>
        <v>0.9955123187304505</v>
      </c>
      <c r="F2430">
        <f t="shared" si="111"/>
        <v>6.303275294725966</v>
      </c>
    </row>
    <row r="2431" spans="1:6" ht="13.5">
      <c r="A2431" s="107">
        <f t="shared" si="113"/>
        <v>1.4765224713348648</v>
      </c>
      <c r="C2431">
        <f t="shared" si="112"/>
        <v>0.9955595103101322</v>
      </c>
      <c r="F2431">
        <f t="shared" si="111"/>
        <v>6.303787478475793</v>
      </c>
    </row>
    <row r="2432" spans="1:6" ht="13.5">
      <c r="A2432" s="107">
        <f t="shared" si="113"/>
        <v>1.4770224713348648</v>
      </c>
      <c r="C2432">
        <f t="shared" si="112"/>
        <v>0.9956064529999415</v>
      </c>
      <c r="F2432">
        <f t="shared" si="111"/>
        <v>6.3042969645351</v>
      </c>
    </row>
    <row r="2433" spans="1:6" ht="13.5">
      <c r="A2433" s="107">
        <f t="shared" si="113"/>
        <v>1.4775224713348647</v>
      </c>
      <c r="C2433">
        <f t="shared" si="112"/>
        <v>0.9956531467881428</v>
      </c>
      <c r="F2433">
        <f t="shared" si="111"/>
        <v>6.304803752719172</v>
      </c>
    </row>
    <row r="2434" spans="1:6" ht="13.5">
      <c r="A2434" s="107">
        <f t="shared" si="113"/>
        <v>1.4780224713348646</v>
      </c>
      <c r="C2434">
        <f t="shared" si="112"/>
        <v>0.9956995916630625</v>
      </c>
      <c r="F2434">
        <f t="shared" si="111"/>
        <v>6.305307842844292</v>
      </c>
    </row>
    <row r="2435" spans="1:6" ht="13.5">
      <c r="A2435" s="107">
        <f t="shared" si="113"/>
        <v>1.4785224713348646</v>
      </c>
      <c r="C2435">
        <f t="shared" si="112"/>
        <v>0.9957457876130895</v>
      </c>
      <c r="F2435">
        <f t="shared" si="111"/>
        <v>6.305809234727729</v>
      </c>
    </row>
    <row r="2436" spans="1:6" ht="13.5">
      <c r="A2436" s="107">
        <f t="shared" si="113"/>
        <v>1.4790224713348645</v>
      </c>
      <c r="C2436">
        <f t="shared" si="112"/>
        <v>0.9957917346266748</v>
      </c>
      <c r="F2436">
        <f t="shared" si="111"/>
        <v>6.306307928187738</v>
      </c>
    </row>
    <row r="2437" spans="1:6" ht="13.5">
      <c r="A2437" s="107">
        <f t="shared" si="113"/>
        <v>1.4795224713348645</v>
      </c>
      <c r="C2437">
        <f t="shared" si="112"/>
        <v>0.9958374326923316</v>
      </c>
      <c r="F2437">
        <f t="shared" si="111"/>
        <v>6.30680392304357</v>
      </c>
    </row>
    <row r="2438" spans="1:6" ht="13.5">
      <c r="A2438" s="107">
        <f t="shared" si="113"/>
        <v>1.4800224713348644</v>
      </c>
      <c r="C2438">
        <f t="shared" si="112"/>
        <v>0.9958828817986355</v>
      </c>
      <c r="F2438">
        <f t="shared" si="111"/>
        <v>6.30729721911546</v>
      </c>
    </row>
    <row r="2439" spans="1:6" ht="13.5">
      <c r="A2439" s="107">
        <f t="shared" si="113"/>
        <v>1.4805224713348644</v>
      </c>
      <c r="C2439">
        <f t="shared" si="112"/>
        <v>0.9959280819342241</v>
      </c>
      <c r="F2439">
        <f t="shared" si="111"/>
        <v>6.30778781622463</v>
      </c>
    </row>
    <row r="2440" spans="1:6" ht="13.5">
      <c r="A2440" s="107">
        <f t="shared" si="113"/>
        <v>1.4810224713348643</v>
      </c>
      <c r="C2440">
        <f t="shared" si="112"/>
        <v>0.9959730330877974</v>
      </c>
      <c r="F2440">
        <f aca="true" t="shared" si="114" ref="F2440:F2503">(Vdc_min_s1*C2440-Vo_s1)*(Vdc_min_s1*C2440-Vo_s1)*0.0005/C2440</f>
        <v>6.308275714193298</v>
      </c>
    </row>
    <row r="2441" spans="1:6" ht="13.5">
      <c r="A2441" s="107">
        <f t="shared" si="113"/>
        <v>1.4815224713348643</v>
      </c>
      <c r="C2441">
        <f t="shared" si="112"/>
        <v>0.9960177352481175</v>
      </c>
      <c r="F2441">
        <f t="shared" si="114"/>
        <v>6.30876091284466</v>
      </c>
    </row>
    <row r="2442" spans="1:6" ht="13.5">
      <c r="A2442" s="107">
        <f t="shared" si="113"/>
        <v>1.4820224713348642</v>
      </c>
      <c r="C2442">
        <f aca="true" t="shared" si="115" ref="C2442:C2505">SIN(A2442)</f>
        <v>0.9960621884040091</v>
      </c>
      <c r="F2442">
        <f t="shared" si="114"/>
        <v>6.3092434120029095</v>
      </c>
    </row>
    <row r="2443" spans="1:6" ht="13.5">
      <c r="A2443" s="107">
        <f aca="true" t="shared" si="116" ref="A2443:A2506">A2442+0.0005</f>
        <v>1.4825224713348641</v>
      </c>
      <c r="C2443">
        <f t="shared" si="115"/>
        <v>0.9961063925443587</v>
      </c>
      <c r="F2443">
        <f t="shared" si="114"/>
        <v>6.309723211493223</v>
      </c>
    </row>
    <row r="2444" spans="1:6" ht="13.5">
      <c r="A2444" s="107">
        <f t="shared" si="116"/>
        <v>1.483022471334864</v>
      </c>
      <c r="C2444">
        <f t="shared" si="115"/>
        <v>0.9961503476581155</v>
      </c>
      <c r="F2444">
        <f t="shared" si="114"/>
        <v>6.310200311141766</v>
      </c>
    </row>
    <row r="2445" spans="1:6" ht="13.5">
      <c r="A2445" s="107">
        <f t="shared" si="116"/>
        <v>1.483522471334864</v>
      </c>
      <c r="C2445">
        <f t="shared" si="115"/>
        <v>0.9961940537342905</v>
      </c>
      <c r="F2445">
        <f t="shared" si="114"/>
        <v>6.310674710775696</v>
      </c>
    </row>
    <row r="2446" spans="1:6" ht="13.5">
      <c r="A2446" s="107">
        <f t="shared" si="116"/>
        <v>1.484022471334864</v>
      </c>
      <c r="C2446">
        <f t="shared" si="115"/>
        <v>0.9962375107619572</v>
      </c>
      <c r="F2446">
        <f t="shared" si="114"/>
        <v>6.311146410223149</v>
      </c>
    </row>
    <row r="2447" spans="1:6" ht="13.5">
      <c r="A2447" s="107">
        <f t="shared" si="116"/>
        <v>1.484522471334864</v>
      </c>
      <c r="C2447">
        <f t="shared" si="115"/>
        <v>0.9962807187302515</v>
      </c>
      <c r="F2447">
        <f t="shared" si="114"/>
        <v>6.31161540931326</v>
      </c>
    </row>
    <row r="2448" spans="1:6" ht="13.5">
      <c r="A2448" s="107">
        <f t="shared" si="116"/>
        <v>1.4850224713348639</v>
      </c>
      <c r="C2448">
        <f t="shared" si="115"/>
        <v>0.9963236776283712</v>
      </c>
      <c r="F2448">
        <f t="shared" si="114"/>
        <v>6.312081707876145</v>
      </c>
    </row>
    <row r="2449" spans="1:6" ht="13.5">
      <c r="A2449" s="107">
        <f t="shared" si="116"/>
        <v>1.4855224713348638</v>
      </c>
      <c r="C2449">
        <f t="shared" si="115"/>
        <v>0.9963663874455767</v>
      </c>
      <c r="F2449">
        <f t="shared" si="114"/>
        <v>6.312545305742908</v>
      </c>
    </row>
    <row r="2450" spans="1:6" ht="13.5">
      <c r="A2450" s="107">
        <f t="shared" si="116"/>
        <v>1.4860224713348638</v>
      </c>
      <c r="C2450">
        <f t="shared" si="115"/>
        <v>0.9964088481711906</v>
      </c>
      <c r="F2450">
        <f t="shared" si="114"/>
        <v>6.313006202745644</v>
      </c>
    </row>
    <row r="2451" spans="1:6" ht="13.5">
      <c r="A2451" s="107">
        <f t="shared" si="116"/>
        <v>1.4865224713348637</v>
      </c>
      <c r="C2451">
        <f t="shared" si="115"/>
        <v>0.9964510597945976</v>
      </c>
      <c r="F2451">
        <f t="shared" si="114"/>
        <v>6.3134643987174295</v>
      </c>
    </row>
    <row r="2452" spans="1:6" ht="13.5">
      <c r="A2452" s="107">
        <f t="shared" si="116"/>
        <v>1.4870224713348636</v>
      </c>
      <c r="C2452">
        <f t="shared" si="115"/>
        <v>0.9964930223052448</v>
      </c>
      <c r="F2452">
        <f t="shared" si="114"/>
        <v>6.3139198934923355</v>
      </c>
    </row>
    <row r="2453" spans="1:6" ht="13.5">
      <c r="A2453" s="107">
        <f t="shared" si="116"/>
        <v>1.4875224713348636</v>
      </c>
      <c r="C2453">
        <f t="shared" si="115"/>
        <v>0.9965347356926416</v>
      </c>
      <c r="F2453">
        <f t="shared" si="114"/>
        <v>6.314372686905411</v>
      </c>
    </row>
    <row r="2454" spans="1:6" ht="13.5">
      <c r="A2454" s="107">
        <f t="shared" si="116"/>
        <v>1.4880224713348635</v>
      </c>
      <c r="C2454">
        <f t="shared" si="115"/>
        <v>0.9965761999463598</v>
      </c>
      <c r="F2454">
        <f t="shared" si="114"/>
        <v>6.314822778792705</v>
      </c>
    </row>
    <row r="2455" spans="1:6" ht="13.5">
      <c r="A2455" s="107">
        <f t="shared" si="116"/>
        <v>1.4885224713348635</v>
      </c>
      <c r="C2455">
        <f t="shared" si="115"/>
        <v>0.9966174150560331</v>
      </c>
      <c r="F2455">
        <f t="shared" si="114"/>
        <v>6.315270168991239</v>
      </c>
    </row>
    <row r="2456" spans="1:6" ht="13.5">
      <c r="A2456" s="107">
        <f t="shared" si="116"/>
        <v>1.4890224713348634</v>
      </c>
      <c r="C2456">
        <f t="shared" si="115"/>
        <v>0.9966583810113578</v>
      </c>
      <c r="F2456">
        <f t="shared" si="114"/>
        <v>6.315714857339032</v>
      </c>
    </row>
    <row r="2457" spans="1:6" ht="13.5">
      <c r="A2457" s="107">
        <f t="shared" si="116"/>
        <v>1.4895224713348634</v>
      </c>
      <c r="C2457">
        <f t="shared" si="115"/>
        <v>0.9966990978020925</v>
      </c>
      <c r="F2457">
        <f t="shared" si="114"/>
        <v>6.316156843675084</v>
      </c>
    </row>
    <row r="2458" spans="1:6" ht="13.5">
      <c r="A2458" s="107">
        <f t="shared" si="116"/>
        <v>1.4900224713348633</v>
      </c>
      <c r="C2458">
        <f t="shared" si="115"/>
        <v>0.996739565418058</v>
      </c>
      <c r="F2458">
        <f t="shared" si="114"/>
        <v>6.316596127839386</v>
      </c>
    </row>
    <row r="2459" spans="1:6" ht="13.5">
      <c r="A2459" s="107">
        <f t="shared" si="116"/>
        <v>1.4905224713348633</v>
      </c>
      <c r="C2459">
        <f t="shared" si="115"/>
        <v>0.9967797838491372</v>
      </c>
      <c r="F2459">
        <f t="shared" si="114"/>
        <v>6.317032709672912</v>
      </c>
    </row>
    <row r="2460" spans="1:6" ht="13.5">
      <c r="A2460" s="107">
        <f t="shared" si="116"/>
        <v>1.4910224713348632</v>
      </c>
      <c r="C2460">
        <f t="shared" si="115"/>
        <v>0.9968197530852757</v>
      </c>
      <c r="F2460">
        <f t="shared" si="114"/>
        <v>6.317466589017623</v>
      </c>
    </row>
    <row r="2461" spans="1:6" ht="13.5">
      <c r="A2461" s="107">
        <f t="shared" si="116"/>
        <v>1.4915224713348632</v>
      </c>
      <c r="C2461">
        <f t="shared" si="115"/>
        <v>0.9968594731164812</v>
      </c>
      <c r="F2461">
        <f t="shared" si="114"/>
        <v>6.317897765716468</v>
      </c>
    </row>
    <row r="2462" spans="1:6" ht="13.5">
      <c r="A2462" s="107">
        <f t="shared" si="116"/>
        <v>1.492022471334863</v>
      </c>
      <c r="C2462">
        <f t="shared" si="115"/>
        <v>0.9968989439328235</v>
      </c>
      <c r="F2462">
        <f t="shared" si="114"/>
        <v>6.318326239613384</v>
      </c>
    </row>
    <row r="2463" spans="1:6" ht="13.5">
      <c r="A2463" s="107">
        <f t="shared" si="116"/>
        <v>1.492522471334863</v>
      </c>
      <c r="C2463">
        <f t="shared" si="115"/>
        <v>0.996938165524435</v>
      </c>
      <c r="F2463">
        <f t="shared" si="114"/>
        <v>6.318752010553284</v>
      </c>
    </row>
    <row r="2464" spans="1:6" ht="13.5">
      <c r="A2464" s="107">
        <f t="shared" si="116"/>
        <v>1.493022471334863</v>
      </c>
      <c r="C2464">
        <f t="shared" si="115"/>
        <v>0.9969771378815104</v>
      </c>
      <c r="F2464">
        <f t="shared" si="114"/>
        <v>6.319175078382086</v>
      </c>
    </row>
    <row r="2465" spans="1:6" ht="13.5">
      <c r="A2465" s="107">
        <f t="shared" si="116"/>
        <v>1.493522471334863</v>
      </c>
      <c r="C2465">
        <f t="shared" si="115"/>
        <v>0.9970158609943065</v>
      </c>
      <c r="F2465">
        <f t="shared" si="114"/>
        <v>6.3195954429466745</v>
      </c>
    </row>
    <row r="2466" spans="1:6" ht="13.5">
      <c r="A2466" s="107">
        <f t="shared" si="116"/>
        <v>1.4940224713348629</v>
      </c>
      <c r="C2466">
        <f t="shared" si="115"/>
        <v>0.9970543348531424</v>
      </c>
      <c r="F2466">
        <f t="shared" si="114"/>
        <v>6.320013104094927</v>
      </c>
    </row>
    <row r="2467" spans="1:6" ht="13.5">
      <c r="A2467" s="107">
        <f t="shared" si="116"/>
        <v>1.4945224713348628</v>
      </c>
      <c r="C2467">
        <f t="shared" si="115"/>
        <v>0.9970925594483999</v>
      </c>
      <c r="F2467">
        <f t="shared" si="114"/>
        <v>6.320428061675711</v>
      </c>
    </row>
    <row r="2468" spans="1:6" ht="13.5">
      <c r="A2468" s="107">
        <f t="shared" si="116"/>
        <v>1.4950224713348628</v>
      </c>
      <c r="C2468">
        <f t="shared" si="115"/>
        <v>0.9971305347705228</v>
      </c>
      <c r="F2468">
        <f t="shared" si="114"/>
        <v>6.3208403155388835</v>
      </c>
    </row>
    <row r="2469" spans="1:6" ht="13.5">
      <c r="A2469" s="107">
        <f t="shared" si="116"/>
        <v>1.4955224713348627</v>
      </c>
      <c r="C2469">
        <f t="shared" si="115"/>
        <v>0.9971682608100171</v>
      </c>
      <c r="F2469">
        <f t="shared" si="114"/>
        <v>6.321249865535268</v>
      </c>
    </row>
    <row r="2470" spans="1:6" ht="13.5">
      <c r="A2470" s="107">
        <f t="shared" si="116"/>
        <v>1.4960224713348627</v>
      </c>
      <c r="C2470">
        <f t="shared" si="115"/>
        <v>0.9972057375574515</v>
      </c>
      <c r="F2470">
        <f t="shared" si="114"/>
        <v>6.321656711516694</v>
      </c>
    </row>
    <row r="2471" spans="1:6" ht="13.5">
      <c r="A2471" s="107">
        <f t="shared" si="116"/>
        <v>1.4965224713348626</v>
      </c>
      <c r="C2471">
        <f t="shared" si="115"/>
        <v>0.9972429650034565</v>
      </c>
      <c r="F2471">
        <f t="shared" si="114"/>
        <v>6.322060853335965</v>
      </c>
    </row>
    <row r="2472" spans="1:6" ht="13.5">
      <c r="A2472" s="107">
        <f t="shared" si="116"/>
        <v>1.4970224713348625</v>
      </c>
      <c r="C2472">
        <f t="shared" si="115"/>
        <v>0.9972799431387257</v>
      </c>
      <c r="F2472">
        <f t="shared" si="114"/>
        <v>6.322462290846875</v>
      </c>
    </row>
    <row r="2473" spans="1:6" ht="13.5">
      <c r="A2473" s="107">
        <f t="shared" si="116"/>
        <v>1.4975224713348625</v>
      </c>
      <c r="C2473">
        <f t="shared" si="115"/>
        <v>0.9973166719540141</v>
      </c>
      <c r="F2473">
        <f t="shared" si="114"/>
        <v>6.3228610239041965</v>
      </c>
    </row>
    <row r="2474" spans="1:6" ht="13.5">
      <c r="A2474" s="107">
        <f t="shared" si="116"/>
        <v>1.4980224713348624</v>
      </c>
      <c r="C2474">
        <f t="shared" si="115"/>
        <v>0.9973531514401398</v>
      </c>
      <c r="F2474">
        <f t="shared" si="114"/>
        <v>6.323257052363701</v>
      </c>
    </row>
    <row r="2475" spans="1:6" ht="13.5">
      <c r="A2475" s="107">
        <f t="shared" si="116"/>
        <v>1.4985224713348624</v>
      </c>
      <c r="C2475">
        <f t="shared" si="115"/>
        <v>0.9973893815879828</v>
      </c>
      <c r="F2475">
        <f t="shared" si="114"/>
        <v>6.323650376082126</v>
      </c>
    </row>
    <row r="2476" spans="1:6" ht="13.5">
      <c r="A2476" s="107">
        <f t="shared" si="116"/>
        <v>1.4990224713348623</v>
      </c>
      <c r="C2476">
        <f t="shared" si="115"/>
        <v>0.9974253623884857</v>
      </c>
      <c r="F2476">
        <f t="shared" si="114"/>
        <v>6.324040994917212</v>
      </c>
    </row>
    <row r="2477" spans="1:6" ht="13.5">
      <c r="A2477" s="107">
        <f t="shared" si="116"/>
        <v>1.4995224713348623</v>
      </c>
      <c r="C2477">
        <f t="shared" si="115"/>
        <v>0.997461093832653</v>
      </c>
      <c r="F2477">
        <f t="shared" si="114"/>
        <v>6.324428908727675</v>
      </c>
    </row>
    <row r="2478" spans="1:6" ht="13.5">
      <c r="A2478" s="107">
        <f t="shared" si="116"/>
        <v>1.5000224713348622</v>
      </c>
      <c r="C2478">
        <f t="shared" si="115"/>
        <v>0.9974965759115522</v>
      </c>
      <c r="F2478">
        <f t="shared" si="114"/>
        <v>6.324814117373213</v>
      </c>
    </row>
    <row r="2479" spans="1:6" ht="13.5">
      <c r="A2479" s="107">
        <f t="shared" si="116"/>
        <v>1.5005224713348622</v>
      </c>
      <c r="C2479">
        <f t="shared" si="115"/>
        <v>0.9975318086163126</v>
      </c>
      <c r="F2479">
        <f t="shared" si="114"/>
        <v>6.325196620714523</v>
      </c>
    </row>
    <row r="2480" spans="1:6" ht="13.5">
      <c r="A2480" s="107">
        <f t="shared" si="116"/>
        <v>1.501022471334862</v>
      </c>
      <c r="C2480">
        <f t="shared" si="115"/>
        <v>0.997566791938126</v>
      </c>
      <c r="F2480">
        <f t="shared" si="114"/>
        <v>6.325576418613264</v>
      </c>
    </row>
    <row r="2481" spans="1:6" ht="13.5">
      <c r="A2481" s="107">
        <f t="shared" si="116"/>
        <v>1.501522471334862</v>
      </c>
      <c r="C2481">
        <f t="shared" si="115"/>
        <v>0.9976015258682466</v>
      </c>
      <c r="F2481">
        <f t="shared" si="114"/>
        <v>6.325953510932103</v>
      </c>
    </row>
    <row r="2482" spans="1:6" ht="13.5">
      <c r="A2482" s="107">
        <f t="shared" si="116"/>
        <v>1.502022471334862</v>
      </c>
      <c r="C2482">
        <f t="shared" si="115"/>
        <v>0.997636010397991</v>
      </c>
      <c r="F2482">
        <f t="shared" si="114"/>
        <v>6.326327897534676</v>
      </c>
    </row>
    <row r="2483" spans="1:6" ht="13.5">
      <c r="A2483" s="107">
        <f t="shared" si="116"/>
        <v>1.502522471334862</v>
      </c>
      <c r="C2483">
        <f t="shared" si="115"/>
        <v>0.997670245518738</v>
      </c>
      <c r="F2483">
        <f t="shared" si="114"/>
        <v>6.326699578285611</v>
      </c>
    </row>
    <row r="2484" spans="1:6" ht="13.5">
      <c r="A2484" s="107">
        <f t="shared" si="116"/>
        <v>1.5030224713348619</v>
      </c>
      <c r="C2484">
        <f t="shared" si="115"/>
        <v>0.9977042312219286</v>
      </c>
      <c r="F2484">
        <f t="shared" si="114"/>
        <v>6.3270685530505135</v>
      </c>
    </row>
    <row r="2485" spans="1:6" ht="13.5">
      <c r="A2485" s="107">
        <f t="shared" si="116"/>
        <v>1.5035224713348618</v>
      </c>
      <c r="C2485">
        <f t="shared" si="115"/>
        <v>0.9977379674990668</v>
      </c>
      <c r="F2485">
        <f t="shared" si="114"/>
        <v>6.327434821695983</v>
      </c>
    </row>
    <row r="2486" spans="1:6" ht="13.5">
      <c r="A2486" s="107">
        <f t="shared" si="116"/>
        <v>1.5040224713348618</v>
      </c>
      <c r="C2486">
        <f t="shared" si="115"/>
        <v>0.9977714543417183</v>
      </c>
      <c r="F2486">
        <f t="shared" si="114"/>
        <v>6.3277983840895935</v>
      </c>
    </row>
    <row r="2487" spans="1:6" ht="13.5">
      <c r="A2487" s="107">
        <f t="shared" si="116"/>
        <v>1.5045224713348617</v>
      </c>
      <c r="C2487">
        <f t="shared" si="115"/>
        <v>0.9978046917415114</v>
      </c>
      <c r="F2487">
        <f t="shared" si="114"/>
        <v>6.3281592400999065</v>
      </c>
    </row>
    <row r="2488" spans="1:6" ht="13.5">
      <c r="A2488" s="107">
        <f t="shared" si="116"/>
        <v>1.5050224713348617</v>
      </c>
      <c r="C2488">
        <f t="shared" si="115"/>
        <v>0.9978376796901367</v>
      </c>
      <c r="F2488">
        <f t="shared" si="114"/>
        <v>6.32851738959647</v>
      </c>
    </row>
    <row r="2489" spans="1:6" ht="13.5">
      <c r="A2489" s="107">
        <f t="shared" si="116"/>
        <v>1.5055224713348616</v>
      </c>
      <c r="C2489">
        <f t="shared" si="115"/>
        <v>0.9978704181793474</v>
      </c>
      <c r="F2489">
        <f t="shared" si="114"/>
        <v>6.32887283244982</v>
      </c>
    </row>
    <row r="2490" spans="1:6" ht="13.5">
      <c r="A2490" s="107">
        <f t="shared" si="116"/>
        <v>1.5060224713348616</v>
      </c>
      <c r="C2490">
        <f t="shared" si="115"/>
        <v>0.9979029072009586</v>
      </c>
      <c r="F2490">
        <f t="shared" si="114"/>
        <v>6.329225568531462</v>
      </c>
    </row>
    <row r="2491" spans="1:6" ht="13.5">
      <c r="A2491" s="107">
        <f t="shared" si="116"/>
        <v>1.5065224713348615</v>
      </c>
      <c r="C2491">
        <f t="shared" si="115"/>
        <v>0.9979351467468484</v>
      </c>
      <c r="F2491">
        <f t="shared" si="114"/>
        <v>6.329575597713897</v>
      </c>
    </row>
    <row r="2492" spans="1:6" ht="13.5">
      <c r="A2492" s="107">
        <f t="shared" si="116"/>
        <v>1.5070224713348614</v>
      </c>
      <c r="C2492">
        <f t="shared" si="115"/>
        <v>0.9979671368089565</v>
      </c>
      <c r="F2492">
        <f t="shared" si="114"/>
        <v>6.329922919870604</v>
      </c>
    </row>
    <row r="2493" spans="1:6" ht="13.5">
      <c r="A2493" s="107">
        <f t="shared" si="116"/>
        <v>1.5075224713348614</v>
      </c>
      <c r="C2493">
        <f t="shared" si="115"/>
        <v>0.9979988773792857</v>
      </c>
      <c r="F2493">
        <f t="shared" si="114"/>
        <v>6.330267534876054</v>
      </c>
    </row>
    <row r="2494" spans="1:6" ht="13.5">
      <c r="A2494" s="107">
        <f t="shared" si="116"/>
        <v>1.5080224713348613</v>
      </c>
      <c r="C2494">
        <f t="shared" si="115"/>
        <v>0.9980303684499007</v>
      </c>
      <c r="F2494">
        <f t="shared" si="114"/>
        <v>6.330609442605688</v>
      </c>
    </row>
    <row r="2495" spans="1:6" ht="13.5">
      <c r="A2495" s="107">
        <f t="shared" si="116"/>
        <v>1.5085224713348613</v>
      </c>
      <c r="C2495">
        <f t="shared" si="115"/>
        <v>0.9980616100129288</v>
      </c>
      <c r="F2495">
        <f t="shared" si="114"/>
        <v>6.330948642935948</v>
      </c>
    </row>
    <row r="2496" spans="1:6" ht="13.5">
      <c r="A2496" s="107">
        <f t="shared" si="116"/>
        <v>1.5090224713348612</v>
      </c>
      <c r="C2496">
        <f t="shared" si="115"/>
        <v>0.9980926020605596</v>
      </c>
      <c r="F2496">
        <f t="shared" si="114"/>
        <v>6.33128513574424</v>
      </c>
    </row>
    <row r="2497" spans="1:6" ht="13.5">
      <c r="A2497" s="107">
        <f t="shared" si="116"/>
        <v>1.5095224713348612</v>
      </c>
      <c r="C2497">
        <f t="shared" si="115"/>
        <v>0.9981233445850451</v>
      </c>
      <c r="F2497">
        <f t="shared" si="114"/>
        <v>6.33161892090897</v>
      </c>
    </row>
    <row r="2498" spans="1:6" ht="13.5">
      <c r="A2498" s="107">
        <f t="shared" si="116"/>
        <v>1.5100224713348611</v>
      </c>
      <c r="C2498">
        <f t="shared" si="115"/>
        <v>0.9981538375786997</v>
      </c>
      <c r="F2498">
        <f t="shared" si="114"/>
        <v>6.3319499983095175</v>
      </c>
    </row>
    <row r="2499" spans="1:6" ht="13.5">
      <c r="A2499" s="107">
        <f t="shared" si="116"/>
        <v>1.510522471334861</v>
      </c>
      <c r="C2499">
        <f t="shared" si="115"/>
        <v>0.9981840810339</v>
      </c>
      <c r="F2499">
        <f t="shared" si="114"/>
        <v>6.332278367826244</v>
      </c>
    </row>
    <row r="2500" spans="1:6" ht="13.5">
      <c r="A2500" s="107">
        <f t="shared" si="116"/>
        <v>1.511022471334861</v>
      </c>
      <c r="C2500">
        <f t="shared" si="115"/>
        <v>0.9982140749430853</v>
      </c>
      <c r="F2500">
        <f t="shared" si="114"/>
        <v>6.332604029340503</v>
      </c>
    </row>
    <row r="2501" spans="1:6" ht="13.5">
      <c r="A2501" s="107">
        <f t="shared" si="116"/>
        <v>1.511522471334861</v>
      </c>
      <c r="C2501">
        <f t="shared" si="115"/>
        <v>0.998243819298757</v>
      </c>
      <c r="F2501">
        <f t="shared" si="114"/>
        <v>6.332926982734623</v>
      </c>
    </row>
    <row r="2502" spans="1:6" ht="13.5">
      <c r="A2502" s="107">
        <f t="shared" si="116"/>
        <v>1.512022471334861</v>
      </c>
      <c r="C2502">
        <f t="shared" si="115"/>
        <v>0.9982733140934792</v>
      </c>
      <c r="F2502">
        <f t="shared" si="114"/>
        <v>6.333247227891922</v>
      </c>
    </row>
    <row r="2503" spans="1:6" ht="13.5">
      <c r="A2503" s="107">
        <f t="shared" si="116"/>
        <v>1.5125224713348608</v>
      </c>
      <c r="C2503">
        <f t="shared" si="115"/>
        <v>0.998302559319878</v>
      </c>
      <c r="F2503">
        <f t="shared" si="114"/>
        <v>6.333564764696694</v>
      </c>
    </row>
    <row r="2504" spans="1:6" ht="13.5">
      <c r="A2504" s="107">
        <f t="shared" si="116"/>
        <v>1.5130224713348608</v>
      </c>
      <c r="C2504">
        <f t="shared" si="115"/>
        <v>0.9983315549706422</v>
      </c>
      <c r="F2504">
        <f aca="true" t="shared" si="117" ref="F2504:F2567">(Vdc_min_s1*C2504-Vo_s1)*(Vdc_min_s1*C2504-Vo_s1)*0.0005/C2504</f>
        <v>6.333879593034223</v>
      </c>
    </row>
    <row r="2505" spans="1:6" ht="13.5">
      <c r="A2505" s="107">
        <f t="shared" si="116"/>
        <v>1.5135224713348607</v>
      </c>
      <c r="C2505">
        <f t="shared" si="115"/>
        <v>0.9983603010385228</v>
      </c>
      <c r="F2505">
        <f t="shared" si="117"/>
        <v>6.334191712790766</v>
      </c>
    </row>
    <row r="2506" spans="1:6" ht="13.5">
      <c r="A2506" s="107">
        <f t="shared" si="116"/>
        <v>1.5140224713348607</v>
      </c>
      <c r="C2506">
        <f aca="true" t="shared" si="118" ref="C2506:C2569">SIN(A2506)</f>
        <v>0.9983887975163335</v>
      </c>
      <c r="F2506">
        <f t="shared" si="117"/>
        <v>6.334501123853574</v>
      </c>
    </row>
    <row r="2507" spans="1:6" ht="13.5">
      <c r="A2507" s="107">
        <f aca="true" t="shared" si="119" ref="A2507:A2570">A2506+0.0005</f>
        <v>1.5145224713348606</v>
      </c>
      <c r="C2507">
        <f t="shared" si="118"/>
        <v>0.9984170443969498</v>
      </c>
      <c r="F2507">
        <f t="shared" si="117"/>
        <v>6.334807826110872</v>
      </c>
    </row>
    <row r="2508" spans="1:6" ht="13.5">
      <c r="A2508" s="107">
        <f t="shared" si="119"/>
        <v>1.5150224713348606</v>
      </c>
      <c r="C2508">
        <f t="shared" si="118"/>
        <v>0.9984450416733103</v>
      </c>
      <c r="F2508">
        <f t="shared" si="117"/>
        <v>6.335111819451869</v>
      </c>
    </row>
    <row r="2509" spans="1:6" ht="13.5">
      <c r="A2509" s="107">
        <f t="shared" si="119"/>
        <v>1.5155224713348605</v>
      </c>
      <c r="C2509">
        <f t="shared" si="118"/>
        <v>0.9984727893384155</v>
      </c>
      <c r="F2509">
        <f t="shared" si="117"/>
        <v>6.335413103766764</v>
      </c>
    </row>
    <row r="2510" spans="1:6" ht="13.5">
      <c r="A2510" s="107">
        <f t="shared" si="119"/>
        <v>1.5160224713348605</v>
      </c>
      <c r="C2510">
        <f t="shared" si="118"/>
        <v>0.9985002873853287</v>
      </c>
      <c r="F2510">
        <f t="shared" si="117"/>
        <v>6.33571167894673</v>
      </c>
    </row>
    <row r="2511" spans="1:6" ht="13.5">
      <c r="A2511" s="107">
        <f t="shared" si="119"/>
        <v>1.5165224713348604</v>
      </c>
      <c r="C2511">
        <f t="shared" si="118"/>
        <v>0.9985275358071752</v>
      </c>
      <c r="F2511">
        <f t="shared" si="117"/>
        <v>6.336007544883924</v>
      </c>
    </row>
    <row r="2512" spans="1:6" ht="13.5">
      <c r="A2512" s="107">
        <f t="shared" si="119"/>
        <v>1.5170224713348603</v>
      </c>
      <c r="C2512">
        <f t="shared" si="118"/>
        <v>0.9985545345971429</v>
      </c>
      <c r="F2512">
        <f t="shared" si="117"/>
        <v>6.336300701471486</v>
      </c>
    </row>
    <row r="2513" spans="1:6" ht="13.5">
      <c r="A2513" s="107">
        <f t="shared" si="119"/>
        <v>1.5175224713348603</v>
      </c>
      <c r="C2513">
        <f t="shared" si="118"/>
        <v>0.9985812837484823</v>
      </c>
      <c r="F2513">
        <f t="shared" si="117"/>
        <v>6.336591148603543</v>
      </c>
    </row>
    <row r="2514" spans="1:6" ht="13.5">
      <c r="A2514" s="107">
        <f t="shared" si="119"/>
        <v>1.5180224713348602</v>
      </c>
      <c r="C2514">
        <f t="shared" si="118"/>
        <v>0.9986077832545058</v>
      </c>
      <c r="F2514">
        <f t="shared" si="117"/>
        <v>6.336878886175193</v>
      </c>
    </row>
    <row r="2515" spans="1:6" ht="13.5">
      <c r="A2515" s="107">
        <f t="shared" si="119"/>
        <v>1.5185224713348602</v>
      </c>
      <c r="C2515">
        <f t="shared" si="118"/>
        <v>0.9986340331085888</v>
      </c>
      <c r="F2515">
        <f t="shared" si="117"/>
        <v>6.337163914082525</v>
      </c>
    </row>
    <row r="2516" spans="1:6" ht="13.5">
      <c r="A2516" s="107">
        <f t="shared" si="119"/>
        <v>1.5190224713348601</v>
      </c>
      <c r="C2516">
        <f t="shared" si="118"/>
        <v>0.9986600333041686</v>
      </c>
      <c r="F2516">
        <f t="shared" si="117"/>
        <v>6.337446232222612</v>
      </c>
    </row>
    <row r="2517" spans="1:6" ht="13.5">
      <c r="A2517" s="107">
        <f t="shared" si="119"/>
        <v>1.51952247133486</v>
      </c>
      <c r="C2517">
        <f t="shared" si="118"/>
        <v>0.9986857838347454</v>
      </c>
      <c r="F2517">
        <f t="shared" si="117"/>
        <v>6.337725840493498</v>
      </c>
    </row>
    <row r="2518" spans="1:6" ht="13.5">
      <c r="A2518" s="107">
        <f t="shared" si="119"/>
        <v>1.52002247133486</v>
      </c>
      <c r="C2518">
        <f t="shared" si="118"/>
        <v>0.9987112846938814</v>
      </c>
      <c r="F2518">
        <f t="shared" si="117"/>
        <v>6.338002738794223</v>
      </c>
    </row>
    <row r="2519" spans="1:6" ht="13.5">
      <c r="A2519" s="107">
        <f t="shared" si="119"/>
        <v>1.52052247133486</v>
      </c>
      <c r="C2519">
        <f t="shared" si="118"/>
        <v>0.9987365358752014</v>
      </c>
      <c r="F2519">
        <f t="shared" si="117"/>
        <v>6.338276927024799</v>
      </c>
    </row>
    <row r="2520" spans="1:6" ht="13.5">
      <c r="A2520" s="107">
        <f t="shared" si="119"/>
        <v>1.52102247133486</v>
      </c>
      <c r="C2520">
        <f t="shared" si="118"/>
        <v>0.9987615373723927</v>
      </c>
      <c r="F2520">
        <f t="shared" si="117"/>
        <v>6.338548405086218</v>
      </c>
    </row>
    <row r="2521" spans="1:6" ht="13.5">
      <c r="A2521" s="107">
        <f t="shared" si="119"/>
        <v>1.5215224713348598</v>
      </c>
      <c r="C2521">
        <f t="shared" si="118"/>
        <v>0.9987862891792048</v>
      </c>
      <c r="F2521">
        <f t="shared" si="117"/>
        <v>6.338817172880461</v>
      </c>
    </row>
    <row r="2522" spans="1:6" ht="13.5">
      <c r="A2522" s="107">
        <f t="shared" si="119"/>
        <v>1.5220224713348598</v>
      </c>
      <c r="C2522">
        <f t="shared" si="118"/>
        <v>0.9988107912894498</v>
      </c>
      <c r="F2522">
        <f t="shared" si="117"/>
        <v>6.3390832303104885</v>
      </c>
    </row>
    <row r="2523" spans="1:6" ht="13.5">
      <c r="A2523" s="107">
        <f t="shared" si="119"/>
        <v>1.5225224713348597</v>
      </c>
      <c r="C2523">
        <f t="shared" si="118"/>
        <v>0.9988350436970023</v>
      </c>
      <c r="F2523">
        <f t="shared" si="117"/>
        <v>6.339346577280245</v>
      </c>
    </row>
    <row r="2524" spans="1:6" ht="13.5">
      <c r="A2524" s="107">
        <f t="shared" si="119"/>
        <v>1.5230224713348597</v>
      </c>
      <c r="C2524">
        <f t="shared" si="118"/>
        <v>0.9988590463957989</v>
      </c>
      <c r="F2524">
        <f t="shared" si="117"/>
        <v>6.339607213694649</v>
      </c>
    </row>
    <row r="2525" spans="1:6" ht="13.5">
      <c r="A2525" s="107">
        <f t="shared" si="119"/>
        <v>1.5235224713348596</v>
      </c>
      <c r="C2525">
        <f t="shared" si="118"/>
        <v>0.9988827993798391</v>
      </c>
      <c r="F2525">
        <f t="shared" si="117"/>
        <v>6.339865139459603</v>
      </c>
    </row>
    <row r="2526" spans="1:6" ht="13.5">
      <c r="A2526" s="107">
        <f t="shared" si="119"/>
        <v>1.5240224713348596</v>
      </c>
      <c r="C2526">
        <f t="shared" si="118"/>
        <v>0.9989063026431848</v>
      </c>
      <c r="F2526">
        <f t="shared" si="117"/>
        <v>6.340120354481995</v>
      </c>
    </row>
    <row r="2527" spans="1:6" ht="13.5">
      <c r="A2527" s="107">
        <f t="shared" si="119"/>
        <v>1.5245224713348595</v>
      </c>
      <c r="C2527">
        <f t="shared" si="118"/>
        <v>0.99892955617996</v>
      </c>
      <c r="F2527">
        <f t="shared" si="117"/>
        <v>6.340372858669696</v>
      </c>
    </row>
    <row r="2528" spans="1:6" ht="13.5">
      <c r="A2528" s="107">
        <f t="shared" si="119"/>
        <v>1.5250224713348595</v>
      </c>
      <c r="C2528">
        <f t="shared" si="118"/>
        <v>0.9989525599843514</v>
      </c>
      <c r="F2528">
        <f t="shared" si="117"/>
        <v>6.340622651931553</v>
      </c>
    </row>
    <row r="2529" spans="1:6" ht="13.5">
      <c r="A2529" s="107">
        <f t="shared" si="119"/>
        <v>1.5255224713348594</v>
      </c>
      <c r="C2529">
        <f t="shared" si="118"/>
        <v>0.9989753140506079</v>
      </c>
      <c r="F2529">
        <f t="shared" si="117"/>
        <v>6.34086973417739</v>
      </c>
    </row>
    <row r="2530" spans="1:6" ht="13.5">
      <c r="A2530" s="107">
        <f t="shared" si="119"/>
        <v>1.5260224713348594</v>
      </c>
      <c r="C2530">
        <f t="shared" si="118"/>
        <v>0.9989978183730411</v>
      </c>
      <c r="F2530">
        <f t="shared" si="117"/>
        <v>6.341114105318027</v>
      </c>
    </row>
    <row r="2531" spans="1:6" ht="13.5">
      <c r="A2531" s="107">
        <f t="shared" si="119"/>
        <v>1.5265224713348593</v>
      </c>
      <c r="C2531">
        <f t="shared" si="118"/>
        <v>0.999020072946025</v>
      </c>
      <c r="F2531">
        <f t="shared" si="117"/>
        <v>6.3413557652652495</v>
      </c>
    </row>
    <row r="2532" spans="1:6" ht="13.5">
      <c r="A2532" s="107">
        <f t="shared" si="119"/>
        <v>1.5270224713348592</v>
      </c>
      <c r="C2532">
        <f t="shared" si="118"/>
        <v>0.9990420777639958</v>
      </c>
      <c r="F2532">
        <f t="shared" si="117"/>
        <v>6.341594713931834</v>
      </c>
    </row>
    <row r="2533" spans="1:6" ht="13.5">
      <c r="A2533" s="107">
        <f t="shared" si="119"/>
        <v>1.5275224713348592</v>
      </c>
      <c r="C2533">
        <f t="shared" si="118"/>
        <v>0.9990638328214524</v>
      </c>
      <c r="F2533">
        <f t="shared" si="117"/>
        <v>6.341830951231532</v>
      </c>
    </row>
    <row r="2534" spans="1:6" ht="13.5">
      <c r="A2534" s="107">
        <f t="shared" si="119"/>
        <v>1.5280224713348591</v>
      </c>
      <c r="C2534">
        <f t="shared" si="118"/>
        <v>0.999085338112956</v>
      </c>
      <c r="F2534">
        <f t="shared" si="117"/>
        <v>6.342064477079083</v>
      </c>
    </row>
    <row r="2535" spans="1:6" ht="13.5">
      <c r="A2535" s="107">
        <f t="shared" si="119"/>
        <v>1.528522471334859</v>
      </c>
      <c r="C2535">
        <f t="shared" si="118"/>
        <v>0.9991065936331301</v>
      </c>
      <c r="F2535">
        <f t="shared" si="117"/>
        <v>6.342295291390204</v>
      </c>
    </row>
    <row r="2536" spans="1:6" ht="13.5">
      <c r="A2536" s="107">
        <f t="shared" si="119"/>
        <v>1.529022471334859</v>
      </c>
      <c r="C2536">
        <f t="shared" si="118"/>
        <v>0.9991275993766612</v>
      </c>
      <c r="F2536">
        <f t="shared" si="117"/>
        <v>6.342523394081585</v>
      </c>
    </row>
    <row r="2537" spans="1:6" ht="13.5">
      <c r="A2537" s="107">
        <f t="shared" si="119"/>
        <v>1.529522471334859</v>
      </c>
      <c r="C2537">
        <f t="shared" si="118"/>
        <v>0.9991483553382976</v>
      </c>
      <c r="F2537">
        <f t="shared" si="117"/>
        <v>6.342748785070912</v>
      </c>
    </row>
    <row r="2538" spans="1:6" ht="13.5">
      <c r="A2538" s="107">
        <f t="shared" si="119"/>
        <v>1.530022471334859</v>
      </c>
      <c r="C2538">
        <f t="shared" si="118"/>
        <v>0.9991688615128504</v>
      </c>
      <c r="F2538">
        <f t="shared" si="117"/>
        <v>6.342971464276844</v>
      </c>
    </row>
    <row r="2539" spans="1:6" ht="13.5">
      <c r="A2539" s="107">
        <f t="shared" si="119"/>
        <v>1.5305224713348589</v>
      </c>
      <c r="C2539">
        <f t="shared" si="118"/>
        <v>0.999189117895193</v>
      </c>
      <c r="F2539">
        <f t="shared" si="117"/>
        <v>6.343191431619016</v>
      </c>
    </row>
    <row r="2540" spans="1:6" ht="13.5">
      <c r="A2540" s="107">
        <f t="shared" si="119"/>
        <v>1.5310224713348588</v>
      </c>
      <c r="C2540">
        <f t="shared" si="118"/>
        <v>0.9992091244802613</v>
      </c>
      <c r="F2540">
        <f t="shared" si="117"/>
        <v>6.343408687018049</v>
      </c>
    </row>
    <row r="2541" spans="1:6" ht="13.5">
      <c r="A2541" s="107">
        <f t="shared" si="119"/>
        <v>1.5315224713348587</v>
      </c>
      <c r="C2541">
        <f t="shared" si="118"/>
        <v>0.9992288812630538</v>
      </c>
      <c r="F2541">
        <f t="shared" si="117"/>
        <v>6.343623230395547</v>
      </c>
    </row>
    <row r="2542" spans="1:6" ht="13.5">
      <c r="A2542" s="107">
        <f t="shared" si="119"/>
        <v>1.5320224713348587</v>
      </c>
      <c r="C2542">
        <f t="shared" si="118"/>
        <v>0.999248388238631</v>
      </c>
      <c r="F2542">
        <f t="shared" si="117"/>
        <v>6.34383506167409</v>
      </c>
    </row>
    <row r="2543" spans="1:6" ht="13.5">
      <c r="A2543" s="107">
        <f t="shared" si="119"/>
        <v>1.5325224713348586</v>
      </c>
      <c r="C2543">
        <f t="shared" si="118"/>
        <v>0.9992676454021165</v>
      </c>
      <c r="F2543">
        <f t="shared" si="117"/>
        <v>6.34404418077724</v>
      </c>
    </row>
    <row r="2544" spans="1:6" ht="13.5">
      <c r="A2544" s="107">
        <f t="shared" si="119"/>
        <v>1.5330224713348586</v>
      </c>
      <c r="C2544">
        <f t="shared" si="118"/>
        <v>0.9992866527486958</v>
      </c>
      <c r="F2544">
        <f t="shared" si="117"/>
        <v>6.344250587629542</v>
      </c>
    </row>
    <row r="2545" spans="1:6" ht="13.5">
      <c r="A2545" s="107">
        <f t="shared" si="119"/>
        <v>1.5335224713348585</v>
      </c>
      <c r="C2545">
        <f t="shared" si="118"/>
        <v>0.9993054102736171</v>
      </c>
      <c r="F2545">
        <f t="shared" si="117"/>
        <v>6.3444542821565175</v>
      </c>
    </row>
    <row r="2546" spans="1:6" ht="13.5">
      <c r="A2546" s="107">
        <f t="shared" si="119"/>
        <v>1.5340224713348585</v>
      </c>
      <c r="C2546">
        <f t="shared" si="118"/>
        <v>0.9993239179721911</v>
      </c>
      <c r="F2546">
        <f t="shared" si="117"/>
        <v>6.344655264284672</v>
      </c>
    </row>
    <row r="2547" spans="1:6" ht="13.5">
      <c r="A2547" s="107">
        <f t="shared" si="119"/>
        <v>1.5345224713348584</v>
      </c>
      <c r="C2547">
        <f t="shared" si="118"/>
        <v>0.9993421758397908</v>
      </c>
      <c r="F2547">
        <f t="shared" si="117"/>
        <v>6.344853533941489</v>
      </c>
    </row>
    <row r="2548" spans="1:6" ht="13.5">
      <c r="A2548" s="107">
        <f t="shared" si="119"/>
        <v>1.5350224713348584</v>
      </c>
      <c r="C2548">
        <f t="shared" si="118"/>
        <v>0.9993601838718517</v>
      </c>
      <c r="F2548">
        <f t="shared" si="117"/>
        <v>6.345049091055432</v>
      </c>
    </row>
    <row r="2549" spans="1:6" ht="13.5">
      <c r="A2549" s="107">
        <f t="shared" si="119"/>
        <v>1.5355224713348583</v>
      </c>
      <c r="C2549">
        <f t="shared" si="118"/>
        <v>0.9993779420638718</v>
      </c>
      <c r="F2549">
        <f t="shared" si="117"/>
        <v>6.345241935555947</v>
      </c>
    </row>
    <row r="2550" spans="1:6" ht="13.5">
      <c r="A2550" s="107">
        <f t="shared" si="119"/>
        <v>1.5360224713348583</v>
      </c>
      <c r="C2550">
        <f t="shared" si="118"/>
        <v>0.9993954504114116</v>
      </c>
      <c r="F2550">
        <f t="shared" si="117"/>
        <v>6.345432067373461</v>
      </c>
    </row>
    <row r="2551" spans="1:6" ht="13.5">
      <c r="A2551" s="107">
        <f t="shared" si="119"/>
        <v>1.5365224713348582</v>
      </c>
      <c r="C2551">
        <f t="shared" si="118"/>
        <v>0.999412708910094</v>
      </c>
      <c r="F2551">
        <f t="shared" si="117"/>
        <v>6.345619486439375</v>
      </c>
    </row>
    <row r="2552" spans="1:6" ht="13.5">
      <c r="A2552" s="107">
        <f t="shared" si="119"/>
        <v>1.5370224713348581</v>
      </c>
      <c r="C2552">
        <f t="shared" si="118"/>
        <v>0.9994297175556045</v>
      </c>
      <c r="F2552">
        <f t="shared" si="117"/>
        <v>6.345804192686075</v>
      </c>
    </row>
    <row r="2553" spans="1:6" ht="13.5">
      <c r="A2553" s="107">
        <f t="shared" si="119"/>
        <v>1.537522471334858</v>
      </c>
      <c r="C2553">
        <f t="shared" si="118"/>
        <v>0.9994464763436908</v>
      </c>
      <c r="F2553">
        <f t="shared" si="117"/>
        <v>6.345986186046934</v>
      </c>
    </row>
    <row r="2554" spans="1:6" ht="13.5">
      <c r="A2554" s="107">
        <f t="shared" si="119"/>
        <v>1.538022471334858</v>
      </c>
      <c r="C2554">
        <f t="shared" si="118"/>
        <v>0.9994629852701631</v>
      </c>
      <c r="F2554">
        <f t="shared" si="117"/>
        <v>6.3461654664562905</v>
      </c>
    </row>
    <row r="2555" spans="1:6" ht="13.5">
      <c r="A2555" s="107">
        <f t="shared" si="119"/>
        <v>1.538522471334858</v>
      </c>
      <c r="C2555">
        <f t="shared" si="118"/>
        <v>0.9994792443308943</v>
      </c>
      <c r="F2555">
        <f t="shared" si="117"/>
        <v>6.34634203384947</v>
      </c>
    </row>
    <row r="2556" spans="1:6" ht="13.5">
      <c r="A2556" s="107">
        <f t="shared" si="119"/>
        <v>1.539022471334858</v>
      </c>
      <c r="C2556">
        <f t="shared" si="118"/>
        <v>0.9994952535218197</v>
      </c>
      <c r="F2556">
        <f t="shared" si="117"/>
        <v>6.3465158881627834</v>
      </c>
    </row>
    <row r="2557" spans="1:6" ht="13.5">
      <c r="A2557" s="107">
        <f t="shared" si="119"/>
        <v>1.5395224713348579</v>
      </c>
      <c r="C2557">
        <f t="shared" si="118"/>
        <v>0.9995110128389368</v>
      </c>
      <c r="F2557">
        <f t="shared" si="117"/>
        <v>6.346687029333512</v>
      </c>
    </row>
    <row r="2558" spans="1:6" ht="13.5">
      <c r="A2558" s="107">
        <f t="shared" si="119"/>
        <v>1.5400224713348578</v>
      </c>
      <c r="C2558">
        <f t="shared" si="118"/>
        <v>0.9995265222783061</v>
      </c>
      <c r="F2558">
        <f t="shared" si="117"/>
        <v>6.346855457299925</v>
      </c>
    </row>
    <row r="2559" spans="1:6" ht="13.5">
      <c r="A2559" s="107">
        <f t="shared" si="119"/>
        <v>1.5405224713348578</v>
      </c>
      <c r="C2559">
        <f t="shared" si="118"/>
        <v>0.9995417818360499</v>
      </c>
      <c r="F2559">
        <f t="shared" si="117"/>
        <v>6.347021172001269</v>
      </c>
    </row>
    <row r="2560" spans="1:6" ht="13.5">
      <c r="A2560" s="107">
        <f t="shared" si="119"/>
        <v>1.5410224713348577</v>
      </c>
      <c r="C2560">
        <f t="shared" si="118"/>
        <v>0.9995567915083534</v>
      </c>
      <c r="F2560">
        <f t="shared" si="117"/>
        <v>6.347184173377767</v>
      </c>
    </row>
    <row r="2561" spans="1:6" ht="13.5">
      <c r="A2561" s="107">
        <f t="shared" si="119"/>
        <v>1.5415224713348576</v>
      </c>
      <c r="C2561">
        <f t="shared" si="118"/>
        <v>0.9995715512914644</v>
      </c>
      <c r="F2561">
        <f t="shared" si="117"/>
        <v>6.347344461370622</v>
      </c>
    </row>
    <row r="2562" spans="1:6" ht="13.5">
      <c r="A2562" s="107">
        <f t="shared" si="119"/>
        <v>1.5420224713348576</v>
      </c>
      <c r="C2562">
        <f t="shared" si="118"/>
        <v>0.9995860611816927</v>
      </c>
      <c r="F2562">
        <f t="shared" si="117"/>
        <v>6.347502035922027</v>
      </c>
    </row>
    <row r="2563" spans="1:6" ht="13.5">
      <c r="A2563" s="107">
        <f t="shared" si="119"/>
        <v>1.5425224713348575</v>
      </c>
      <c r="C2563">
        <f t="shared" si="118"/>
        <v>0.9996003211754109</v>
      </c>
      <c r="F2563">
        <f t="shared" si="117"/>
        <v>6.347656896975142</v>
      </c>
    </row>
    <row r="2564" spans="1:6" ht="13.5">
      <c r="A2564" s="107">
        <f t="shared" si="119"/>
        <v>1.5430224713348575</v>
      </c>
      <c r="C2564">
        <f t="shared" si="118"/>
        <v>0.999614331269054</v>
      </c>
      <c r="F2564">
        <f t="shared" si="117"/>
        <v>6.347809044474109</v>
      </c>
    </row>
    <row r="2565" spans="1:6" ht="13.5">
      <c r="A2565" s="107">
        <f t="shared" si="119"/>
        <v>1.5435224713348574</v>
      </c>
      <c r="C2565">
        <f t="shared" si="118"/>
        <v>0.9996280914591195</v>
      </c>
      <c r="F2565">
        <f t="shared" si="117"/>
        <v>6.347958478364058</v>
      </c>
    </row>
    <row r="2566" spans="1:6" ht="13.5">
      <c r="A2566" s="107">
        <f t="shared" si="119"/>
        <v>1.5440224713348574</v>
      </c>
      <c r="C2566">
        <f t="shared" si="118"/>
        <v>0.9996416017421673</v>
      </c>
      <c r="F2566">
        <f t="shared" si="117"/>
        <v>6.348105198591093</v>
      </c>
    </row>
    <row r="2567" spans="1:6" ht="13.5">
      <c r="A2567" s="107">
        <f t="shared" si="119"/>
        <v>1.5445224713348573</v>
      </c>
      <c r="C2567">
        <f t="shared" si="118"/>
        <v>0.9996548621148199</v>
      </c>
      <c r="F2567">
        <f t="shared" si="117"/>
        <v>6.348249205102296</v>
      </c>
    </row>
    <row r="2568" spans="1:6" ht="13.5">
      <c r="A2568" s="107">
        <f t="shared" si="119"/>
        <v>1.5450224713348573</v>
      </c>
      <c r="C2568">
        <f t="shared" si="118"/>
        <v>0.9996678725737622</v>
      </c>
      <c r="F2568">
        <f aca="true" t="shared" si="120" ref="F2568:F2631">(Vdc_min_s1*C2568-Vo_s1)*(Vdc_min_s1*C2568-Vo_s1)*0.0005/C2568</f>
        <v>6.348390497845731</v>
      </c>
    </row>
    <row r="2569" spans="1:6" ht="13.5">
      <c r="A2569" s="107">
        <f t="shared" si="119"/>
        <v>1.5455224713348572</v>
      </c>
      <c r="C2569">
        <f t="shared" si="118"/>
        <v>0.9996806331157415</v>
      </c>
      <c r="F2569">
        <f t="shared" si="120"/>
        <v>6.348529076770439</v>
      </c>
    </row>
    <row r="2570" spans="1:6" ht="13.5">
      <c r="A2570" s="107">
        <f t="shared" si="119"/>
        <v>1.5460224713348572</v>
      </c>
      <c r="C2570">
        <f aca="true" t="shared" si="121" ref="C2570:C2633">SIN(A2570)</f>
        <v>0.9996931437375678</v>
      </c>
      <c r="F2570">
        <f t="shared" si="120"/>
        <v>6.348664941826448</v>
      </c>
    </row>
    <row r="2571" spans="1:6" ht="13.5">
      <c r="A2571" s="107">
        <f aca="true" t="shared" si="122" ref="A2571:A2634">A2570+0.0005</f>
        <v>1.546522471334857</v>
      </c>
      <c r="C2571">
        <f t="shared" si="121"/>
        <v>0.9997054044361133</v>
      </c>
      <c r="F2571">
        <f t="shared" si="120"/>
        <v>6.348798092964754</v>
      </c>
    </row>
    <row r="2572" spans="1:6" ht="13.5">
      <c r="A2572" s="107">
        <f t="shared" si="122"/>
        <v>1.547022471334857</v>
      </c>
      <c r="C2572">
        <f t="shared" si="121"/>
        <v>0.999717415208313</v>
      </c>
      <c r="F2572">
        <f t="shared" si="120"/>
        <v>6.348928530137343</v>
      </c>
    </row>
    <row r="2573" spans="1:6" ht="13.5">
      <c r="A2573" s="107">
        <f t="shared" si="122"/>
        <v>1.547522471334857</v>
      </c>
      <c r="C2573">
        <f t="shared" si="121"/>
        <v>0.9997291760511641</v>
      </c>
      <c r="F2573">
        <f t="shared" si="120"/>
        <v>6.349056253297173</v>
      </c>
    </row>
    <row r="2574" spans="1:6" ht="13.5">
      <c r="A2574" s="107">
        <f t="shared" si="122"/>
        <v>1.548022471334857</v>
      </c>
      <c r="C2574">
        <f t="shared" si="121"/>
        <v>0.9997406869617262</v>
      </c>
      <c r="F2574">
        <f t="shared" si="120"/>
        <v>6.349181262398186</v>
      </c>
    </row>
    <row r="2575" spans="1:6" ht="13.5">
      <c r="A2575" s="107">
        <f t="shared" si="122"/>
        <v>1.5485224713348569</v>
      </c>
      <c r="C2575">
        <f t="shared" si="121"/>
        <v>0.999751947937122</v>
      </c>
      <c r="F2575">
        <f t="shared" si="120"/>
        <v>6.349303557395303</v>
      </c>
    </row>
    <row r="2576" spans="1:6" ht="13.5">
      <c r="A2576" s="107">
        <f t="shared" si="122"/>
        <v>1.5490224713348568</v>
      </c>
      <c r="C2576">
        <f t="shared" si="121"/>
        <v>0.9997629589745359</v>
      </c>
      <c r="F2576">
        <f t="shared" si="120"/>
        <v>6.349423138244424</v>
      </c>
    </row>
    <row r="2577" spans="1:6" ht="13.5">
      <c r="A2577" s="107">
        <f t="shared" si="122"/>
        <v>1.5495224713348568</v>
      </c>
      <c r="C2577">
        <f t="shared" si="121"/>
        <v>0.9997737200712153</v>
      </c>
      <c r="F2577">
        <f t="shared" si="120"/>
        <v>6.3495400049024235</v>
      </c>
    </row>
    <row r="2578" spans="1:6" ht="13.5">
      <c r="A2578" s="107">
        <f t="shared" si="122"/>
        <v>1.5500224713348567</v>
      </c>
      <c r="C2578">
        <f t="shared" si="121"/>
        <v>0.9997842312244699</v>
      </c>
      <c r="F2578">
        <f t="shared" si="120"/>
        <v>6.349654157327163</v>
      </c>
    </row>
    <row r="2579" spans="1:6" ht="13.5">
      <c r="A2579" s="107">
        <f t="shared" si="122"/>
        <v>1.5505224713348567</v>
      </c>
      <c r="C2579">
        <f t="shared" si="121"/>
        <v>0.999794492431672</v>
      </c>
      <c r="F2579">
        <f t="shared" si="120"/>
        <v>6.349765595477479</v>
      </c>
    </row>
    <row r="2580" spans="1:6" ht="13.5">
      <c r="A2580" s="107">
        <f t="shared" si="122"/>
        <v>1.5510224713348566</v>
      </c>
      <c r="C2580">
        <f t="shared" si="121"/>
        <v>0.999804503690256</v>
      </c>
      <c r="F2580">
        <f t="shared" si="120"/>
        <v>6.349874319313188</v>
      </c>
    </row>
    <row r="2581" spans="1:6" ht="13.5">
      <c r="A2581" s="107">
        <f t="shared" si="122"/>
        <v>1.5515224713348565</v>
      </c>
      <c r="C2581">
        <f t="shared" si="121"/>
        <v>0.9998142649977194</v>
      </c>
      <c r="F2581">
        <f t="shared" si="120"/>
        <v>6.349980328795088</v>
      </c>
    </row>
    <row r="2582" spans="1:6" ht="13.5">
      <c r="A2582" s="107">
        <f t="shared" si="122"/>
        <v>1.5520224713348565</v>
      </c>
      <c r="C2582">
        <f t="shared" si="121"/>
        <v>0.9998237763516217</v>
      </c>
      <c r="F2582">
        <f t="shared" si="120"/>
        <v>6.35008362388495</v>
      </c>
    </row>
    <row r="2583" spans="1:6" ht="13.5">
      <c r="A2583" s="107">
        <f t="shared" si="122"/>
        <v>1.5525224713348564</v>
      </c>
      <c r="C2583">
        <f t="shared" si="121"/>
        <v>0.9998330377495852</v>
      </c>
      <c r="F2583">
        <f t="shared" si="120"/>
        <v>6.350184204545532</v>
      </c>
    </row>
    <row r="2584" spans="1:6" ht="13.5">
      <c r="A2584" s="107">
        <f t="shared" si="122"/>
        <v>1.5530224713348564</v>
      </c>
      <c r="C2584">
        <f t="shared" si="121"/>
        <v>0.9998420491892944</v>
      </c>
      <c r="F2584">
        <f t="shared" si="120"/>
        <v>6.350282070740566</v>
      </c>
    </row>
    <row r="2585" spans="1:6" ht="13.5">
      <c r="A2585" s="107">
        <f t="shared" si="122"/>
        <v>1.5535224713348563</v>
      </c>
      <c r="C2585">
        <f t="shared" si="121"/>
        <v>0.9998508106684965</v>
      </c>
      <c r="F2585">
        <f t="shared" si="120"/>
        <v>6.350377222434763</v>
      </c>
    </row>
    <row r="2586" spans="1:6" ht="13.5">
      <c r="A2586" s="107">
        <f t="shared" si="122"/>
        <v>1.5540224713348563</v>
      </c>
      <c r="C2586">
        <f t="shared" si="121"/>
        <v>0.9998593221850012</v>
      </c>
      <c r="F2586">
        <f t="shared" si="120"/>
        <v>6.350469659593819</v>
      </c>
    </row>
    <row r="2587" spans="1:6" ht="13.5">
      <c r="A2587" s="107">
        <f t="shared" si="122"/>
        <v>1.5545224713348562</v>
      </c>
      <c r="C2587">
        <f t="shared" si="121"/>
        <v>0.9998675837366805</v>
      </c>
      <c r="F2587">
        <f t="shared" si="120"/>
        <v>6.350559382184401</v>
      </c>
    </row>
    <row r="2588" spans="1:6" ht="13.5">
      <c r="A2588" s="107">
        <f t="shared" si="122"/>
        <v>1.5550224713348562</v>
      </c>
      <c r="C2588">
        <f t="shared" si="121"/>
        <v>0.9998755953214691</v>
      </c>
      <c r="F2588">
        <f t="shared" si="120"/>
        <v>6.3506463901741625</v>
      </c>
    </row>
    <row r="2589" spans="1:6" ht="13.5">
      <c r="A2589" s="107">
        <f t="shared" si="122"/>
        <v>1.555522471334856</v>
      </c>
      <c r="C2589">
        <f t="shared" si="121"/>
        <v>0.9998833569373641</v>
      </c>
      <c r="F2589">
        <f t="shared" si="120"/>
        <v>6.35073068353173</v>
      </c>
    </row>
    <row r="2590" spans="1:6" ht="13.5">
      <c r="A2590" s="107">
        <f t="shared" si="122"/>
        <v>1.556022471334856</v>
      </c>
      <c r="C2590">
        <f t="shared" si="121"/>
        <v>0.999890868582425</v>
      </c>
      <c r="F2590">
        <f t="shared" si="120"/>
        <v>6.35081226222671</v>
      </c>
    </row>
    <row r="2591" spans="1:6" ht="13.5">
      <c r="A2591" s="107">
        <f t="shared" si="122"/>
        <v>1.556522471334856</v>
      </c>
      <c r="C2591">
        <f t="shared" si="121"/>
        <v>0.999898130254774</v>
      </c>
      <c r="F2591">
        <f t="shared" si="120"/>
        <v>6.350891126229695</v>
      </c>
    </row>
    <row r="2592" spans="1:6" ht="13.5">
      <c r="A2592" s="107">
        <f t="shared" si="122"/>
        <v>1.557022471334856</v>
      </c>
      <c r="C2592">
        <f t="shared" si="121"/>
        <v>0.9999051419525957</v>
      </c>
      <c r="F2592">
        <f t="shared" si="120"/>
        <v>6.350967275512248</v>
      </c>
    </row>
    <row r="2593" spans="1:6" ht="13.5">
      <c r="A2593" s="107">
        <f t="shared" si="122"/>
        <v>1.5575224713348559</v>
      </c>
      <c r="C2593">
        <f t="shared" si="121"/>
        <v>0.9999119036741372</v>
      </c>
      <c r="F2593">
        <f t="shared" si="120"/>
        <v>6.3510407100469175</v>
      </c>
    </row>
    <row r="2594" spans="1:6" ht="13.5">
      <c r="A2594" s="107">
        <f t="shared" si="122"/>
        <v>1.5580224713348558</v>
      </c>
      <c r="C2594">
        <f t="shared" si="121"/>
        <v>0.9999184154177078</v>
      </c>
      <c r="F2594">
        <f t="shared" si="120"/>
        <v>6.351111429807222</v>
      </c>
    </row>
    <row r="2595" spans="1:6" ht="13.5">
      <c r="A2595" s="107">
        <f t="shared" si="122"/>
        <v>1.5585224713348558</v>
      </c>
      <c r="C2595">
        <f t="shared" si="121"/>
        <v>0.9999246771816799</v>
      </c>
      <c r="F2595">
        <f t="shared" si="120"/>
        <v>6.351179434767669</v>
      </c>
    </row>
    <row r="2596" spans="1:6" ht="13.5">
      <c r="A2596" s="107">
        <f t="shared" si="122"/>
        <v>1.5590224713348557</v>
      </c>
      <c r="C2596">
        <f t="shared" si="121"/>
        <v>0.9999306889644878</v>
      </c>
      <c r="F2596">
        <f t="shared" si="120"/>
        <v>6.351244724903738</v>
      </c>
    </row>
    <row r="2597" spans="1:6" ht="13.5">
      <c r="A2597" s="107">
        <f t="shared" si="122"/>
        <v>1.5595224713348557</v>
      </c>
      <c r="C2597">
        <f t="shared" si="121"/>
        <v>0.9999364507646287</v>
      </c>
      <c r="F2597">
        <f t="shared" si="120"/>
        <v>6.351307300191896</v>
      </c>
    </row>
    <row r="2598" spans="1:6" ht="13.5">
      <c r="A2598" s="107">
        <f t="shared" si="122"/>
        <v>1.5600224713348556</v>
      </c>
      <c r="C2598">
        <f t="shared" si="121"/>
        <v>0.9999419625806621</v>
      </c>
      <c r="F2598">
        <f t="shared" si="120"/>
        <v>6.351367160609577</v>
      </c>
    </row>
    <row r="2599" spans="1:6" ht="13.5">
      <c r="A2599" s="107">
        <f t="shared" si="122"/>
        <v>1.5605224713348556</v>
      </c>
      <c r="C2599">
        <f t="shared" si="121"/>
        <v>0.9999472244112101</v>
      </c>
      <c r="F2599">
        <f t="shared" si="120"/>
        <v>6.351424306135201</v>
      </c>
    </row>
    <row r="2600" spans="1:6" ht="13.5">
      <c r="A2600" s="107">
        <f t="shared" si="122"/>
        <v>1.5610224713348555</v>
      </c>
      <c r="C2600">
        <f t="shared" si="121"/>
        <v>0.9999522362549572</v>
      </c>
      <c r="F2600">
        <f t="shared" si="120"/>
        <v>6.351478736748172</v>
      </c>
    </row>
    <row r="2601" spans="1:6" ht="13.5">
      <c r="A2601" s="107">
        <f t="shared" si="122"/>
        <v>1.5615224713348554</v>
      </c>
      <c r="C2601">
        <f t="shared" si="121"/>
        <v>0.9999569981106504</v>
      </c>
      <c r="F2601">
        <f t="shared" si="120"/>
        <v>6.351530452428858</v>
      </c>
    </row>
    <row r="2602" spans="1:6" ht="13.5">
      <c r="A2602" s="107">
        <f t="shared" si="122"/>
        <v>1.5620224713348554</v>
      </c>
      <c r="C2602">
        <f t="shared" si="121"/>
        <v>0.9999615099770993</v>
      </c>
      <c r="F2602">
        <f t="shared" si="120"/>
        <v>6.351579453158622</v>
      </c>
    </row>
    <row r="2603" spans="1:6" ht="13.5">
      <c r="A2603" s="107">
        <f t="shared" si="122"/>
        <v>1.5625224713348553</v>
      </c>
      <c r="C2603">
        <f t="shared" si="121"/>
        <v>0.9999657718531759</v>
      </c>
      <c r="F2603">
        <f t="shared" si="120"/>
        <v>6.351625738919791</v>
      </c>
    </row>
    <row r="2604" spans="1:6" ht="13.5">
      <c r="A2604" s="107">
        <f t="shared" si="122"/>
        <v>1.5630224713348553</v>
      </c>
      <c r="C2604">
        <f t="shared" si="121"/>
        <v>0.9999697837378149</v>
      </c>
      <c r="F2604">
        <f t="shared" si="120"/>
        <v>6.351669309695688</v>
      </c>
    </row>
    <row r="2605" spans="1:6" ht="13.5">
      <c r="A2605" s="107">
        <f t="shared" si="122"/>
        <v>1.5635224713348552</v>
      </c>
      <c r="C2605">
        <f t="shared" si="121"/>
        <v>0.999973545630013</v>
      </c>
      <c r="F2605">
        <f t="shared" si="120"/>
        <v>6.3517101654706</v>
      </c>
    </row>
    <row r="2606" spans="1:6" ht="13.5">
      <c r="A2606" s="107">
        <f t="shared" si="122"/>
        <v>1.5640224713348552</v>
      </c>
      <c r="C2606">
        <f t="shared" si="121"/>
        <v>0.9999770575288299</v>
      </c>
      <c r="F2606">
        <f t="shared" si="120"/>
        <v>6.3517483062298</v>
      </c>
    </row>
    <row r="2607" spans="1:6" ht="13.5">
      <c r="A2607" s="107">
        <f t="shared" si="122"/>
        <v>1.5645224713348551</v>
      </c>
      <c r="C2607">
        <f t="shared" si="121"/>
        <v>0.9999803194333877</v>
      </c>
      <c r="F2607">
        <f t="shared" si="120"/>
        <v>6.351783731959534</v>
      </c>
    </row>
    <row r="2608" spans="1:6" ht="13.5">
      <c r="A2608" s="107">
        <f t="shared" si="122"/>
        <v>1.565022471334855</v>
      </c>
      <c r="C2608">
        <f t="shared" si="121"/>
        <v>0.9999833313428709</v>
      </c>
      <c r="F2608">
        <f t="shared" si="120"/>
        <v>6.351816442647039</v>
      </c>
    </row>
    <row r="2609" spans="1:6" ht="13.5">
      <c r="A2609" s="107">
        <f t="shared" si="122"/>
        <v>1.565522471334855</v>
      </c>
      <c r="C2609">
        <f t="shared" si="121"/>
        <v>0.9999860932565263</v>
      </c>
      <c r="F2609">
        <f t="shared" si="120"/>
        <v>6.351846438280516</v>
      </c>
    </row>
    <row r="2610" spans="1:6" ht="13.5">
      <c r="A2610" s="107">
        <f t="shared" si="122"/>
        <v>1.566022471334855</v>
      </c>
      <c r="C2610">
        <f t="shared" si="121"/>
        <v>0.9999886051736637</v>
      </c>
      <c r="F2610">
        <f t="shared" si="120"/>
        <v>6.351873718849152</v>
      </c>
    </row>
    <row r="2611" spans="1:6" ht="13.5">
      <c r="A2611" s="107">
        <f t="shared" si="122"/>
        <v>1.566522471334855</v>
      </c>
      <c r="C2611">
        <f t="shared" si="121"/>
        <v>0.999990867093655</v>
      </c>
      <c r="F2611">
        <f t="shared" si="120"/>
        <v>6.351898284343113</v>
      </c>
    </row>
    <row r="2612" spans="1:6" ht="13.5">
      <c r="A2612" s="107">
        <f t="shared" si="122"/>
        <v>1.5670224713348548</v>
      </c>
      <c r="C2612">
        <f t="shared" si="121"/>
        <v>0.9999928790159348</v>
      </c>
      <c r="F2612">
        <f t="shared" si="120"/>
        <v>6.351920134753547</v>
      </c>
    </row>
    <row r="2613" spans="1:6" ht="13.5">
      <c r="A2613" s="107">
        <f t="shared" si="122"/>
        <v>1.5675224713348548</v>
      </c>
      <c r="C2613">
        <f t="shared" si="121"/>
        <v>0.99999464094</v>
      </c>
      <c r="F2613">
        <f t="shared" si="120"/>
        <v>6.351939270072573</v>
      </c>
    </row>
    <row r="2614" spans="1:6" ht="13.5">
      <c r="A2614" s="107">
        <f t="shared" si="122"/>
        <v>1.5680224713348547</v>
      </c>
      <c r="C2614">
        <f t="shared" si="121"/>
        <v>0.9999961528654101</v>
      </c>
      <c r="F2614">
        <f t="shared" si="120"/>
        <v>6.351955690293295</v>
      </c>
    </row>
    <row r="2615" spans="1:6" ht="13.5">
      <c r="A2615" s="107">
        <f t="shared" si="122"/>
        <v>1.5685224713348547</v>
      </c>
      <c r="C2615">
        <f t="shared" si="121"/>
        <v>0.9999974147917873</v>
      </c>
      <c r="F2615">
        <f t="shared" si="120"/>
        <v>6.3519693954097916</v>
      </c>
    </row>
    <row r="2616" spans="1:6" ht="13.5">
      <c r="A2616" s="107">
        <f t="shared" si="122"/>
        <v>1.5690224713348546</v>
      </c>
      <c r="C2616">
        <f t="shared" si="121"/>
        <v>0.999998426718816</v>
      </c>
      <c r="F2616">
        <f t="shared" si="120"/>
        <v>6.351980385417123</v>
      </c>
    </row>
    <row r="2617" spans="1:6" ht="13.5">
      <c r="A2617" s="107">
        <f t="shared" si="122"/>
        <v>1.5695224713348546</v>
      </c>
      <c r="C2617">
        <f t="shared" si="121"/>
        <v>0.9999991886462432</v>
      </c>
      <c r="F2617">
        <f t="shared" si="120"/>
        <v>6.351988660311327</v>
      </c>
    </row>
    <row r="2618" spans="1:6" ht="13.5">
      <c r="A2618" s="107">
        <f t="shared" si="122"/>
        <v>1.5700224713348545</v>
      </c>
      <c r="C2618">
        <f t="shared" si="121"/>
        <v>0.9999997005738784</v>
      </c>
      <c r="F2618">
        <f t="shared" si="120"/>
        <v>6.351994220089422</v>
      </c>
    </row>
    <row r="2619" spans="1:6" ht="13.5">
      <c r="A2619" s="107">
        <f t="shared" si="122"/>
        <v>1.5705224713348545</v>
      </c>
      <c r="C2619">
        <f t="shared" si="121"/>
        <v>0.9999999625015937</v>
      </c>
      <c r="F2619">
        <f t="shared" si="120"/>
        <v>6.351997064749405</v>
      </c>
    </row>
    <row r="2620" spans="1:6" ht="13.5">
      <c r="A2620" s="107">
        <f t="shared" si="122"/>
        <v>1.5710224713348544</v>
      </c>
      <c r="C2620">
        <f t="shared" si="121"/>
        <v>0.9999999744293236</v>
      </c>
      <c r="F2620">
        <f t="shared" si="120"/>
        <v>6.351997194290245</v>
      </c>
    </row>
    <row r="2621" spans="1:6" ht="13.5">
      <c r="A2621" s="107">
        <f t="shared" si="122"/>
        <v>1.5715224713348543</v>
      </c>
      <c r="C2621">
        <f t="shared" si="121"/>
        <v>0.9999997363570652</v>
      </c>
      <c r="F2621">
        <f t="shared" si="120"/>
        <v>6.3519946087119</v>
      </c>
    </row>
    <row r="2622" spans="1:6" ht="13.5">
      <c r="A2622" s="107">
        <f t="shared" si="122"/>
        <v>1.5720224713348543</v>
      </c>
      <c r="C2622">
        <f t="shared" si="121"/>
        <v>0.9999992482848777</v>
      </c>
      <c r="F2622">
        <f t="shared" si="120"/>
        <v>6.351989308015299</v>
      </c>
    </row>
    <row r="2623" spans="1:6" ht="13.5">
      <c r="A2623" s="107">
        <f t="shared" si="122"/>
        <v>1.5725224713348542</v>
      </c>
      <c r="C2623">
        <f t="shared" si="121"/>
        <v>0.9999985102128836</v>
      </c>
      <c r="F2623">
        <f t="shared" si="120"/>
        <v>6.351981292202358</v>
      </c>
    </row>
    <row r="2624" spans="1:6" ht="13.5">
      <c r="A2624" s="107">
        <f t="shared" si="122"/>
        <v>1.5730224713348542</v>
      </c>
      <c r="C2624">
        <f t="shared" si="121"/>
        <v>0.9999975221412669</v>
      </c>
      <c r="F2624">
        <f t="shared" si="120"/>
        <v>6.3519705612759605</v>
      </c>
    </row>
    <row r="2625" spans="1:6" ht="13.5">
      <c r="A2625" s="107">
        <f t="shared" si="122"/>
        <v>1.5735224713348541</v>
      </c>
      <c r="C2625">
        <f t="shared" si="121"/>
        <v>0.999996284070275</v>
      </c>
      <c r="F2625">
        <f t="shared" si="120"/>
        <v>6.351957115239981</v>
      </c>
    </row>
    <row r="2626" spans="1:6" ht="13.5">
      <c r="A2626" s="107">
        <f t="shared" si="122"/>
        <v>1.574022471334854</v>
      </c>
      <c r="C2626">
        <f t="shared" si="121"/>
        <v>0.9999947960002172</v>
      </c>
      <c r="F2626">
        <f t="shared" si="120"/>
        <v>6.35194095409926</v>
      </c>
    </row>
    <row r="2627" spans="1:6" ht="13.5">
      <c r="A2627" s="107">
        <f t="shared" si="122"/>
        <v>1.574522471334854</v>
      </c>
      <c r="C2627">
        <f t="shared" si="121"/>
        <v>0.9999930579314658</v>
      </c>
      <c r="F2627">
        <f t="shared" si="120"/>
        <v>6.351922077859626</v>
      </c>
    </row>
    <row r="2628" spans="1:6" ht="13.5">
      <c r="A2628" s="107">
        <f t="shared" si="122"/>
        <v>1.575022471334854</v>
      </c>
      <c r="C2628">
        <f t="shared" si="121"/>
        <v>0.999991069864455</v>
      </c>
      <c r="F2628">
        <f t="shared" si="120"/>
        <v>6.351900486527887</v>
      </c>
    </row>
    <row r="2629" spans="1:6" ht="13.5">
      <c r="A2629" s="107">
        <f t="shared" si="122"/>
        <v>1.575522471334854</v>
      </c>
      <c r="C2629">
        <f t="shared" si="121"/>
        <v>0.9999888317996819</v>
      </c>
      <c r="F2629">
        <f t="shared" si="120"/>
        <v>6.351876180111824</v>
      </c>
    </row>
    <row r="2630" spans="1:6" ht="13.5">
      <c r="A2630" s="107">
        <f t="shared" si="122"/>
        <v>1.5760224713348538</v>
      </c>
      <c r="C2630">
        <f t="shared" si="121"/>
        <v>0.9999863437377061</v>
      </c>
      <c r="F2630">
        <f t="shared" si="120"/>
        <v>6.351849158620202</v>
      </c>
    </row>
    <row r="2631" spans="1:6" ht="13.5">
      <c r="A2631" s="107">
        <f t="shared" si="122"/>
        <v>1.5765224713348538</v>
      </c>
      <c r="C2631">
        <f t="shared" si="121"/>
        <v>0.9999836056791496</v>
      </c>
      <c r="F2631">
        <f t="shared" si="120"/>
        <v>6.351819422062756</v>
      </c>
    </row>
    <row r="2632" spans="1:6" ht="13.5">
      <c r="A2632" s="107">
        <f t="shared" si="122"/>
        <v>1.5770224713348537</v>
      </c>
      <c r="C2632">
        <f t="shared" si="121"/>
        <v>0.9999806176246968</v>
      </c>
      <c r="F2632">
        <f aca="true" t="shared" si="123" ref="F2632:F2695">(Vdc_min_s1*C2632-Vo_s1)*(Vdc_min_s1*C2632-Vo_s1)*0.0005/C2632</f>
        <v>6.3517869704502115</v>
      </c>
    </row>
    <row r="2633" spans="1:6" ht="13.5">
      <c r="A2633" s="107">
        <f t="shared" si="122"/>
        <v>1.5775224713348537</v>
      </c>
      <c r="C2633">
        <f t="shared" si="121"/>
        <v>0.9999773795750949</v>
      </c>
      <c r="F2633">
        <f t="shared" si="123"/>
        <v>6.351751803794265</v>
      </c>
    </row>
    <row r="2634" spans="1:6" ht="13.5">
      <c r="A2634" s="107">
        <f t="shared" si="122"/>
        <v>1.5780224713348536</v>
      </c>
      <c r="C2634">
        <f aca="true" t="shared" si="124" ref="C2634:C2697">SIN(A2634)</f>
        <v>0.9999738915311533</v>
      </c>
      <c r="F2634">
        <f t="shared" si="123"/>
        <v>6.351713922107598</v>
      </c>
    </row>
    <row r="2635" spans="1:6" ht="13.5">
      <c r="A2635" s="107">
        <f aca="true" t="shared" si="125" ref="A2635:A2698">A2634+0.0005</f>
        <v>1.5785224713348536</v>
      </c>
      <c r="C2635">
        <f t="shared" si="124"/>
        <v>0.999970153493744</v>
      </c>
      <c r="F2635">
        <f t="shared" si="123"/>
        <v>6.35167332540386</v>
      </c>
    </row>
    <row r="2636" spans="1:6" ht="13.5">
      <c r="A2636" s="107">
        <f t="shared" si="125"/>
        <v>1.5790224713348535</v>
      </c>
      <c r="C2636">
        <f t="shared" si="124"/>
        <v>0.9999661654638016</v>
      </c>
      <c r="F2636">
        <f t="shared" si="123"/>
        <v>6.351630013697691</v>
      </c>
    </row>
    <row r="2637" spans="1:6" ht="13.5">
      <c r="A2637" s="107">
        <f t="shared" si="125"/>
        <v>1.5795224713348535</v>
      </c>
      <c r="C2637">
        <f t="shared" si="124"/>
        <v>0.9999619274423229</v>
      </c>
      <c r="F2637">
        <f t="shared" si="123"/>
        <v>6.351583987004706</v>
      </c>
    </row>
    <row r="2638" spans="1:6" ht="13.5">
      <c r="A2638" s="107">
        <f t="shared" si="125"/>
        <v>1.5800224713348534</v>
      </c>
      <c r="C2638">
        <f t="shared" si="124"/>
        <v>0.9999574394303676</v>
      </c>
      <c r="F2638">
        <f t="shared" si="123"/>
        <v>6.351535245341495</v>
      </c>
    </row>
    <row r="2639" spans="1:6" ht="13.5">
      <c r="A2639" s="107">
        <f t="shared" si="125"/>
        <v>1.5805224713348534</v>
      </c>
      <c r="C2639">
        <f t="shared" si="124"/>
        <v>0.9999527014290578</v>
      </c>
      <c r="F2639">
        <f t="shared" si="123"/>
        <v>6.351483788725632</v>
      </c>
    </row>
    <row r="2640" spans="1:6" ht="13.5">
      <c r="A2640" s="107">
        <f t="shared" si="125"/>
        <v>1.5810224713348533</v>
      </c>
      <c r="C2640">
        <f t="shared" si="124"/>
        <v>0.9999477134395777</v>
      </c>
      <c r="F2640">
        <f t="shared" si="123"/>
        <v>6.351429617175664</v>
      </c>
    </row>
    <row r="2641" spans="1:6" ht="13.5">
      <c r="A2641" s="107">
        <f t="shared" si="125"/>
        <v>1.5815224713348532</v>
      </c>
      <c r="C2641">
        <f t="shared" si="124"/>
        <v>0.9999424754631745</v>
      </c>
      <c r="F2641">
        <f t="shared" si="123"/>
        <v>6.351372730711128</v>
      </c>
    </row>
    <row r="2642" spans="1:6" ht="13.5">
      <c r="A2642" s="107">
        <f t="shared" si="125"/>
        <v>1.5820224713348532</v>
      </c>
      <c r="C2642">
        <f t="shared" si="124"/>
        <v>0.9999369875011577</v>
      </c>
      <c r="F2642">
        <f t="shared" si="123"/>
        <v>6.351313129352526</v>
      </c>
    </row>
    <row r="2643" spans="1:6" ht="13.5">
      <c r="A2643" s="107">
        <f t="shared" si="125"/>
        <v>1.5825224713348531</v>
      </c>
      <c r="C2643">
        <f t="shared" si="124"/>
        <v>0.9999312495548991</v>
      </c>
      <c r="F2643">
        <f t="shared" si="123"/>
        <v>6.351250813121349</v>
      </c>
    </row>
    <row r="2644" spans="1:6" ht="13.5">
      <c r="A2644" s="107">
        <f t="shared" si="125"/>
        <v>1.583022471334853</v>
      </c>
      <c r="C2644">
        <f t="shared" si="124"/>
        <v>0.9999252616258334</v>
      </c>
      <c r="F2644">
        <f t="shared" si="123"/>
        <v>6.351185782040063</v>
      </c>
    </row>
    <row r="2645" spans="1:6" ht="13.5">
      <c r="A2645" s="107">
        <f t="shared" si="125"/>
        <v>1.583522471334853</v>
      </c>
      <c r="C2645">
        <f t="shared" si="124"/>
        <v>0.9999190237154575</v>
      </c>
      <c r="F2645">
        <f t="shared" si="123"/>
        <v>6.351118036132111</v>
      </c>
    </row>
    <row r="2646" spans="1:6" ht="13.5">
      <c r="A2646" s="107">
        <f t="shared" si="125"/>
        <v>1.584022471334853</v>
      </c>
      <c r="C2646">
        <f t="shared" si="124"/>
        <v>0.9999125358253308</v>
      </c>
      <c r="F2646">
        <f t="shared" si="123"/>
        <v>6.351047575421917</v>
      </c>
    </row>
    <row r="2647" spans="1:6" ht="13.5">
      <c r="A2647" s="107">
        <f t="shared" si="125"/>
        <v>1.584522471334853</v>
      </c>
      <c r="C2647">
        <f t="shared" si="124"/>
        <v>0.9999057979570755</v>
      </c>
      <c r="F2647">
        <f t="shared" si="123"/>
        <v>6.350974399934889</v>
      </c>
    </row>
    <row r="2648" spans="1:6" ht="13.5">
      <c r="A2648" s="107">
        <f t="shared" si="125"/>
        <v>1.5850224713348529</v>
      </c>
      <c r="C2648">
        <f t="shared" si="124"/>
        <v>0.9998988101123758</v>
      </c>
      <c r="F2648">
        <f t="shared" si="123"/>
        <v>6.350898509697407</v>
      </c>
    </row>
    <row r="2649" spans="1:6" ht="13.5">
      <c r="A2649" s="107">
        <f t="shared" si="125"/>
        <v>1.5855224713348528</v>
      </c>
      <c r="C2649">
        <f t="shared" si="124"/>
        <v>0.9998915722929788</v>
      </c>
      <c r="F2649">
        <f t="shared" si="123"/>
        <v>6.350819904736827</v>
      </c>
    </row>
    <row r="2650" spans="1:6" ht="13.5">
      <c r="A2650" s="107">
        <f t="shared" si="125"/>
        <v>1.5860224713348527</v>
      </c>
      <c r="C2650">
        <f t="shared" si="124"/>
        <v>0.9998840845006939</v>
      </c>
      <c r="F2650">
        <f t="shared" si="123"/>
        <v>6.350738585081497</v>
      </c>
    </row>
    <row r="2651" spans="1:6" ht="13.5">
      <c r="A2651" s="107">
        <f t="shared" si="125"/>
        <v>1.5865224713348527</v>
      </c>
      <c r="C2651">
        <f t="shared" si="124"/>
        <v>0.9998763467373931</v>
      </c>
      <c r="F2651">
        <f t="shared" si="123"/>
        <v>6.3506545507607335</v>
      </c>
    </row>
    <row r="2652" spans="1:6" ht="13.5">
      <c r="A2652" s="107">
        <f t="shared" si="125"/>
        <v>1.5870224713348526</v>
      </c>
      <c r="C2652">
        <f t="shared" si="124"/>
        <v>0.9998683590050109</v>
      </c>
      <c r="F2652">
        <f t="shared" si="123"/>
        <v>6.350567801804833</v>
      </c>
    </row>
    <row r="2653" spans="1:6" ht="13.5">
      <c r="A2653" s="107">
        <f t="shared" si="125"/>
        <v>1.5875224713348526</v>
      </c>
      <c r="C2653">
        <f t="shared" si="124"/>
        <v>0.9998601213055441</v>
      </c>
      <c r="F2653">
        <f t="shared" si="123"/>
        <v>6.350478338245076</v>
      </c>
    </row>
    <row r="2654" spans="1:6" ht="13.5">
      <c r="A2654" s="107">
        <f t="shared" si="125"/>
        <v>1.5880224713348525</v>
      </c>
      <c r="C2654">
        <f t="shared" si="124"/>
        <v>0.9998516336410522</v>
      </c>
      <c r="F2654">
        <f t="shared" si="123"/>
        <v>6.350386160113718</v>
      </c>
    </row>
    <row r="2655" spans="1:6" ht="13.5">
      <c r="A2655" s="107">
        <f t="shared" si="125"/>
        <v>1.5885224713348525</v>
      </c>
      <c r="C2655">
        <f t="shared" si="124"/>
        <v>0.9998428960136571</v>
      </c>
      <c r="F2655">
        <f t="shared" si="123"/>
        <v>6.350291267443994</v>
      </c>
    </row>
    <row r="2656" spans="1:6" ht="13.5">
      <c r="A2656" s="107">
        <f t="shared" si="125"/>
        <v>1.5890224713348524</v>
      </c>
      <c r="C2656">
        <f t="shared" si="124"/>
        <v>0.9998339084255432</v>
      </c>
      <c r="F2656">
        <f t="shared" si="123"/>
        <v>6.350193660270117</v>
      </c>
    </row>
    <row r="2657" spans="1:6" ht="13.5">
      <c r="A2657" s="107">
        <f t="shared" si="125"/>
        <v>1.5895224713348524</v>
      </c>
      <c r="C2657">
        <f t="shared" si="124"/>
        <v>0.9998246708789573</v>
      </c>
      <c r="F2657">
        <f t="shared" si="123"/>
        <v>6.350093338627282</v>
      </c>
    </row>
    <row r="2658" spans="1:6" ht="13.5">
      <c r="A2658" s="107">
        <f t="shared" si="125"/>
        <v>1.5900224713348523</v>
      </c>
      <c r="C2658">
        <f t="shared" si="124"/>
        <v>0.999815183376209</v>
      </c>
      <c r="F2658">
        <f t="shared" si="123"/>
        <v>6.349990302551665</v>
      </c>
    </row>
    <row r="2659" spans="1:6" ht="13.5">
      <c r="A2659" s="107">
        <f t="shared" si="125"/>
        <v>1.5905224713348523</v>
      </c>
      <c r="C2659">
        <f t="shared" si="124"/>
        <v>0.99980544591967</v>
      </c>
      <c r="F2659">
        <f t="shared" si="123"/>
        <v>6.349884552080416</v>
      </c>
    </row>
    <row r="2660" spans="1:6" ht="13.5">
      <c r="A2660" s="107">
        <f t="shared" si="125"/>
        <v>1.5910224713348522</v>
      </c>
      <c r="C2660">
        <f t="shared" si="124"/>
        <v>0.9997954585117749</v>
      </c>
      <c r="F2660">
        <f t="shared" si="123"/>
        <v>6.349776087251662</v>
      </c>
    </row>
    <row r="2661" spans="1:6" ht="13.5">
      <c r="A2661" s="107">
        <f t="shared" si="125"/>
        <v>1.5915224713348521</v>
      </c>
      <c r="C2661">
        <f t="shared" si="124"/>
        <v>0.9997852211550202</v>
      </c>
      <c r="F2661">
        <f t="shared" si="123"/>
        <v>6.3496649081045256</v>
      </c>
    </row>
    <row r="2662" spans="1:6" ht="13.5">
      <c r="A2662" s="107">
        <f t="shared" si="125"/>
        <v>1.592022471334852</v>
      </c>
      <c r="C2662">
        <f t="shared" si="124"/>
        <v>0.9997747338519655</v>
      </c>
      <c r="F2662">
        <f t="shared" si="123"/>
        <v>6.349551014679084</v>
      </c>
    </row>
    <row r="2663" spans="1:6" ht="13.5">
      <c r="A2663" s="107">
        <f t="shared" si="125"/>
        <v>1.592522471334852</v>
      </c>
      <c r="C2663">
        <f t="shared" si="124"/>
        <v>0.9997639966052325</v>
      </c>
      <c r="F2663">
        <f t="shared" si="123"/>
        <v>6.3494344070164095</v>
      </c>
    </row>
    <row r="2664" spans="1:6" ht="13.5">
      <c r="A2664" s="107">
        <f t="shared" si="125"/>
        <v>1.593022471334852</v>
      </c>
      <c r="C2664">
        <f t="shared" si="124"/>
        <v>0.9997530094175056</v>
      </c>
      <c r="F2664">
        <f t="shared" si="123"/>
        <v>6.349315085158556</v>
      </c>
    </row>
    <row r="2665" spans="1:6" ht="13.5">
      <c r="A2665" s="107">
        <f t="shared" si="125"/>
        <v>1.593522471334852</v>
      </c>
      <c r="C2665">
        <f t="shared" si="124"/>
        <v>0.9997417722915315</v>
      </c>
      <c r="F2665">
        <f t="shared" si="123"/>
        <v>6.349193049148551</v>
      </c>
    </row>
    <row r="2666" spans="1:6" ht="13.5">
      <c r="A2666" s="107">
        <f t="shared" si="125"/>
        <v>1.5940224713348519</v>
      </c>
      <c r="C2666">
        <f t="shared" si="124"/>
        <v>0.9997302852301195</v>
      </c>
      <c r="F2666">
        <f t="shared" si="123"/>
        <v>6.3490682990303915</v>
      </c>
    </row>
    <row r="2667" spans="1:6" ht="13.5">
      <c r="A2667" s="107">
        <f t="shared" si="125"/>
        <v>1.5945224713348518</v>
      </c>
      <c r="C2667">
        <f t="shared" si="124"/>
        <v>0.9997185482361415</v>
      </c>
      <c r="F2667">
        <f t="shared" si="123"/>
        <v>6.348940834849076</v>
      </c>
    </row>
    <row r="2668" spans="1:6" ht="13.5">
      <c r="A2668" s="107">
        <f t="shared" si="125"/>
        <v>1.5950224713348518</v>
      </c>
      <c r="C2668">
        <f t="shared" si="124"/>
        <v>0.9997065613125315</v>
      </c>
      <c r="F2668">
        <f t="shared" si="123"/>
        <v>6.348810656650564</v>
      </c>
    </row>
    <row r="2669" spans="1:6" ht="13.5">
      <c r="A2669" s="107">
        <f t="shared" si="125"/>
        <v>1.5955224713348517</v>
      </c>
      <c r="C2669">
        <f t="shared" si="124"/>
        <v>0.9996943244622866</v>
      </c>
      <c r="F2669">
        <f t="shared" si="123"/>
        <v>6.3486777644818035</v>
      </c>
    </row>
    <row r="2670" spans="1:6" ht="13.5">
      <c r="A2670" s="107">
        <f t="shared" si="125"/>
        <v>1.5960224713348516</v>
      </c>
      <c r="C2670">
        <f t="shared" si="124"/>
        <v>0.9996818376884656</v>
      </c>
      <c r="F2670">
        <f t="shared" si="123"/>
        <v>6.348542158390719</v>
      </c>
    </row>
    <row r="2671" spans="1:6" ht="13.5">
      <c r="A2671" s="107">
        <f t="shared" si="125"/>
        <v>1.5965224713348516</v>
      </c>
      <c r="C2671">
        <f t="shared" si="124"/>
        <v>0.9996691009941905</v>
      </c>
      <c r="F2671">
        <f t="shared" si="123"/>
        <v>6.348403838426215</v>
      </c>
    </row>
    <row r="2672" spans="1:6" ht="13.5">
      <c r="A2672" s="107">
        <f t="shared" si="125"/>
        <v>1.5970224713348515</v>
      </c>
      <c r="C2672">
        <f t="shared" si="124"/>
        <v>0.9996561143826452</v>
      </c>
      <c r="F2672">
        <f t="shared" si="123"/>
        <v>6.348262804638172</v>
      </c>
    </row>
    <row r="2673" spans="1:6" ht="13.5">
      <c r="A2673" s="107">
        <f t="shared" si="125"/>
        <v>1.5975224713348515</v>
      </c>
      <c r="C2673">
        <f t="shared" si="124"/>
        <v>0.9996428778570767</v>
      </c>
      <c r="F2673">
        <f t="shared" si="123"/>
        <v>6.348119057077459</v>
      </c>
    </row>
    <row r="2674" spans="1:6" ht="13.5">
      <c r="A2674" s="107">
        <f t="shared" si="125"/>
        <v>1.5980224713348514</v>
      </c>
      <c r="C2674">
        <f t="shared" si="124"/>
        <v>0.9996293914207939</v>
      </c>
      <c r="F2674">
        <f t="shared" si="123"/>
        <v>6.347972595795914</v>
      </c>
    </row>
    <row r="2675" spans="1:6" ht="13.5">
      <c r="A2675" s="107">
        <f t="shared" si="125"/>
        <v>1.5985224713348514</v>
      </c>
      <c r="C2675">
        <f t="shared" si="124"/>
        <v>0.9996156550771684</v>
      </c>
      <c r="F2675">
        <f t="shared" si="123"/>
        <v>6.347823420846362</v>
      </c>
    </row>
    <row r="2676" spans="1:6" ht="13.5">
      <c r="A2676" s="107">
        <f t="shared" si="125"/>
        <v>1.5990224713348513</v>
      </c>
      <c r="C2676">
        <f t="shared" si="124"/>
        <v>0.9996016688296343</v>
      </c>
      <c r="F2676">
        <f t="shared" si="123"/>
        <v>6.347671532282605</v>
      </c>
    </row>
    <row r="2677" spans="1:6" ht="13.5">
      <c r="A2677" s="107">
        <f t="shared" si="125"/>
        <v>1.5995224713348513</v>
      </c>
      <c r="C2677">
        <f t="shared" si="124"/>
        <v>0.9995874326816883</v>
      </c>
      <c r="F2677">
        <f t="shared" si="123"/>
        <v>6.347516930159427</v>
      </c>
    </row>
    <row r="2678" spans="1:6" ht="13.5">
      <c r="A2678" s="107">
        <f t="shared" si="125"/>
        <v>1.6000224713348512</v>
      </c>
      <c r="C2678">
        <f t="shared" si="124"/>
        <v>0.9995729466368893</v>
      </c>
      <c r="F2678">
        <f t="shared" si="123"/>
        <v>6.347359614532586</v>
      </c>
    </row>
    <row r="2679" spans="1:6" ht="13.5">
      <c r="A2679" s="107">
        <f t="shared" si="125"/>
        <v>1.6005224713348511</v>
      </c>
      <c r="C2679">
        <f t="shared" si="124"/>
        <v>0.9995582106988589</v>
      </c>
      <c r="F2679">
        <f t="shared" si="123"/>
        <v>6.347199585458826</v>
      </c>
    </row>
    <row r="2680" spans="1:6" ht="13.5">
      <c r="A2680" s="107">
        <f t="shared" si="125"/>
        <v>1.601022471334851</v>
      </c>
      <c r="C2680">
        <f t="shared" si="124"/>
        <v>0.9995432248712809</v>
      </c>
      <c r="F2680">
        <f t="shared" si="123"/>
        <v>6.347036842995867</v>
      </c>
    </row>
    <row r="2681" spans="1:6" ht="13.5">
      <c r="A2681" s="107">
        <f t="shared" si="125"/>
        <v>1.601522471334851</v>
      </c>
      <c r="C2681">
        <f t="shared" si="124"/>
        <v>0.999527989157902</v>
      </c>
      <c r="F2681">
        <f t="shared" si="123"/>
        <v>6.34687138720241</v>
      </c>
    </row>
    <row r="2682" spans="1:6" ht="13.5">
      <c r="A2682" s="107">
        <f t="shared" si="125"/>
        <v>1.602022471334851</v>
      </c>
      <c r="C2682">
        <f t="shared" si="124"/>
        <v>0.999512503562531</v>
      </c>
      <c r="F2682">
        <f t="shared" si="123"/>
        <v>6.3467032181381375</v>
      </c>
    </row>
    <row r="2683" spans="1:6" ht="13.5">
      <c r="A2683" s="107">
        <f t="shared" si="125"/>
        <v>1.602522471334851</v>
      </c>
      <c r="C2683">
        <f t="shared" si="124"/>
        <v>0.9994967680890392</v>
      </c>
      <c r="F2683">
        <f t="shared" si="123"/>
        <v>6.346532335863707</v>
      </c>
    </row>
    <row r="2684" spans="1:6" ht="13.5">
      <c r="A2684" s="107">
        <f t="shared" si="125"/>
        <v>1.6030224713348509</v>
      </c>
      <c r="C2684">
        <f t="shared" si="124"/>
        <v>0.9994807827413607</v>
      </c>
      <c r="F2684">
        <f t="shared" si="123"/>
        <v>6.346358740440759</v>
      </c>
    </row>
    <row r="2685" spans="1:6" ht="13.5">
      <c r="A2685" s="107">
        <f t="shared" si="125"/>
        <v>1.6035224713348508</v>
      </c>
      <c r="C2685">
        <f t="shared" si="124"/>
        <v>0.9994645475234917</v>
      </c>
      <c r="F2685">
        <f t="shared" si="123"/>
        <v>6.3461824319319176</v>
      </c>
    </row>
    <row r="2686" spans="1:6" ht="13.5">
      <c r="A2686" s="107">
        <f t="shared" si="125"/>
        <v>1.6040224713348508</v>
      </c>
      <c r="C2686">
        <f t="shared" si="124"/>
        <v>0.999448062439491</v>
      </c>
      <c r="F2686">
        <f t="shared" si="123"/>
        <v>6.346003410400782</v>
      </c>
    </row>
    <row r="2687" spans="1:6" ht="13.5">
      <c r="A2687" s="107">
        <f t="shared" si="125"/>
        <v>1.6045224713348507</v>
      </c>
      <c r="C2687">
        <f t="shared" si="124"/>
        <v>0.99943132749348</v>
      </c>
      <c r="F2687">
        <f t="shared" si="123"/>
        <v>6.345821675911933</v>
      </c>
    </row>
    <row r="2688" spans="1:6" ht="13.5">
      <c r="A2688" s="107">
        <f t="shared" si="125"/>
        <v>1.6050224713348507</v>
      </c>
      <c r="C2688">
        <f t="shared" si="124"/>
        <v>0.9994143426896421</v>
      </c>
      <c r="F2688">
        <f t="shared" si="123"/>
        <v>6.345637228530931</v>
      </c>
    </row>
    <row r="2689" spans="1:6" ht="13.5">
      <c r="A2689" s="107">
        <f t="shared" si="125"/>
        <v>1.6055224713348506</v>
      </c>
      <c r="C2689">
        <f t="shared" si="124"/>
        <v>0.9993971080322239</v>
      </c>
      <c r="F2689">
        <f t="shared" si="123"/>
        <v>6.345450068324313</v>
      </c>
    </row>
    <row r="2690" spans="1:6" ht="13.5">
      <c r="A2690" s="107">
        <f t="shared" si="125"/>
        <v>1.6060224713348505</v>
      </c>
      <c r="C2690">
        <f t="shared" si="124"/>
        <v>0.9993796235255339</v>
      </c>
      <c r="F2690">
        <f t="shared" si="123"/>
        <v>6.345260195359606</v>
      </c>
    </row>
    <row r="2691" spans="1:6" ht="13.5">
      <c r="A2691" s="107">
        <f t="shared" si="125"/>
        <v>1.6065224713348505</v>
      </c>
      <c r="C2691">
        <f t="shared" si="124"/>
        <v>0.9993618891739432</v>
      </c>
      <c r="F2691">
        <f t="shared" si="123"/>
        <v>6.345067609705308</v>
      </c>
    </row>
    <row r="2692" spans="1:6" ht="13.5">
      <c r="A2692" s="107">
        <f t="shared" si="125"/>
        <v>1.6070224713348504</v>
      </c>
      <c r="C2692">
        <f t="shared" si="124"/>
        <v>0.9993439049818854</v>
      </c>
      <c r="F2692">
        <f t="shared" si="123"/>
        <v>6.3448723114308985</v>
      </c>
    </row>
    <row r="2693" spans="1:6" ht="13.5">
      <c r="A2693" s="107">
        <f t="shared" si="125"/>
        <v>1.6075224713348504</v>
      </c>
      <c r="C2693">
        <f t="shared" si="124"/>
        <v>0.9993256709538566</v>
      </c>
      <c r="F2693">
        <f t="shared" si="123"/>
        <v>6.344674300606842</v>
      </c>
    </row>
    <row r="2694" spans="1:6" ht="13.5">
      <c r="A2694" s="107">
        <f t="shared" si="125"/>
        <v>1.6080224713348503</v>
      </c>
      <c r="C2694">
        <f t="shared" si="124"/>
        <v>0.9993071870944152</v>
      </c>
      <c r="F2694">
        <f t="shared" si="123"/>
        <v>6.344473577304582</v>
      </c>
    </row>
    <row r="2695" spans="1:6" ht="13.5">
      <c r="A2695" s="107">
        <f t="shared" si="125"/>
        <v>1.6085224713348503</v>
      </c>
      <c r="C2695">
        <f t="shared" si="124"/>
        <v>0.9992884534081823</v>
      </c>
      <c r="F2695">
        <f t="shared" si="123"/>
        <v>6.344270141596536</v>
      </c>
    </row>
    <row r="2696" spans="1:6" ht="13.5">
      <c r="A2696" s="107">
        <f t="shared" si="125"/>
        <v>1.6090224713348502</v>
      </c>
      <c r="C2696">
        <f t="shared" si="124"/>
        <v>0.9992694698998412</v>
      </c>
      <c r="F2696">
        <f aca="true" t="shared" si="126" ref="F2696:F2759">(Vdc_min_s1*C2696-Vo_s1)*(Vdc_min_s1*C2696-Vo_s1)*0.0005/C2696</f>
        <v>6.344063993556107</v>
      </c>
    </row>
    <row r="2697" spans="1:6" ht="13.5">
      <c r="A2697" s="107">
        <f t="shared" si="125"/>
        <v>1.6095224713348502</v>
      </c>
      <c r="C2697">
        <f t="shared" si="124"/>
        <v>0.9992502365741379</v>
      </c>
      <c r="F2697">
        <f t="shared" si="126"/>
        <v>6.343855133257684</v>
      </c>
    </row>
    <row r="2698" spans="1:6" ht="13.5">
      <c r="A2698" s="107">
        <f t="shared" si="125"/>
        <v>1.61002247133485</v>
      </c>
      <c r="C2698">
        <f aca="true" t="shared" si="127" ref="C2698:C2761">SIN(A2698)</f>
        <v>0.9992307534358806</v>
      </c>
      <c r="F2698">
        <f t="shared" si="126"/>
        <v>6.3436435607766235</v>
      </c>
    </row>
    <row r="2699" spans="1:6" ht="13.5">
      <c r="A2699" s="107">
        <f aca="true" t="shared" si="128" ref="A2699:A2762">A2698+0.0005</f>
        <v>1.61052247133485</v>
      </c>
      <c r="C2699">
        <f t="shared" si="127"/>
        <v>0.9992110204899401</v>
      </c>
      <c r="F2699">
        <f t="shared" si="126"/>
        <v>6.343429276189272</v>
      </c>
    </row>
    <row r="2700" spans="1:6" ht="13.5">
      <c r="A2700" s="107">
        <f t="shared" si="128"/>
        <v>1.61102247133485</v>
      </c>
      <c r="C2700">
        <f t="shared" si="127"/>
        <v>0.9991910377412498</v>
      </c>
      <c r="F2700">
        <f t="shared" si="126"/>
        <v>6.343212279572958</v>
      </c>
    </row>
    <row r="2701" spans="1:6" ht="13.5">
      <c r="A2701" s="107">
        <f t="shared" si="128"/>
        <v>1.61152247133485</v>
      </c>
      <c r="C2701">
        <f t="shared" si="127"/>
        <v>0.9991708051948052</v>
      </c>
      <c r="F2701">
        <f t="shared" si="126"/>
        <v>6.34299257100598</v>
      </c>
    </row>
    <row r="2702" spans="1:6" ht="13.5">
      <c r="A2702" s="107">
        <f t="shared" si="128"/>
        <v>1.6120224713348499</v>
      </c>
      <c r="C2702">
        <f t="shared" si="127"/>
        <v>0.9991503228556645</v>
      </c>
      <c r="F2702">
        <f t="shared" si="126"/>
        <v>6.342770150567627</v>
      </c>
    </row>
    <row r="2703" spans="1:6" ht="13.5">
      <c r="A2703" s="107">
        <f t="shared" si="128"/>
        <v>1.6125224713348498</v>
      </c>
      <c r="C2703">
        <f t="shared" si="127"/>
        <v>0.9991295907289484</v>
      </c>
      <c r="F2703">
        <f t="shared" si="126"/>
        <v>6.342545018338166</v>
      </c>
    </row>
    <row r="2704" spans="1:6" ht="13.5">
      <c r="A2704" s="107">
        <f t="shared" si="128"/>
        <v>1.6130224713348498</v>
      </c>
      <c r="C2704">
        <f t="shared" si="127"/>
        <v>0.9991086088198396</v>
      </c>
      <c r="F2704">
        <f t="shared" si="126"/>
        <v>6.342317174398846</v>
      </c>
    </row>
    <row r="2705" spans="1:6" ht="13.5">
      <c r="A2705" s="107">
        <f t="shared" si="128"/>
        <v>1.6135224713348497</v>
      </c>
      <c r="C2705">
        <f t="shared" si="127"/>
        <v>0.999087377133584</v>
      </c>
      <c r="F2705">
        <f t="shared" si="126"/>
        <v>6.342086618831894</v>
      </c>
    </row>
    <row r="2706" spans="1:6" ht="13.5">
      <c r="A2706" s="107">
        <f t="shared" si="128"/>
        <v>1.6140224713348497</v>
      </c>
      <c r="C2706">
        <f t="shared" si="127"/>
        <v>0.9990658956754892</v>
      </c>
      <c r="F2706">
        <f t="shared" si="126"/>
        <v>6.341853351720515</v>
      </c>
    </row>
    <row r="2707" spans="1:6" ht="13.5">
      <c r="A2707" s="107">
        <f t="shared" si="128"/>
        <v>1.6145224713348496</v>
      </c>
      <c r="C2707">
        <f t="shared" si="127"/>
        <v>0.9990441644509257</v>
      </c>
      <c r="F2707">
        <f t="shared" si="126"/>
        <v>6.341617373148902</v>
      </c>
    </row>
    <row r="2708" spans="1:6" ht="13.5">
      <c r="A2708" s="107">
        <f t="shared" si="128"/>
        <v>1.6150224713348496</v>
      </c>
      <c r="C2708">
        <f t="shared" si="127"/>
        <v>0.9990221834653263</v>
      </c>
      <c r="F2708">
        <f t="shared" si="126"/>
        <v>6.34137868320223</v>
      </c>
    </row>
    <row r="2709" spans="1:6" ht="13.5">
      <c r="A2709" s="107">
        <f t="shared" si="128"/>
        <v>1.6155224713348495</v>
      </c>
      <c r="C2709">
        <f t="shared" si="127"/>
        <v>0.9989999527241863</v>
      </c>
      <c r="F2709">
        <f t="shared" si="126"/>
        <v>6.341137281966646</v>
      </c>
    </row>
    <row r="2710" spans="1:6" ht="13.5">
      <c r="A2710" s="107">
        <f t="shared" si="128"/>
        <v>1.6160224713348494</v>
      </c>
      <c r="C2710">
        <f t="shared" si="127"/>
        <v>0.9989774722330633</v>
      </c>
      <c r="F2710">
        <f t="shared" si="126"/>
        <v>6.340893169529284</v>
      </c>
    </row>
    <row r="2711" spans="1:6" ht="13.5">
      <c r="A2711" s="107">
        <f t="shared" si="128"/>
        <v>1.6165224713348494</v>
      </c>
      <c r="C2711">
        <f t="shared" si="127"/>
        <v>0.9989547419975774</v>
      </c>
      <c r="F2711">
        <f t="shared" si="126"/>
        <v>6.340646345978259</v>
      </c>
    </row>
    <row r="2712" spans="1:6" ht="13.5">
      <c r="A2712" s="107">
        <f t="shared" si="128"/>
        <v>1.6170224713348493</v>
      </c>
      <c r="C2712">
        <f t="shared" si="127"/>
        <v>0.9989317620234113</v>
      </c>
      <c r="F2712">
        <f t="shared" si="126"/>
        <v>6.340396811402665</v>
      </c>
    </row>
    <row r="2713" spans="1:6" ht="13.5">
      <c r="A2713" s="107">
        <f t="shared" si="128"/>
        <v>1.6175224713348493</v>
      </c>
      <c r="C2713">
        <f t="shared" si="127"/>
        <v>0.9989085323163097</v>
      </c>
      <c r="F2713">
        <f t="shared" si="126"/>
        <v>6.34014456589258</v>
      </c>
    </row>
    <row r="2714" spans="1:6" ht="13.5">
      <c r="A2714" s="107">
        <f t="shared" si="128"/>
        <v>1.6180224713348492</v>
      </c>
      <c r="C2714">
        <f t="shared" si="127"/>
        <v>0.9988850528820804</v>
      </c>
      <c r="F2714">
        <f t="shared" si="126"/>
        <v>6.33988960953906</v>
      </c>
    </row>
    <row r="2715" spans="1:6" ht="13.5">
      <c r="A2715" s="107">
        <f t="shared" si="128"/>
        <v>1.6185224713348492</v>
      </c>
      <c r="C2715">
        <f t="shared" si="127"/>
        <v>0.9988613237265931</v>
      </c>
      <c r="F2715">
        <f t="shared" si="126"/>
        <v>6.339631942434146</v>
      </c>
    </row>
    <row r="2716" spans="1:6" ht="13.5">
      <c r="A2716" s="107">
        <f t="shared" si="128"/>
        <v>1.6190224713348491</v>
      </c>
      <c r="C2716">
        <f t="shared" si="127"/>
        <v>0.9988373448557799</v>
      </c>
      <c r="F2716">
        <f t="shared" si="126"/>
        <v>6.339371564670854</v>
      </c>
    </row>
    <row r="2717" spans="1:6" ht="13.5">
      <c r="A2717" s="107">
        <f t="shared" si="128"/>
        <v>1.619522471334849</v>
      </c>
      <c r="C2717">
        <f t="shared" si="127"/>
        <v>0.9988131162756358</v>
      </c>
      <c r="F2717">
        <f t="shared" si="126"/>
        <v>6.339108476343194</v>
      </c>
    </row>
    <row r="2718" spans="1:6" ht="13.5">
      <c r="A2718" s="107">
        <f t="shared" si="128"/>
        <v>1.620022471334849</v>
      </c>
      <c r="C2718">
        <f t="shared" si="127"/>
        <v>0.9987886379922178</v>
      </c>
      <c r="F2718">
        <f t="shared" si="126"/>
        <v>6.338842677546141</v>
      </c>
    </row>
    <row r="2719" spans="1:6" ht="13.5">
      <c r="A2719" s="107">
        <f t="shared" si="128"/>
        <v>1.620522471334849</v>
      </c>
      <c r="C2719">
        <f t="shared" si="127"/>
        <v>0.9987639100116456</v>
      </c>
      <c r="F2719">
        <f t="shared" si="126"/>
        <v>6.338574168375666</v>
      </c>
    </row>
    <row r="2720" spans="1:6" ht="13.5">
      <c r="A2720" s="107">
        <f t="shared" si="128"/>
        <v>1.621022471334849</v>
      </c>
      <c r="C2720">
        <f t="shared" si="127"/>
        <v>0.998738932340101</v>
      </c>
      <c r="F2720">
        <f t="shared" si="126"/>
        <v>6.33830294892871</v>
      </c>
    </row>
    <row r="2721" spans="1:6" ht="13.5">
      <c r="A2721" s="107">
        <f t="shared" si="128"/>
        <v>1.6215224713348488</v>
      </c>
      <c r="C2721">
        <f t="shared" si="127"/>
        <v>0.9987137049838285</v>
      </c>
      <c r="F2721">
        <f t="shared" si="126"/>
        <v>6.338029019303208</v>
      </c>
    </row>
    <row r="2722" spans="1:6" ht="13.5">
      <c r="A2722" s="107">
        <f t="shared" si="128"/>
        <v>1.6220224713348488</v>
      </c>
      <c r="C2722">
        <f t="shared" si="127"/>
        <v>0.998688227949135</v>
      </c>
      <c r="F2722">
        <f t="shared" si="126"/>
        <v>6.337752379598063</v>
      </c>
    </row>
    <row r="2723" spans="1:6" ht="13.5">
      <c r="A2723" s="107">
        <f t="shared" si="128"/>
        <v>1.6225224713348487</v>
      </c>
      <c r="C2723">
        <f t="shared" si="127"/>
        <v>0.9986625012423898</v>
      </c>
      <c r="F2723">
        <f t="shared" si="126"/>
        <v>6.337473029913175</v>
      </c>
    </row>
    <row r="2724" spans="1:6" ht="13.5">
      <c r="A2724" s="107">
        <f t="shared" si="128"/>
        <v>1.6230224713348487</v>
      </c>
      <c r="C2724">
        <f t="shared" si="127"/>
        <v>0.9986365248700243</v>
      </c>
      <c r="F2724">
        <f t="shared" si="126"/>
        <v>6.33719097034941</v>
      </c>
    </row>
    <row r="2725" spans="1:6" ht="13.5">
      <c r="A2725" s="107">
        <f t="shared" si="128"/>
        <v>1.6235224713348486</v>
      </c>
      <c r="C2725">
        <f t="shared" si="127"/>
        <v>0.9986102988385329</v>
      </c>
      <c r="F2725">
        <f t="shared" si="126"/>
        <v>6.336906201008626</v>
      </c>
    </row>
    <row r="2726" spans="1:6" ht="13.5">
      <c r="A2726" s="107">
        <f t="shared" si="128"/>
        <v>1.6240224713348486</v>
      </c>
      <c r="C2726">
        <f t="shared" si="127"/>
        <v>0.998583823154472</v>
      </c>
      <c r="F2726">
        <f t="shared" si="126"/>
        <v>6.336618721993659</v>
      </c>
    </row>
    <row r="2727" spans="1:6" ht="13.5">
      <c r="A2727" s="107">
        <f t="shared" si="128"/>
        <v>1.6245224713348485</v>
      </c>
      <c r="C2727">
        <f t="shared" si="127"/>
        <v>0.9985570978244604</v>
      </c>
      <c r="F2727">
        <f t="shared" si="126"/>
        <v>6.336328533408335</v>
      </c>
    </row>
    <row r="2728" spans="1:6" ht="13.5">
      <c r="A2728" s="107">
        <f t="shared" si="128"/>
        <v>1.6250224713348485</v>
      </c>
      <c r="C2728">
        <f t="shared" si="127"/>
        <v>0.9985301228551797</v>
      </c>
      <c r="F2728">
        <f t="shared" si="126"/>
        <v>6.336035635357449</v>
      </c>
    </row>
    <row r="2729" spans="1:6" ht="13.5">
      <c r="A2729" s="107">
        <f t="shared" si="128"/>
        <v>1.6255224713348484</v>
      </c>
      <c r="C2729">
        <f t="shared" si="127"/>
        <v>0.9985028982533735</v>
      </c>
      <c r="F2729">
        <f t="shared" si="126"/>
        <v>6.335740027946787</v>
      </c>
    </row>
    <row r="2730" spans="1:6" ht="13.5">
      <c r="A2730" s="107">
        <f t="shared" si="128"/>
        <v>1.6260224713348483</v>
      </c>
      <c r="C2730">
        <f t="shared" si="127"/>
        <v>0.9984754240258478</v>
      </c>
      <c r="F2730">
        <f t="shared" si="126"/>
        <v>6.335441711283113</v>
      </c>
    </row>
    <row r="2731" spans="1:6" ht="13.5">
      <c r="A2731" s="107">
        <f t="shared" si="128"/>
        <v>1.6265224713348483</v>
      </c>
      <c r="C2731">
        <f t="shared" si="127"/>
        <v>0.9984477001794714</v>
      </c>
      <c r="F2731">
        <f t="shared" si="126"/>
        <v>6.335140685474177</v>
      </c>
    </row>
    <row r="2732" spans="1:6" ht="13.5">
      <c r="A2732" s="107">
        <f t="shared" si="128"/>
        <v>1.6270224713348482</v>
      </c>
      <c r="C2732">
        <f t="shared" si="127"/>
        <v>0.9984197267211751</v>
      </c>
      <c r="F2732">
        <f t="shared" si="126"/>
        <v>6.334836950628711</v>
      </c>
    </row>
    <row r="2733" spans="1:6" ht="13.5">
      <c r="A2733" s="107">
        <f t="shared" si="128"/>
        <v>1.6275224713348482</v>
      </c>
      <c r="C2733">
        <f t="shared" si="127"/>
        <v>0.9983915036579523</v>
      </c>
      <c r="F2733">
        <f t="shared" si="126"/>
        <v>6.334530506856424</v>
      </c>
    </row>
    <row r="2734" spans="1:6" ht="13.5">
      <c r="A2734" s="107">
        <f t="shared" si="128"/>
        <v>1.6280224713348481</v>
      </c>
      <c r="C2734">
        <f t="shared" si="127"/>
        <v>0.9983630309968589</v>
      </c>
      <c r="F2734">
        <f t="shared" si="126"/>
        <v>6.334221354268018</v>
      </c>
    </row>
    <row r="2735" spans="1:6" ht="13.5">
      <c r="A2735" s="107">
        <f t="shared" si="128"/>
        <v>1.628522471334848</v>
      </c>
      <c r="C2735">
        <f t="shared" si="127"/>
        <v>0.9983343087450127</v>
      </c>
      <c r="F2735">
        <f t="shared" si="126"/>
        <v>6.333909492975162</v>
      </c>
    </row>
    <row r="2736" spans="1:6" ht="13.5">
      <c r="A2736" s="107">
        <f t="shared" si="128"/>
        <v>1.629022471334848</v>
      </c>
      <c r="C2736">
        <f t="shared" si="127"/>
        <v>0.9983053369095948</v>
      </c>
      <c r="F2736">
        <f t="shared" si="126"/>
        <v>6.333594923090522</v>
      </c>
    </row>
    <row r="2737" spans="1:6" ht="13.5">
      <c r="A2737" s="107">
        <f t="shared" si="128"/>
        <v>1.629522471334848</v>
      </c>
      <c r="C2737">
        <f t="shared" si="127"/>
        <v>0.9982761154978477</v>
      </c>
      <c r="F2737">
        <f t="shared" si="126"/>
        <v>6.333277644727744</v>
      </c>
    </row>
    <row r="2738" spans="1:6" ht="13.5">
      <c r="A2738" s="107">
        <f t="shared" si="128"/>
        <v>1.630022471334848</v>
      </c>
      <c r="C2738">
        <f t="shared" si="127"/>
        <v>0.998246644517077</v>
      </c>
      <c r="F2738">
        <f t="shared" si="126"/>
        <v>6.33295765800145</v>
      </c>
    </row>
    <row r="2739" spans="1:6" ht="13.5">
      <c r="A2739" s="107">
        <f t="shared" si="128"/>
        <v>1.6305224713348478</v>
      </c>
      <c r="C2739">
        <f t="shared" si="127"/>
        <v>0.9982169239746503</v>
      </c>
      <c r="F2739">
        <f t="shared" si="126"/>
        <v>6.33263496302725</v>
      </c>
    </row>
    <row r="2740" spans="1:6" ht="13.5">
      <c r="A2740" s="107">
        <f t="shared" si="128"/>
        <v>1.6310224713348478</v>
      </c>
      <c r="C2740">
        <f t="shared" si="127"/>
        <v>0.9981869538779978</v>
      </c>
      <c r="F2740">
        <f t="shared" si="126"/>
        <v>6.332309559921734</v>
      </c>
    </row>
    <row r="2741" spans="1:6" ht="13.5">
      <c r="A2741" s="107">
        <f t="shared" si="128"/>
        <v>1.6315224713348477</v>
      </c>
      <c r="C2741">
        <f t="shared" si="127"/>
        <v>0.9981567342346122</v>
      </c>
      <c r="F2741">
        <f t="shared" si="126"/>
        <v>6.331981448802479</v>
      </c>
    </row>
    <row r="2742" spans="1:6" ht="13.5">
      <c r="A2742" s="107">
        <f t="shared" si="128"/>
        <v>1.6320224713348477</v>
      </c>
      <c r="C2742">
        <f t="shared" si="127"/>
        <v>0.998126265052048</v>
      </c>
      <c r="F2742">
        <f t="shared" si="126"/>
        <v>6.331650629788043</v>
      </c>
    </row>
    <row r="2743" spans="1:6" ht="13.5">
      <c r="A2743" s="107">
        <f t="shared" si="128"/>
        <v>1.6325224713348476</v>
      </c>
      <c r="C2743">
        <f t="shared" si="127"/>
        <v>0.998095546337923</v>
      </c>
      <c r="F2743">
        <f t="shared" si="126"/>
        <v>6.331317102997967</v>
      </c>
    </row>
    <row r="2744" spans="1:6" ht="13.5">
      <c r="A2744" s="107">
        <f t="shared" si="128"/>
        <v>1.6330224713348476</v>
      </c>
      <c r="C2744">
        <f t="shared" si="127"/>
        <v>0.9980645780999164</v>
      </c>
      <c r="F2744">
        <f t="shared" si="126"/>
        <v>6.330980868552771</v>
      </c>
    </row>
    <row r="2745" spans="1:6" ht="13.5">
      <c r="A2745" s="107">
        <f t="shared" si="128"/>
        <v>1.6335224713348475</v>
      </c>
      <c r="C2745">
        <f t="shared" si="127"/>
        <v>0.9980333603457705</v>
      </c>
      <c r="F2745">
        <f t="shared" si="126"/>
        <v>6.330641926573965</v>
      </c>
    </row>
    <row r="2746" spans="1:6" ht="13.5">
      <c r="A2746" s="107">
        <f t="shared" si="128"/>
        <v>1.6340224713348475</v>
      </c>
      <c r="C2746">
        <f t="shared" si="127"/>
        <v>0.9980018930832898</v>
      </c>
      <c r="F2746">
        <f t="shared" si="126"/>
        <v>6.330300277184042</v>
      </c>
    </row>
    <row r="2747" spans="1:6" ht="13.5">
      <c r="A2747" s="107">
        <f t="shared" si="128"/>
        <v>1.6345224713348474</v>
      </c>
      <c r="C2747">
        <f t="shared" si="127"/>
        <v>0.997970176320341</v>
      </c>
      <c r="F2747">
        <f t="shared" si="126"/>
        <v>6.329955920506472</v>
      </c>
    </row>
    <row r="2748" spans="1:6" ht="13.5">
      <c r="A2748" s="107">
        <f t="shared" si="128"/>
        <v>1.6350224713348473</v>
      </c>
      <c r="C2748">
        <f t="shared" si="127"/>
        <v>0.9979382100648533</v>
      </c>
      <c r="F2748">
        <f t="shared" si="126"/>
        <v>6.3296088566657165</v>
      </c>
    </row>
    <row r="2749" spans="1:6" ht="13.5">
      <c r="A2749" s="107">
        <f t="shared" si="128"/>
        <v>1.6355224713348473</v>
      </c>
      <c r="C2749">
        <f t="shared" si="127"/>
        <v>0.9979059943248183</v>
      </c>
      <c r="F2749">
        <f t="shared" si="126"/>
        <v>6.329259085787214</v>
      </c>
    </row>
    <row r="2750" spans="1:6" ht="13.5">
      <c r="A2750" s="107">
        <f t="shared" si="128"/>
        <v>1.6360224713348472</v>
      </c>
      <c r="C2750">
        <f t="shared" si="127"/>
        <v>0.9978735291082899</v>
      </c>
      <c r="F2750">
        <f t="shared" si="126"/>
        <v>6.3289066079973875</v>
      </c>
    </row>
    <row r="2751" spans="1:6" ht="13.5">
      <c r="A2751" s="107">
        <f t="shared" si="128"/>
        <v>1.6365224713348472</v>
      </c>
      <c r="C2751">
        <f t="shared" si="127"/>
        <v>0.9978408144233843</v>
      </c>
      <c r="F2751">
        <f t="shared" si="126"/>
        <v>6.328551423423646</v>
      </c>
    </row>
    <row r="2752" spans="1:6" ht="13.5">
      <c r="A2752" s="107">
        <f t="shared" si="128"/>
        <v>1.6370224713348471</v>
      </c>
      <c r="C2752">
        <f t="shared" si="127"/>
        <v>0.9978078502782805</v>
      </c>
      <c r="F2752">
        <f t="shared" si="126"/>
        <v>6.328193532194384</v>
      </c>
    </row>
    <row r="2753" spans="1:6" ht="13.5">
      <c r="A2753" s="107">
        <f t="shared" si="128"/>
        <v>1.637522471334847</v>
      </c>
      <c r="C2753">
        <f t="shared" si="127"/>
        <v>0.9977746366812192</v>
      </c>
      <c r="F2753">
        <f t="shared" si="126"/>
        <v>6.327832934438978</v>
      </c>
    </row>
    <row r="2754" spans="1:6" ht="13.5">
      <c r="A2754" s="107">
        <f t="shared" si="128"/>
        <v>1.638022471334847</v>
      </c>
      <c r="C2754">
        <f t="shared" si="127"/>
        <v>0.997741173640504</v>
      </c>
      <c r="F2754">
        <f t="shared" si="126"/>
        <v>6.327469630287785</v>
      </c>
    </row>
    <row r="2755" spans="1:6" ht="13.5">
      <c r="A2755" s="107">
        <f t="shared" si="128"/>
        <v>1.638522471334847</v>
      </c>
      <c r="C2755">
        <f t="shared" si="127"/>
        <v>0.9977074611645005</v>
      </c>
      <c r="F2755">
        <f t="shared" si="126"/>
        <v>6.327103619872149</v>
      </c>
    </row>
    <row r="2756" spans="1:6" ht="13.5">
      <c r="A2756" s="107">
        <f t="shared" si="128"/>
        <v>1.639022471334847</v>
      </c>
      <c r="C2756">
        <f t="shared" si="127"/>
        <v>0.997673499261637</v>
      </c>
      <c r="F2756">
        <f t="shared" si="126"/>
        <v>6.326734903324402</v>
      </c>
    </row>
    <row r="2757" spans="1:6" ht="13.5">
      <c r="A2757" s="107">
        <f t="shared" si="128"/>
        <v>1.6395224713348469</v>
      </c>
      <c r="C2757">
        <f t="shared" si="127"/>
        <v>0.9976392879404038</v>
      </c>
      <c r="F2757">
        <f t="shared" si="126"/>
        <v>6.32636348077785</v>
      </c>
    </row>
    <row r="2758" spans="1:6" ht="13.5">
      <c r="A2758" s="107">
        <f t="shared" si="128"/>
        <v>1.6400224713348468</v>
      </c>
      <c r="C2758">
        <f t="shared" si="127"/>
        <v>0.9976048272093538</v>
      </c>
      <c r="F2758">
        <f t="shared" si="126"/>
        <v>6.325989352366791</v>
      </c>
    </row>
    <row r="2759" spans="1:6" ht="13.5">
      <c r="A2759" s="107">
        <f t="shared" si="128"/>
        <v>1.6405224713348467</v>
      </c>
      <c r="C2759">
        <f t="shared" si="127"/>
        <v>0.9975701170771023</v>
      </c>
      <c r="F2759">
        <f t="shared" si="126"/>
        <v>6.325612518226508</v>
      </c>
    </row>
    <row r="2760" spans="1:6" ht="13.5">
      <c r="A2760" s="107">
        <f t="shared" si="128"/>
        <v>1.6410224713348467</v>
      </c>
      <c r="C2760">
        <f t="shared" si="127"/>
        <v>0.9975351575523267</v>
      </c>
      <c r="F2760">
        <f aca="true" t="shared" si="129" ref="F2760:F2823">(Vdc_min_s1*C2760-Vo_s1)*(Vdc_min_s1*C2760-Vo_s1)*0.0005/C2760</f>
        <v>6.325232978493266</v>
      </c>
    </row>
    <row r="2761" spans="1:6" ht="13.5">
      <c r="A2761" s="107">
        <f t="shared" si="128"/>
        <v>1.6415224713348466</v>
      </c>
      <c r="C2761">
        <f t="shared" si="127"/>
        <v>0.9974999486437668</v>
      </c>
      <c r="F2761">
        <f t="shared" si="129"/>
        <v>6.324850733304313</v>
      </c>
    </row>
    <row r="2762" spans="1:6" ht="13.5">
      <c r="A2762" s="107">
        <f t="shared" si="128"/>
        <v>1.6420224713348466</v>
      </c>
      <c r="C2762">
        <f aca="true" t="shared" si="130" ref="C2762:C2825">SIN(A2762)</f>
        <v>0.997464490360225</v>
      </c>
      <c r="F2762">
        <f t="shared" si="129"/>
        <v>6.3244657827978825</v>
      </c>
    </row>
    <row r="2763" spans="1:6" ht="13.5">
      <c r="A2763" s="107">
        <f aca="true" t="shared" si="131" ref="A2763:A2826">A2762+0.0005</f>
        <v>1.6425224713348465</v>
      </c>
      <c r="C2763">
        <f t="shared" si="130"/>
        <v>0.9974287827105659</v>
      </c>
      <c r="F2763">
        <f t="shared" si="129"/>
        <v>6.324078127113199</v>
      </c>
    </row>
    <row r="2764" spans="1:6" ht="13.5">
      <c r="A2764" s="107">
        <f t="shared" si="131"/>
        <v>1.6430224713348465</v>
      </c>
      <c r="C2764">
        <f t="shared" si="130"/>
        <v>0.9973928257037162</v>
      </c>
      <c r="F2764">
        <f t="shared" si="129"/>
        <v>6.323687766390457</v>
      </c>
    </row>
    <row r="2765" spans="1:6" ht="13.5">
      <c r="A2765" s="107">
        <f t="shared" si="131"/>
        <v>1.6435224713348464</v>
      </c>
      <c r="C2765">
        <f t="shared" si="130"/>
        <v>0.9973566193486653</v>
      </c>
      <c r="F2765">
        <f t="shared" si="129"/>
        <v>6.323294700770852</v>
      </c>
    </row>
    <row r="2766" spans="1:6" ht="13.5">
      <c r="A2766" s="107">
        <f t="shared" si="131"/>
        <v>1.6440224713348464</v>
      </c>
      <c r="C2766">
        <f t="shared" si="130"/>
        <v>0.9973201636544647</v>
      </c>
      <c r="F2766">
        <f t="shared" si="129"/>
        <v>6.32289893039655</v>
      </c>
    </row>
    <row r="2767" spans="1:6" ht="13.5">
      <c r="A2767" s="107">
        <f t="shared" si="131"/>
        <v>1.6445224713348463</v>
      </c>
      <c r="C2767">
        <f t="shared" si="130"/>
        <v>0.9972834586302285</v>
      </c>
      <c r="F2767">
        <f t="shared" si="129"/>
        <v>6.322500455410719</v>
      </c>
    </row>
    <row r="2768" spans="1:6" ht="13.5">
      <c r="A2768" s="107">
        <f t="shared" si="131"/>
        <v>1.6450224713348462</v>
      </c>
      <c r="C2768">
        <f t="shared" si="130"/>
        <v>0.9972465042851327</v>
      </c>
      <c r="F2768">
        <f t="shared" si="129"/>
        <v>6.322099275957498</v>
      </c>
    </row>
    <row r="2769" spans="1:6" ht="13.5">
      <c r="A2769" s="107">
        <f t="shared" si="131"/>
        <v>1.6455224713348462</v>
      </c>
      <c r="C2769">
        <f t="shared" si="130"/>
        <v>0.9972093006284162</v>
      </c>
      <c r="F2769">
        <f t="shared" si="129"/>
        <v>6.321695392182014</v>
      </c>
    </row>
    <row r="2770" spans="1:6" ht="13.5">
      <c r="A2770" s="107">
        <f t="shared" si="131"/>
        <v>1.6460224713348461</v>
      </c>
      <c r="C2770">
        <f t="shared" si="130"/>
        <v>0.9971718476693796</v>
      </c>
      <c r="F2770">
        <f t="shared" si="129"/>
        <v>6.321288804230379</v>
      </c>
    </row>
    <row r="2771" spans="1:6" ht="13.5">
      <c r="A2771" s="107">
        <f t="shared" si="131"/>
        <v>1.646522471334846</v>
      </c>
      <c r="C2771">
        <f t="shared" si="130"/>
        <v>0.9971341454173863</v>
      </c>
      <c r="F2771">
        <f t="shared" si="129"/>
        <v>6.320879512249697</v>
      </c>
    </row>
    <row r="2772" spans="1:6" ht="13.5">
      <c r="A2772" s="107">
        <f t="shared" si="131"/>
        <v>1.647022471334846</v>
      </c>
      <c r="C2772">
        <f t="shared" si="130"/>
        <v>0.9970961938818619</v>
      </c>
      <c r="F2772">
        <f t="shared" si="129"/>
        <v>6.3204675163880495</v>
      </c>
    </row>
    <row r="2773" spans="1:6" ht="13.5">
      <c r="A2773" s="107">
        <f t="shared" si="131"/>
        <v>1.647522471334846</v>
      </c>
      <c r="C2773">
        <f t="shared" si="130"/>
        <v>0.9970579930722941</v>
      </c>
      <c r="F2773">
        <f t="shared" si="129"/>
        <v>6.320052816794511</v>
      </c>
    </row>
    <row r="2774" spans="1:6" ht="13.5">
      <c r="A2774" s="107">
        <f t="shared" si="131"/>
        <v>1.648022471334846</v>
      </c>
      <c r="C2774">
        <f t="shared" si="130"/>
        <v>0.9970195429982334</v>
      </c>
      <c r="F2774">
        <f t="shared" si="129"/>
        <v>6.319635413619133</v>
      </c>
    </row>
    <row r="2775" spans="1:6" ht="13.5">
      <c r="A2775" s="107">
        <f t="shared" si="131"/>
        <v>1.6485224713348459</v>
      </c>
      <c r="C2775">
        <f t="shared" si="130"/>
        <v>0.996980843669292</v>
      </c>
      <c r="F2775">
        <f t="shared" si="129"/>
        <v>6.319215307012955</v>
      </c>
    </row>
    <row r="2776" spans="1:6" ht="13.5">
      <c r="A2776" s="107">
        <f t="shared" si="131"/>
        <v>1.6490224713348458</v>
      </c>
      <c r="C2776">
        <f t="shared" si="130"/>
        <v>0.9969418950951449</v>
      </c>
      <c r="F2776">
        <f t="shared" si="129"/>
        <v>6.318792497128007</v>
      </c>
    </row>
    <row r="2777" spans="1:6" ht="13.5">
      <c r="A2777" s="107">
        <f t="shared" si="131"/>
        <v>1.6495224713348458</v>
      </c>
      <c r="C2777">
        <f t="shared" si="130"/>
        <v>0.9969026972855292</v>
      </c>
      <c r="F2777">
        <f t="shared" si="129"/>
        <v>6.318366984117303</v>
      </c>
    </row>
    <row r="2778" spans="1:6" ht="13.5">
      <c r="A2778" s="107">
        <f t="shared" si="131"/>
        <v>1.6500224713348457</v>
      </c>
      <c r="C2778">
        <f t="shared" si="130"/>
        <v>0.9968632502502444</v>
      </c>
      <c r="F2778">
        <f t="shared" si="129"/>
        <v>6.317938768134848</v>
      </c>
    </row>
    <row r="2779" spans="1:6" ht="13.5">
      <c r="A2779" s="107">
        <f t="shared" si="131"/>
        <v>1.6505224713348456</v>
      </c>
      <c r="C2779">
        <f t="shared" si="130"/>
        <v>0.9968235539991522</v>
      </c>
      <c r="F2779">
        <f t="shared" si="129"/>
        <v>6.317507849335615</v>
      </c>
    </row>
    <row r="2780" spans="1:6" ht="13.5">
      <c r="A2780" s="107">
        <f t="shared" si="131"/>
        <v>1.6510224713348456</v>
      </c>
      <c r="C2780">
        <f t="shared" si="130"/>
        <v>0.9967836085421767</v>
      </c>
      <c r="F2780">
        <f t="shared" si="129"/>
        <v>6.317074227875581</v>
      </c>
    </row>
    <row r="2781" spans="1:6" ht="13.5">
      <c r="A2781" s="107">
        <f t="shared" si="131"/>
        <v>1.6515224713348455</v>
      </c>
      <c r="C2781">
        <f t="shared" si="130"/>
        <v>0.9967434138893043</v>
      </c>
      <c r="F2781">
        <f t="shared" si="129"/>
        <v>6.316637903911706</v>
      </c>
    </row>
    <row r="2782" spans="1:6" ht="13.5">
      <c r="A2782" s="107">
        <f t="shared" si="131"/>
        <v>1.6520224713348455</v>
      </c>
      <c r="C2782">
        <f t="shared" si="130"/>
        <v>0.9967029700505836</v>
      </c>
      <c r="F2782">
        <f t="shared" si="129"/>
        <v>6.316198877601932</v>
      </c>
    </row>
    <row r="2783" spans="1:6" ht="13.5">
      <c r="A2783" s="107">
        <f t="shared" si="131"/>
        <v>1.6525224713348454</v>
      </c>
      <c r="C2783">
        <f t="shared" si="130"/>
        <v>0.9966622770361256</v>
      </c>
      <c r="F2783">
        <f t="shared" si="129"/>
        <v>6.315757149105189</v>
      </c>
    </row>
    <row r="2784" spans="1:6" ht="13.5">
      <c r="A2784" s="107">
        <f t="shared" si="131"/>
        <v>1.6530224713348454</v>
      </c>
      <c r="C2784">
        <f t="shared" si="130"/>
        <v>0.9966213348561036</v>
      </c>
      <c r="F2784">
        <f t="shared" si="129"/>
        <v>6.315312718581398</v>
      </c>
    </row>
    <row r="2785" spans="1:6" ht="13.5">
      <c r="A2785" s="107">
        <f t="shared" si="131"/>
        <v>1.6535224713348453</v>
      </c>
      <c r="C2785">
        <f t="shared" si="130"/>
        <v>0.996580143520753</v>
      </c>
      <c r="F2785">
        <f t="shared" si="129"/>
        <v>6.314865586191456</v>
      </c>
    </row>
    <row r="2786" spans="1:6" ht="13.5">
      <c r="A2786" s="107">
        <f t="shared" si="131"/>
        <v>1.6540224713348453</v>
      </c>
      <c r="C2786">
        <f t="shared" si="130"/>
        <v>0.9965387030403716</v>
      </c>
      <c r="F2786">
        <f t="shared" si="129"/>
        <v>6.3144157520972595</v>
      </c>
    </row>
    <row r="2787" spans="1:6" ht="13.5">
      <c r="A2787" s="107">
        <f t="shared" si="131"/>
        <v>1.6545224713348452</v>
      </c>
      <c r="C2787">
        <f t="shared" si="130"/>
        <v>0.9964970134253198</v>
      </c>
      <c r="F2787">
        <f t="shared" si="129"/>
        <v>6.313963216461684</v>
      </c>
    </row>
    <row r="2788" spans="1:6" ht="13.5">
      <c r="A2788" s="107">
        <f t="shared" si="131"/>
        <v>1.6550224713348451</v>
      </c>
      <c r="C2788">
        <f t="shared" si="130"/>
        <v>0.9964550746860197</v>
      </c>
      <c r="F2788">
        <f t="shared" si="129"/>
        <v>6.313507979448592</v>
      </c>
    </row>
    <row r="2789" spans="1:6" ht="13.5">
      <c r="A2789" s="107">
        <f t="shared" si="131"/>
        <v>1.655522471334845</v>
      </c>
      <c r="C2789">
        <f t="shared" si="130"/>
        <v>0.9964128868329563</v>
      </c>
      <c r="F2789">
        <f t="shared" si="129"/>
        <v>6.313050041222837</v>
      </c>
    </row>
    <row r="2790" spans="1:6" ht="13.5">
      <c r="A2790" s="107">
        <f t="shared" si="131"/>
        <v>1.656022471334845</v>
      </c>
      <c r="C2790">
        <f t="shared" si="130"/>
        <v>0.9963704498766762</v>
      </c>
      <c r="F2790">
        <f t="shared" si="129"/>
        <v>6.312589401950259</v>
      </c>
    </row>
    <row r="2791" spans="1:6" ht="13.5">
      <c r="A2791" s="107">
        <f t="shared" si="131"/>
        <v>1.656522471334845</v>
      </c>
      <c r="C2791">
        <f t="shared" si="130"/>
        <v>0.9963277638277889</v>
      </c>
      <c r="F2791">
        <f t="shared" si="129"/>
        <v>6.31212606179768</v>
      </c>
    </row>
    <row r="2792" spans="1:6" ht="13.5">
      <c r="A2792" s="107">
        <f t="shared" si="131"/>
        <v>1.657022471334845</v>
      </c>
      <c r="C2792">
        <f t="shared" si="130"/>
        <v>0.9962848286969658</v>
      </c>
      <c r="F2792">
        <f t="shared" si="129"/>
        <v>6.311660020932915</v>
      </c>
    </row>
    <row r="2793" spans="1:6" ht="13.5">
      <c r="A2793" s="107">
        <f t="shared" si="131"/>
        <v>1.6575224713348449</v>
      </c>
      <c r="C2793">
        <f t="shared" si="130"/>
        <v>0.9962416444949407</v>
      </c>
      <c r="F2793">
        <f t="shared" si="129"/>
        <v>6.311191279524763</v>
      </c>
    </row>
    <row r="2794" spans="1:6" ht="13.5">
      <c r="A2794" s="107">
        <f t="shared" si="131"/>
        <v>1.6580224713348448</v>
      </c>
      <c r="C2794">
        <f t="shared" si="130"/>
        <v>0.9961982112325097</v>
      </c>
      <c r="F2794">
        <f t="shared" si="129"/>
        <v>6.310719837743019</v>
      </c>
    </row>
    <row r="2795" spans="1:6" ht="13.5">
      <c r="A2795" s="107">
        <f t="shared" si="131"/>
        <v>1.6585224713348448</v>
      </c>
      <c r="C2795">
        <f t="shared" si="130"/>
        <v>0.9961545289205311</v>
      </c>
      <c r="F2795">
        <f t="shared" si="129"/>
        <v>6.310245695758449</v>
      </c>
    </row>
    <row r="2796" spans="1:6" ht="13.5">
      <c r="A2796" s="107">
        <f t="shared" si="131"/>
        <v>1.6590224713348447</v>
      </c>
      <c r="C2796">
        <f t="shared" si="130"/>
        <v>0.9961105975699254</v>
      </c>
      <c r="F2796">
        <f t="shared" si="129"/>
        <v>6.309768853742823</v>
      </c>
    </row>
    <row r="2797" spans="1:6" ht="13.5">
      <c r="A2797" s="107">
        <f t="shared" si="131"/>
        <v>1.6595224713348447</v>
      </c>
      <c r="C2797">
        <f t="shared" si="130"/>
        <v>0.9960664171916755</v>
      </c>
      <c r="F2797">
        <f t="shared" si="129"/>
        <v>6.309289311868896</v>
      </c>
    </row>
    <row r="2798" spans="1:6" ht="13.5">
      <c r="A2798" s="107">
        <f t="shared" si="131"/>
        <v>1.6600224713348446</v>
      </c>
      <c r="C2798">
        <f t="shared" si="130"/>
        <v>0.9960219877968266</v>
      </c>
      <c r="F2798">
        <f t="shared" si="129"/>
        <v>6.308807070310401</v>
      </c>
    </row>
    <row r="2799" spans="1:6" ht="13.5">
      <c r="A2799" s="107">
        <f t="shared" si="131"/>
        <v>1.6605224713348445</v>
      </c>
      <c r="C2799">
        <f t="shared" si="130"/>
        <v>0.9959773093964859</v>
      </c>
      <c r="F2799">
        <f t="shared" si="129"/>
        <v>6.308322129242066</v>
      </c>
    </row>
    <row r="2800" spans="1:6" ht="13.5">
      <c r="A2800" s="107">
        <f t="shared" si="131"/>
        <v>1.6610224713348445</v>
      </c>
      <c r="C2800">
        <f t="shared" si="130"/>
        <v>0.9959323820018229</v>
      </c>
      <c r="F2800">
        <f t="shared" si="129"/>
        <v>6.3078344888396085</v>
      </c>
    </row>
    <row r="2801" spans="1:6" ht="13.5">
      <c r="A2801" s="107">
        <f t="shared" si="131"/>
        <v>1.6615224713348444</v>
      </c>
      <c r="C2801">
        <f t="shared" si="130"/>
        <v>0.9958872056240697</v>
      </c>
      <c r="F2801">
        <f t="shared" si="129"/>
        <v>6.307344149279733</v>
      </c>
    </row>
    <row r="2802" spans="1:6" ht="13.5">
      <c r="A2802" s="107">
        <f t="shared" si="131"/>
        <v>1.6620224713348444</v>
      </c>
      <c r="C2802">
        <f t="shared" si="130"/>
        <v>0.9958417802745203</v>
      </c>
      <c r="F2802">
        <f t="shared" si="129"/>
        <v>6.306851110740133</v>
      </c>
    </row>
    <row r="2803" spans="1:6" ht="13.5">
      <c r="A2803" s="107">
        <f t="shared" si="131"/>
        <v>1.6625224713348443</v>
      </c>
      <c r="C2803">
        <f t="shared" si="130"/>
        <v>0.9957961059645309</v>
      </c>
      <c r="F2803">
        <f t="shared" si="129"/>
        <v>6.306355373399487</v>
      </c>
    </row>
    <row r="2804" spans="1:6" ht="13.5">
      <c r="A2804" s="107">
        <f t="shared" si="131"/>
        <v>1.6630224713348443</v>
      </c>
      <c r="C2804">
        <f t="shared" si="130"/>
        <v>0.9957501827055203</v>
      </c>
      <c r="F2804">
        <f t="shared" si="129"/>
        <v>6.305856937437468</v>
      </c>
    </row>
    <row r="2805" spans="1:6" ht="13.5">
      <c r="A2805" s="107">
        <f t="shared" si="131"/>
        <v>1.6635224713348442</v>
      </c>
      <c r="C2805">
        <f t="shared" si="130"/>
        <v>0.9957040105089692</v>
      </c>
      <c r="F2805">
        <f t="shared" si="129"/>
        <v>6.305355803034732</v>
      </c>
    </row>
    <row r="2806" spans="1:6" ht="13.5">
      <c r="A2806" s="107">
        <f t="shared" si="131"/>
        <v>1.6640224713348442</v>
      </c>
      <c r="C2806">
        <f t="shared" si="130"/>
        <v>0.9956575893864207</v>
      </c>
      <c r="F2806">
        <f t="shared" si="129"/>
        <v>6.30485197037293</v>
      </c>
    </row>
    <row r="2807" spans="1:6" ht="13.5">
      <c r="A2807" s="107">
        <f t="shared" si="131"/>
        <v>1.664522471334844</v>
      </c>
      <c r="C2807">
        <f t="shared" si="130"/>
        <v>0.99561091934948</v>
      </c>
      <c r="F2807">
        <f t="shared" si="129"/>
        <v>6.304345439634693</v>
      </c>
    </row>
    <row r="2808" spans="1:6" ht="13.5">
      <c r="A2808" s="107">
        <f t="shared" si="131"/>
        <v>1.665022471334844</v>
      </c>
      <c r="C2808">
        <f t="shared" si="130"/>
        <v>0.9955640004098146</v>
      </c>
      <c r="F2808">
        <f t="shared" si="129"/>
        <v>6.303836211003651</v>
      </c>
    </row>
    <row r="2809" spans="1:6" ht="13.5">
      <c r="A2809" s="107">
        <f t="shared" si="131"/>
        <v>1.665522471334844</v>
      </c>
      <c r="C2809">
        <f t="shared" si="130"/>
        <v>0.9955168325791544</v>
      </c>
      <c r="F2809">
        <f t="shared" si="129"/>
        <v>6.303324284664415</v>
      </c>
    </row>
    <row r="2810" spans="1:6" ht="13.5">
      <c r="A2810" s="107">
        <f t="shared" si="131"/>
        <v>1.666022471334844</v>
      </c>
      <c r="C2810">
        <f t="shared" si="130"/>
        <v>0.995469415869291</v>
      </c>
      <c r="F2810">
        <f t="shared" si="129"/>
        <v>6.302809660802592</v>
      </c>
    </row>
    <row r="2811" spans="1:6" ht="13.5">
      <c r="A2811" s="107">
        <f t="shared" si="131"/>
        <v>1.6665224713348439</v>
      </c>
      <c r="C2811">
        <f t="shared" si="130"/>
        <v>0.995421750292079</v>
      </c>
      <c r="F2811">
        <f t="shared" si="129"/>
        <v>6.302292339604778</v>
      </c>
    </row>
    <row r="2812" spans="1:6" ht="13.5">
      <c r="A2812" s="107">
        <f t="shared" si="131"/>
        <v>1.6670224713348438</v>
      </c>
      <c r="C2812">
        <f t="shared" si="130"/>
        <v>0.9953738358594346</v>
      </c>
      <c r="F2812">
        <f t="shared" si="129"/>
        <v>6.301772321258551</v>
      </c>
    </row>
    <row r="2813" spans="1:6" ht="13.5">
      <c r="A2813" s="107">
        <f t="shared" si="131"/>
        <v>1.6675224713348438</v>
      </c>
      <c r="C2813">
        <f t="shared" si="130"/>
        <v>0.9953256725833365</v>
      </c>
      <c r="F2813">
        <f t="shared" si="129"/>
        <v>6.301249605952482</v>
      </c>
    </row>
    <row r="2814" spans="1:6" ht="13.5">
      <c r="A2814" s="107">
        <f t="shared" si="131"/>
        <v>1.6680224713348437</v>
      </c>
      <c r="C2814">
        <f t="shared" si="130"/>
        <v>0.9952772604758253</v>
      </c>
      <c r="F2814">
        <f t="shared" si="129"/>
        <v>6.30072419387614</v>
      </c>
    </row>
    <row r="2815" spans="1:6" ht="13.5">
      <c r="A2815" s="107">
        <f t="shared" si="131"/>
        <v>1.6685224713348437</v>
      </c>
      <c r="C2815">
        <f t="shared" si="130"/>
        <v>0.9952285995490042</v>
      </c>
      <c r="F2815">
        <f t="shared" si="129"/>
        <v>6.3001960852200725</v>
      </c>
    </row>
    <row r="2816" spans="1:6" ht="13.5">
      <c r="A2816" s="107">
        <f t="shared" si="131"/>
        <v>1.6690224713348436</v>
      </c>
      <c r="C2816">
        <f t="shared" si="130"/>
        <v>0.9951796898150383</v>
      </c>
      <c r="F2816">
        <f t="shared" si="129"/>
        <v>6.299665280175823</v>
      </c>
    </row>
    <row r="2817" spans="1:6" ht="13.5">
      <c r="A2817" s="107">
        <f t="shared" si="131"/>
        <v>1.6695224713348435</v>
      </c>
      <c r="C2817">
        <f t="shared" si="130"/>
        <v>0.9951305312861554</v>
      </c>
      <c r="F2817">
        <f t="shared" si="129"/>
        <v>6.299131778935927</v>
      </c>
    </row>
    <row r="2818" spans="1:6" ht="13.5">
      <c r="A2818" s="107">
        <f t="shared" si="131"/>
        <v>1.6700224713348435</v>
      </c>
      <c r="C2818">
        <f t="shared" si="130"/>
        <v>0.9950811239746447</v>
      </c>
      <c r="F2818">
        <f t="shared" si="129"/>
        <v>6.2985955816939025</v>
      </c>
    </row>
    <row r="2819" spans="1:6" ht="13.5">
      <c r="A2819" s="107">
        <f t="shared" si="131"/>
        <v>1.6705224713348434</v>
      </c>
      <c r="C2819">
        <f t="shared" si="130"/>
        <v>0.9950314678928581</v>
      </c>
      <c r="F2819">
        <f t="shared" si="129"/>
        <v>6.298056688644265</v>
      </c>
    </row>
    <row r="2820" spans="1:6" ht="13.5">
      <c r="A2820" s="107">
        <f t="shared" si="131"/>
        <v>1.6710224713348434</v>
      </c>
      <c r="C2820">
        <f t="shared" si="130"/>
        <v>0.9949815630532098</v>
      </c>
      <c r="F2820">
        <f t="shared" si="129"/>
        <v>6.297515099982518</v>
      </c>
    </row>
    <row r="2821" spans="1:6" ht="13.5">
      <c r="A2821" s="107">
        <f t="shared" si="131"/>
        <v>1.6715224713348433</v>
      </c>
      <c r="C2821">
        <f t="shared" si="130"/>
        <v>0.9949314094681759</v>
      </c>
      <c r="F2821">
        <f t="shared" si="129"/>
        <v>6.296970815905156</v>
      </c>
    </row>
    <row r="2822" spans="1:6" ht="13.5">
      <c r="A2822" s="107">
        <f t="shared" si="131"/>
        <v>1.6720224713348433</v>
      </c>
      <c r="C2822">
        <f t="shared" si="130"/>
        <v>0.9948810071502948</v>
      </c>
      <c r="F2822">
        <f t="shared" si="129"/>
        <v>6.296423836609665</v>
      </c>
    </row>
    <row r="2823" spans="1:6" ht="13.5">
      <c r="A2823" s="107">
        <f t="shared" si="131"/>
        <v>1.6725224713348432</v>
      </c>
      <c r="C2823">
        <f t="shared" si="130"/>
        <v>0.9948303561121672</v>
      </c>
      <c r="F2823">
        <f t="shared" si="129"/>
        <v>6.295874162294517</v>
      </c>
    </row>
    <row r="2824" spans="1:6" ht="13.5">
      <c r="A2824" s="107">
        <f t="shared" si="131"/>
        <v>1.6730224713348432</v>
      </c>
      <c r="C2824">
        <f t="shared" si="130"/>
        <v>0.9947794563664556</v>
      </c>
      <c r="F2824">
        <f aca="true" t="shared" si="132" ref="F2824:F2887">(Vdc_min_s1*C2824-Vo_s1)*(Vdc_min_s1*C2824-Vo_s1)*0.0005/C2824</f>
        <v>6.295321793159181</v>
      </c>
    </row>
    <row r="2825" spans="1:6" ht="13.5">
      <c r="A2825" s="107">
        <f t="shared" si="131"/>
        <v>1.673522471334843</v>
      </c>
      <c r="C2825">
        <f t="shared" si="130"/>
        <v>0.9947283079258852</v>
      </c>
      <c r="F2825">
        <f t="shared" si="132"/>
        <v>6.294766729404116</v>
      </c>
    </row>
    <row r="2826" spans="1:6" ht="13.5">
      <c r="A2826" s="107">
        <f t="shared" si="131"/>
        <v>1.674022471334843</v>
      </c>
      <c r="C2826">
        <f aca="true" t="shared" si="133" ref="C2826:C2889">SIN(A2826)</f>
        <v>0.9946769108032429</v>
      </c>
      <c r="F2826">
        <f t="shared" si="132"/>
        <v>6.294208971230769</v>
      </c>
    </row>
    <row r="2827" spans="1:6" ht="13.5">
      <c r="A2827" s="107">
        <f aca="true" t="shared" si="134" ref="A2827:A2890">A2826+0.0005</f>
        <v>1.674522471334843</v>
      </c>
      <c r="C2827">
        <f t="shared" si="133"/>
        <v>0.9946252650113783</v>
      </c>
      <c r="F2827">
        <f t="shared" si="132"/>
        <v>6.293648518841585</v>
      </c>
    </row>
    <row r="2828" spans="1:6" ht="13.5">
      <c r="A2828" s="107">
        <f t="shared" si="134"/>
        <v>1.675022471334843</v>
      </c>
      <c r="C2828">
        <f t="shared" si="133"/>
        <v>0.9945733705632024</v>
      </c>
      <c r="F2828">
        <f t="shared" si="132"/>
        <v>6.293085372439989</v>
      </c>
    </row>
    <row r="2829" spans="1:6" ht="13.5">
      <c r="A2829" s="107">
        <f t="shared" si="134"/>
        <v>1.6755224713348429</v>
      </c>
      <c r="C2829">
        <f t="shared" si="133"/>
        <v>0.9945212274716891</v>
      </c>
      <c r="F2829">
        <f t="shared" si="132"/>
        <v>6.292519532230412</v>
      </c>
    </row>
    <row r="2830" spans="1:6" ht="13.5">
      <c r="A2830" s="107">
        <f t="shared" si="134"/>
        <v>1.6760224713348428</v>
      </c>
      <c r="C2830">
        <f t="shared" si="133"/>
        <v>0.9944688357498741</v>
      </c>
      <c r="F2830">
        <f t="shared" si="132"/>
        <v>6.291950998418263</v>
      </c>
    </row>
    <row r="2831" spans="1:6" ht="13.5">
      <c r="A2831" s="107">
        <f t="shared" si="134"/>
        <v>1.6765224713348428</v>
      </c>
      <c r="C2831">
        <f t="shared" si="133"/>
        <v>0.9944161954108554</v>
      </c>
      <c r="F2831">
        <f t="shared" si="132"/>
        <v>6.291379771209948</v>
      </c>
    </row>
    <row r="2832" spans="1:6" ht="13.5">
      <c r="A2832" s="107">
        <f t="shared" si="134"/>
        <v>1.6770224713348427</v>
      </c>
      <c r="C2832">
        <f t="shared" si="133"/>
        <v>0.994363306467793</v>
      </c>
      <c r="F2832">
        <f t="shared" si="132"/>
        <v>6.290805850812877</v>
      </c>
    </row>
    <row r="2833" spans="1:6" ht="13.5">
      <c r="A2833" s="107">
        <f t="shared" si="134"/>
        <v>1.6775224713348427</v>
      </c>
      <c r="C2833">
        <f t="shared" si="133"/>
        <v>0.9943101689339091</v>
      </c>
      <c r="F2833">
        <f t="shared" si="132"/>
        <v>6.2902292374354305</v>
      </c>
    </row>
    <row r="2834" spans="1:6" ht="13.5">
      <c r="A2834" s="107">
        <f t="shared" si="134"/>
        <v>1.6780224713348426</v>
      </c>
      <c r="C2834">
        <f t="shared" si="133"/>
        <v>0.9942567828224882</v>
      </c>
      <c r="F2834">
        <f t="shared" si="132"/>
        <v>6.289649931286998</v>
      </c>
    </row>
    <row r="2835" spans="1:6" ht="13.5">
      <c r="A2835" s="107">
        <f t="shared" si="134"/>
        <v>1.6785224713348426</v>
      </c>
      <c r="C2835">
        <f t="shared" si="133"/>
        <v>0.9942031481468768</v>
      </c>
      <c r="F2835">
        <f t="shared" si="132"/>
        <v>6.28906793257795</v>
      </c>
    </row>
    <row r="2836" spans="1:6" ht="13.5">
      <c r="A2836" s="107">
        <f t="shared" si="134"/>
        <v>1.6790224713348425</v>
      </c>
      <c r="C2836">
        <f t="shared" si="133"/>
        <v>0.9941492649204835</v>
      </c>
      <c r="F2836">
        <f t="shared" si="132"/>
        <v>6.288483241519661</v>
      </c>
    </row>
    <row r="2837" spans="1:6" ht="13.5">
      <c r="A2837" s="107">
        <f t="shared" si="134"/>
        <v>1.6795224713348424</v>
      </c>
      <c r="C2837">
        <f t="shared" si="133"/>
        <v>0.9940951331567792</v>
      </c>
      <c r="F2837">
        <f t="shared" si="132"/>
        <v>6.2878958583244895</v>
      </c>
    </row>
    <row r="2838" spans="1:6" ht="13.5">
      <c r="A2838" s="107">
        <f t="shared" si="134"/>
        <v>1.6800224713348424</v>
      </c>
      <c r="C2838">
        <f t="shared" si="133"/>
        <v>0.9940407528692967</v>
      </c>
      <c r="F2838">
        <f t="shared" si="132"/>
        <v>6.287305783205787</v>
      </c>
    </row>
    <row r="2839" spans="1:6" ht="13.5">
      <c r="A2839" s="107">
        <f t="shared" si="134"/>
        <v>1.6805224713348423</v>
      </c>
      <c r="C2839">
        <f t="shared" si="133"/>
        <v>0.9939861240716312</v>
      </c>
      <c r="F2839">
        <f t="shared" si="132"/>
        <v>6.286713016377903</v>
      </c>
    </row>
    <row r="2840" spans="1:6" ht="13.5">
      <c r="A2840" s="107">
        <f t="shared" si="134"/>
        <v>1.6810224713348423</v>
      </c>
      <c r="C2840">
        <f t="shared" si="133"/>
        <v>0.9939312467774399</v>
      </c>
      <c r="F2840">
        <f t="shared" si="132"/>
        <v>6.286117558056176</v>
      </c>
    </row>
    <row r="2841" spans="1:6" ht="13.5">
      <c r="A2841" s="107">
        <f t="shared" si="134"/>
        <v>1.6815224713348422</v>
      </c>
      <c r="C2841">
        <f t="shared" si="133"/>
        <v>0.9938761210004421</v>
      </c>
      <c r="F2841">
        <f t="shared" si="132"/>
        <v>6.285519408456941</v>
      </c>
    </row>
    <row r="2842" spans="1:6" ht="13.5">
      <c r="A2842" s="107">
        <f t="shared" si="134"/>
        <v>1.6820224713348422</v>
      </c>
      <c r="C2842">
        <f t="shared" si="133"/>
        <v>0.9938207467544191</v>
      </c>
      <c r="F2842">
        <f t="shared" si="132"/>
        <v>6.284918567797525</v>
      </c>
    </row>
    <row r="2843" spans="1:6" ht="13.5">
      <c r="A2843" s="107">
        <f t="shared" si="134"/>
        <v>1.6825224713348421</v>
      </c>
      <c r="C2843">
        <f t="shared" si="133"/>
        <v>0.9937651240532147</v>
      </c>
      <c r="F2843">
        <f t="shared" si="132"/>
        <v>6.284315036296242</v>
      </c>
    </row>
    <row r="2844" spans="1:6" ht="13.5">
      <c r="A2844" s="107">
        <f t="shared" si="134"/>
        <v>1.683022471334842</v>
      </c>
      <c r="C2844">
        <f t="shared" si="133"/>
        <v>0.9937092529107344</v>
      </c>
      <c r="F2844">
        <f t="shared" si="132"/>
        <v>6.283708814172413</v>
      </c>
    </row>
    <row r="2845" spans="1:6" ht="13.5">
      <c r="A2845" s="107">
        <f t="shared" si="134"/>
        <v>1.683522471334842</v>
      </c>
      <c r="C2845">
        <f t="shared" si="133"/>
        <v>0.9936531333409461</v>
      </c>
      <c r="F2845">
        <f t="shared" si="132"/>
        <v>6.283099901646339</v>
      </c>
    </row>
    <row r="2846" spans="1:6" ht="13.5">
      <c r="A2846" s="107">
        <f t="shared" si="134"/>
        <v>1.684022471334842</v>
      </c>
      <c r="C2846">
        <f t="shared" si="133"/>
        <v>0.9935967653578797</v>
      </c>
      <c r="F2846">
        <f t="shared" si="132"/>
        <v>6.282488298939326</v>
      </c>
    </row>
    <row r="2847" spans="1:6" ht="13.5">
      <c r="A2847" s="107">
        <f t="shared" si="134"/>
        <v>1.684522471334842</v>
      </c>
      <c r="C2847">
        <f t="shared" si="133"/>
        <v>0.993540148975627</v>
      </c>
      <c r="F2847">
        <f t="shared" si="132"/>
        <v>6.281874006273664</v>
      </c>
    </row>
    <row r="2848" spans="1:6" ht="13.5">
      <c r="A2848" s="107">
        <f t="shared" si="134"/>
        <v>1.6850224713348418</v>
      </c>
      <c r="C2848">
        <f t="shared" si="133"/>
        <v>0.9934832842083423</v>
      </c>
      <c r="F2848">
        <f t="shared" si="132"/>
        <v>6.281257023872644</v>
      </c>
    </row>
    <row r="2849" spans="1:6" ht="13.5">
      <c r="A2849" s="107">
        <f t="shared" si="134"/>
        <v>1.6855224713348418</v>
      </c>
      <c r="C2849">
        <f t="shared" si="133"/>
        <v>0.9934261710702417</v>
      </c>
      <c r="F2849">
        <f t="shared" si="132"/>
        <v>6.280637351960554</v>
      </c>
    </row>
    <row r="2850" spans="1:6" ht="13.5">
      <c r="A2850" s="107">
        <f t="shared" si="134"/>
        <v>1.6860224713348417</v>
      </c>
      <c r="C2850">
        <f t="shared" si="133"/>
        <v>0.9933688095756035</v>
      </c>
      <c r="F2850">
        <f t="shared" si="132"/>
        <v>6.2800149907626635</v>
      </c>
    </row>
    <row r="2851" spans="1:6" ht="13.5">
      <c r="A2851" s="107">
        <f t="shared" si="134"/>
        <v>1.6865224713348417</v>
      </c>
      <c r="C2851">
        <f t="shared" si="133"/>
        <v>0.993311199738768</v>
      </c>
      <c r="F2851">
        <f t="shared" si="132"/>
        <v>6.2793899405052525</v>
      </c>
    </row>
    <row r="2852" spans="1:6" ht="13.5">
      <c r="A2852" s="107">
        <f t="shared" si="134"/>
        <v>1.6870224713348416</v>
      </c>
      <c r="C2852">
        <f t="shared" si="133"/>
        <v>0.9932533415741379</v>
      </c>
      <c r="F2852">
        <f t="shared" si="132"/>
        <v>6.278762201415581</v>
      </c>
    </row>
    <row r="2853" spans="1:6" ht="13.5">
      <c r="A2853" s="107">
        <f t="shared" si="134"/>
        <v>1.6875224713348416</v>
      </c>
      <c r="C2853">
        <f t="shared" si="133"/>
        <v>0.9931952350961775</v>
      </c>
      <c r="F2853">
        <f t="shared" si="132"/>
        <v>6.278131773721919</v>
      </c>
    </row>
    <row r="2854" spans="1:6" ht="13.5">
      <c r="A2854" s="107">
        <f t="shared" si="134"/>
        <v>1.6880224713348415</v>
      </c>
      <c r="C2854">
        <f t="shared" si="133"/>
        <v>0.9931368803194135</v>
      </c>
      <c r="F2854">
        <f t="shared" si="132"/>
        <v>6.277498657653516</v>
      </c>
    </row>
    <row r="2855" spans="1:6" ht="13.5">
      <c r="A2855" s="107">
        <f t="shared" si="134"/>
        <v>1.6885224713348415</v>
      </c>
      <c r="C2855">
        <f t="shared" si="133"/>
        <v>0.9930782772584347</v>
      </c>
      <c r="F2855">
        <f t="shared" si="132"/>
        <v>6.276862853440631</v>
      </c>
    </row>
    <row r="2856" spans="1:6" ht="13.5">
      <c r="A2856" s="107">
        <f t="shared" si="134"/>
        <v>1.6890224713348414</v>
      </c>
      <c r="C2856">
        <f t="shared" si="133"/>
        <v>0.9930194259278916</v>
      </c>
      <c r="F2856">
        <f t="shared" si="132"/>
        <v>6.276224361314504</v>
      </c>
    </row>
    <row r="2857" spans="1:6" ht="13.5">
      <c r="A2857" s="107">
        <f t="shared" si="134"/>
        <v>1.6895224713348413</v>
      </c>
      <c r="C2857">
        <f t="shared" si="133"/>
        <v>0.9929603263424972</v>
      </c>
      <c r="F2857">
        <f t="shared" si="132"/>
        <v>6.275583181507383</v>
      </c>
    </row>
    <row r="2858" spans="1:6" ht="13.5">
      <c r="A2858" s="107">
        <f t="shared" si="134"/>
        <v>1.6900224713348413</v>
      </c>
      <c r="C2858">
        <f t="shared" si="133"/>
        <v>0.9929009785170265</v>
      </c>
      <c r="F2858">
        <f t="shared" si="132"/>
        <v>6.2749393142525065</v>
      </c>
    </row>
    <row r="2859" spans="1:6" ht="13.5">
      <c r="A2859" s="107">
        <f t="shared" si="134"/>
        <v>1.6905224713348412</v>
      </c>
      <c r="C2859">
        <f t="shared" si="133"/>
        <v>0.9928413824663163</v>
      </c>
      <c r="F2859">
        <f t="shared" si="132"/>
        <v>6.274292759784107</v>
      </c>
    </row>
    <row r="2860" spans="1:6" ht="13.5">
      <c r="A2860" s="107">
        <f t="shared" si="134"/>
        <v>1.6910224713348412</v>
      </c>
      <c r="C2860">
        <f t="shared" si="133"/>
        <v>0.9927815382052656</v>
      </c>
      <c r="F2860">
        <f t="shared" si="132"/>
        <v>6.273643518337413</v>
      </c>
    </row>
    <row r="2861" spans="1:6" ht="13.5">
      <c r="A2861" s="107">
        <f t="shared" si="134"/>
        <v>1.6915224713348411</v>
      </c>
      <c r="C2861">
        <f t="shared" si="133"/>
        <v>0.9927214457488356</v>
      </c>
      <c r="F2861">
        <f t="shared" si="132"/>
        <v>6.272991590148655</v>
      </c>
    </row>
    <row r="2862" spans="1:6" ht="13.5">
      <c r="A2862" s="107">
        <f t="shared" si="134"/>
        <v>1.692022471334841</v>
      </c>
      <c r="C2862">
        <f t="shared" si="133"/>
        <v>0.9926611051120492</v>
      </c>
      <c r="F2862">
        <f t="shared" si="132"/>
        <v>6.272336975455048</v>
      </c>
    </row>
    <row r="2863" spans="1:6" ht="13.5">
      <c r="A2863" s="107">
        <f t="shared" si="134"/>
        <v>1.692522471334841</v>
      </c>
      <c r="C2863">
        <f t="shared" si="133"/>
        <v>0.9926005163099918</v>
      </c>
      <c r="F2863">
        <f t="shared" si="132"/>
        <v>6.27167967449482</v>
      </c>
    </row>
    <row r="2864" spans="1:6" ht="13.5">
      <c r="A2864" s="107">
        <f t="shared" si="134"/>
        <v>1.693022471334841</v>
      </c>
      <c r="C2864">
        <f t="shared" si="133"/>
        <v>0.9925396793578105</v>
      </c>
      <c r="F2864">
        <f t="shared" si="132"/>
        <v>6.271019687507182</v>
      </c>
    </row>
    <row r="2865" spans="1:6" ht="13.5">
      <c r="A2865" s="107">
        <f t="shared" si="134"/>
        <v>1.693522471334841</v>
      </c>
      <c r="C2865">
        <f t="shared" si="133"/>
        <v>0.9924785942707145</v>
      </c>
      <c r="F2865">
        <f t="shared" si="132"/>
        <v>6.270357014732343</v>
      </c>
    </row>
    <row r="2866" spans="1:6" ht="13.5">
      <c r="A2866" s="107">
        <f t="shared" si="134"/>
        <v>1.6940224713348409</v>
      </c>
      <c r="C2866">
        <f t="shared" si="133"/>
        <v>0.9924172610639751</v>
      </c>
      <c r="F2866">
        <f t="shared" si="132"/>
        <v>6.269691656411509</v>
      </c>
    </row>
    <row r="2867" spans="1:6" ht="13.5">
      <c r="A2867" s="107">
        <f t="shared" si="134"/>
        <v>1.6945224713348408</v>
      </c>
      <c r="C2867">
        <f t="shared" si="133"/>
        <v>0.9923556797529256</v>
      </c>
      <c r="F2867">
        <f t="shared" si="132"/>
        <v>6.269023612786896</v>
      </c>
    </row>
    <row r="2868" spans="1:6" ht="13.5">
      <c r="A2868" s="107">
        <f t="shared" si="134"/>
        <v>1.6950224713348407</v>
      </c>
      <c r="C2868">
        <f t="shared" si="133"/>
        <v>0.9922938503529614</v>
      </c>
      <c r="F2868">
        <f t="shared" si="132"/>
        <v>6.268352884101698</v>
      </c>
    </row>
    <row r="2869" spans="1:6" ht="13.5">
      <c r="A2869" s="107">
        <f t="shared" si="134"/>
        <v>1.6955224713348407</v>
      </c>
      <c r="C2869">
        <f t="shared" si="133"/>
        <v>0.9922317728795397</v>
      </c>
      <c r="F2869">
        <f t="shared" si="132"/>
        <v>6.267679470600117</v>
      </c>
    </row>
    <row r="2870" spans="1:6" ht="13.5">
      <c r="A2870" s="107">
        <f t="shared" si="134"/>
        <v>1.6960224713348406</v>
      </c>
      <c r="C2870">
        <f t="shared" si="133"/>
        <v>0.9921694473481799</v>
      </c>
      <c r="F2870">
        <f t="shared" si="132"/>
        <v>6.267003372527349</v>
      </c>
    </row>
    <row r="2871" spans="1:6" ht="13.5">
      <c r="A2871" s="107">
        <f t="shared" si="134"/>
        <v>1.6965224713348406</v>
      </c>
      <c r="C2871">
        <f t="shared" si="133"/>
        <v>0.9921068737744635</v>
      </c>
      <c r="F2871">
        <f t="shared" si="132"/>
        <v>6.266324590129592</v>
      </c>
    </row>
    <row r="2872" spans="1:6" ht="13.5">
      <c r="A2872" s="107">
        <f t="shared" si="134"/>
        <v>1.6970224713348405</v>
      </c>
      <c r="C2872">
        <f t="shared" si="133"/>
        <v>0.9920440521740338</v>
      </c>
      <c r="F2872">
        <f t="shared" si="132"/>
        <v>6.265643123654034</v>
      </c>
    </row>
    <row r="2873" spans="1:6" ht="13.5">
      <c r="A2873" s="107">
        <f t="shared" si="134"/>
        <v>1.6975224713348405</v>
      </c>
      <c r="C2873">
        <f t="shared" si="133"/>
        <v>0.9919809825625963</v>
      </c>
      <c r="F2873">
        <f t="shared" si="132"/>
        <v>6.264958973348871</v>
      </c>
    </row>
    <row r="2874" spans="1:6" ht="13.5">
      <c r="A2874" s="107">
        <f t="shared" si="134"/>
        <v>1.6980224713348404</v>
      </c>
      <c r="C2874">
        <f t="shared" si="133"/>
        <v>0.9919176649559182</v>
      </c>
      <c r="F2874">
        <f t="shared" si="132"/>
        <v>6.264272139463284</v>
      </c>
    </row>
    <row r="2875" spans="1:6" ht="13.5">
      <c r="A2875" s="107">
        <f t="shared" si="134"/>
        <v>1.6985224713348404</v>
      </c>
      <c r="C2875">
        <f t="shared" si="133"/>
        <v>0.991854099369829</v>
      </c>
      <c r="F2875">
        <f t="shared" si="132"/>
        <v>6.263582622247461</v>
      </c>
    </row>
    <row r="2876" spans="1:6" ht="13.5">
      <c r="A2876" s="107">
        <f t="shared" si="134"/>
        <v>1.6990224713348403</v>
      </c>
      <c r="C2876">
        <f t="shared" si="133"/>
        <v>0.9917902858202203</v>
      </c>
      <c r="F2876">
        <f t="shared" si="132"/>
        <v>6.262890421952593</v>
      </c>
    </row>
    <row r="2877" spans="1:6" ht="13.5">
      <c r="A2877" s="107">
        <f t="shared" si="134"/>
        <v>1.6995224713348402</v>
      </c>
      <c r="C2877">
        <f t="shared" si="133"/>
        <v>0.9917262243230452</v>
      </c>
      <c r="F2877">
        <f t="shared" si="132"/>
        <v>6.262195538830858</v>
      </c>
    </row>
    <row r="2878" spans="1:6" ht="13.5">
      <c r="A2878" s="107">
        <f t="shared" si="134"/>
        <v>1.7000224713348402</v>
      </c>
      <c r="C2878">
        <f t="shared" si="133"/>
        <v>0.9916619148943192</v>
      </c>
      <c r="F2878">
        <f t="shared" si="132"/>
        <v>6.26149797313544</v>
      </c>
    </row>
    <row r="2879" spans="1:6" ht="13.5">
      <c r="A2879" s="107">
        <f t="shared" si="134"/>
        <v>1.7005224713348401</v>
      </c>
      <c r="C2879">
        <f t="shared" si="133"/>
        <v>0.9915973575501197</v>
      </c>
      <c r="F2879">
        <f t="shared" si="132"/>
        <v>6.260797725120517</v>
      </c>
    </row>
    <row r="2880" spans="1:6" ht="13.5">
      <c r="A2880" s="107">
        <f t="shared" si="134"/>
        <v>1.70102247133484</v>
      </c>
      <c r="C2880">
        <f t="shared" si="133"/>
        <v>0.991532552306586</v>
      </c>
      <c r="F2880">
        <f t="shared" si="132"/>
        <v>6.260094795041272</v>
      </c>
    </row>
    <row r="2881" spans="1:6" ht="13.5">
      <c r="A2881" s="107">
        <f t="shared" si="134"/>
        <v>1.70152247133484</v>
      </c>
      <c r="C2881">
        <f t="shared" si="133"/>
        <v>0.9914674991799193</v>
      </c>
      <c r="F2881">
        <f t="shared" si="132"/>
        <v>6.2593891831538855</v>
      </c>
    </row>
    <row r="2882" spans="1:6" ht="13.5">
      <c r="A2882" s="107">
        <f t="shared" si="134"/>
        <v>1.70202247133484</v>
      </c>
      <c r="C2882">
        <f t="shared" si="133"/>
        <v>0.991402198186383</v>
      </c>
      <c r="F2882">
        <f t="shared" si="132"/>
        <v>6.258680889715531</v>
      </c>
    </row>
    <row r="2883" spans="1:6" ht="13.5">
      <c r="A2883" s="107">
        <f t="shared" si="134"/>
        <v>1.70252247133484</v>
      </c>
      <c r="C2883">
        <f t="shared" si="133"/>
        <v>0.9913366493423023</v>
      </c>
      <c r="F2883">
        <f t="shared" si="132"/>
        <v>6.257969914984386</v>
      </c>
    </row>
    <row r="2884" spans="1:6" ht="13.5">
      <c r="A2884" s="107">
        <f t="shared" si="134"/>
        <v>1.7030224713348399</v>
      </c>
      <c r="C2884">
        <f t="shared" si="133"/>
        <v>0.9912708526640643</v>
      </c>
      <c r="F2884">
        <f t="shared" si="132"/>
        <v>6.257256259219631</v>
      </c>
    </row>
    <row r="2885" spans="1:6" ht="13.5">
      <c r="A2885" s="107">
        <f t="shared" si="134"/>
        <v>1.7035224713348398</v>
      </c>
      <c r="C2885">
        <f t="shared" si="133"/>
        <v>0.9912048081681185</v>
      </c>
      <c r="F2885">
        <f t="shared" si="132"/>
        <v>6.256539922681445</v>
      </c>
    </row>
    <row r="2886" spans="1:6" ht="13.5">
      <c r="A2886" s="107">
        <f t="shared" si="134"/>
        <v>1.7040224713348398</v>
      </c>
      <c r="C2886">
        <f t="shared" si="133"/>
        <v>0.9911385158709758</v>
      </c>
      <c r="F2886">
        <f t="shared" si="132"/>
        <v>6.255820905631001</v>
      </c>
    </row>
    <row r="2887" spans="1:6" ht="13.5">
      <c r="A2887" s="107">
        <f t="shared" si="134"/>
        <v>1.7045224713348397</v>
      </c>
      <c r="C2887">
        <f t="shared" si="133"/>
        <v>0.9910719757892092</v>
      </c>
      <c r="F2887">
        <f t="shared" si="132"/>
        <v>6.255099208330477</v>
      </c>
    </row>
    <row r="2888" spans="1:6" ht="13.5">
      <c r="A2888" s="107">
        <f t="shared" si="134"/>
        <v>1.7050224713348396</v>
      </c>
      <c r="C2888">
        <f t="shared" si="133"/>
        <v>0.9910051879394539</v>
      </c>
      <c r="F2888">
        <f aca="true" t="shared" si="135" ref="F2888:F2951">(Vdc_min_s1*C2888-Vo_s1)*(Vdc_min_s1*C2888-Vo_s1)*0.0005/C2888</f>
        <v>6.2543748310430525</v>
      </c>
    </row>
    <row r="2889" spans="1:6" ht="13.5">
      <c r="A2889" s="107">
        <f t="shared" si="134"/>
        <v>1.7055224713348396</v>
      </c>
      <c r="C2889">
        <f t="shared" si="133"/>
        <v>0.9909381523384067</v>
      </c>
      <c r="F2889">
        <f t="shared" si="135"/>
        <v>6.253647774032904</v>
      </c>
    </row>
    <row r="2890" spans="1:6" ht="13.5">
      <c r="A2890" s="107">
        <f t="shared" si="134"/>
        <v>1.7060224713348395</v>
      </c>
      <c r="C2890">
        <f aca="true" t="shared" si="136" ref="C2890:C2953">SIN(A2890)</f>
        <v>0.9908708690028266</v>
      </c>
      <c r="F2890">
        <f t="shared" si="135"/>
        <v>6.252918037565212</v>
      </c>
    </row>
    <row r="2891" spans="1:6" ht="13.5">
      <c r="A2891" s="107">
        <f aca="true" t="shared" si="137" ref="A2891:A2954">A2890+0.0005</f>
        <v>1.7065224713348395</v>
      </c>
      <c r="C2891">
        <f t="shared" si="136"/>
        <v>0.9908033379495345</v>
      </c>
      <c r="F2891">
        <f t="shared" si="135"/>
        <v>6.252185621906154</v>
      </c>
    </row>
    <row r="2892" spans="1:6" ht="13.5">
      <c r="A2892" s="107">
        <f t="shared" si="137"/>
        <v>1.7070224713348394</v>
      </c>
      <c r="C2892">
        <f t="shared" si="136"/>
        <v>0.9907355591954129</v>
      </c>
      <c r="F2892">
        <f t="shared" si="135"/>
        <v>6.251450527322913</v>
      </c>
    </row>
    <row r="2893" spans="1:6" ht="13.5">
      <c r="A2893" s="107">
        <f t="shared" si="137"/>
        <v>1.7075224713348394</v>
      </c>
      <c r="C2893">
        <f t="shared" si="136"/>
        <v>0.9906675327574068</v>
      </c>
      <c r="F2893">
        <f t="shared" si="135"/>
        <v>6.250712754083672</v>
      </c>
    </row>
    <row r="2894" spans="1:6" ht="13.5">
      <c r="A2894" s="107">
        <f t="shared" si="137"/>
        <v>1.7080224713348393</v>
      </c>
      <c r="C2894">
        <f t="shared" si="136"/>
        <v>0.9905992586525226</v>
      </c>
      <c r="F2894">
        <f t="shared" si="135"/>
        <v>6.249972302457608</v>
      </c>
    </row>
    <row r="2895" spans="1:6" ht="13.5">
      <c r="A2895" s="107">
        <f t="shared" si="137"/>
        <v>1.7085224713348393</v>
      </c>
      <c r="C2895">
        <f t="shared" si="136"/>
        <v>0.9905307368978289</v>
      </c>
      <c r="F2895">
        <f t="shared" si="135"/>
        <v>6.249229172714911</v>
      </c>
    </row>
    <row r="2896" spans="1:6" ht="13.5">
      <c r="A2896" s="107">
        <f t="shared" si="137"/>
        <v>1.7090224713348392</v>
      </c>
      <c r="C2896">
        <f t="shared" si="136"/>
        <v>0.9904619675104562</v>
      </c>
      <c r="F2896">
        <f t="shared" si="135"/>
        <v>6.248483365126767</v>
      </c>
    </row>
    <row r="2897" spans="1:6" ht="13.5">
      <c r="A2897" s="107">
        <f t="shared" si="137"/>
        <v>1.7095224713348391</v>
      </c>
      <c r="C2897">
        <f t="shared" si="136"/>
        <v>0.9903929505075967</v>
      </c>
      <c r="F2897">
        <f t="shared" si="135"/>
        <v>6.247734879965362</v>
      </c>
    </row>
    <row r="2898" spans="1:6" ht="13.5">
      <c r="A2898" s="107">
        <f t="shared" si="137"/>
        <v>1.710022471334839</v>
      </c>
      <c r="C2898">
        <f t="shared" si="136"/>
        <v>0.9903236859065048</v>
      </c>
      <c r="F2898">
        <f t="shared" si="135"/>
        <v>6.246983717503886</v>
      </c>
    </row>
    <row r="2899" spans="1:6" ht="13.5">
      <c r="A2899" s="107">
        <f t="shared" si="137"/>
        <v>1.710522471334839</v>
      </c>
      <c r="C2899">
        <f t="shared" si="136"/>
        <v>0.9902541737244965</v>
      </c>
      <c r="F2899">
        <f t="shared" si="135"/>
        <v>6.246229878016536</v>
      </c>
    </row>
    <row r="2900" spans="1:6" ht="13.5">
      <c r="A2900" s="107">
        <f t="shared" si="137"/>
        <v>1.711022471334839</v>
      </c>
      <c r="C2900">
        <f t="shared" si="136"/>
        <v>0.9901844139789501</v>
      </c>
      <c r="F2900">
        <f t="shared" si="135"/>
        <v>6.245473361778503</v>
      </c>
    </row>
    <row r="2901" spans="1:6" ht="13.5">
      <c r="A2901" s="107">
        <f t="shared" si="137"/>
        <v>1.711522471334839</v>
      </c>
      <c r="C2901">
        <f t="shared" si="136"/>
        <v>0.9901144066873052</v>
      </c>
      <c r="F2901">
        <f t="shared" si="135"/>
        <v>6.2447141690659835</v>
      </c>
    </row>
    <row r="2902" spans="1:6" ht="13.5">
      <c r="A2902" s="107">
        <f t="shared" si="137"/>
        <v>1.7120224713348389</v>
      </c>
      <c r="C2902">
        <f t="shared" si="136"/>
        <v>0.9900441518670638</v>
      </c>
      <c r="F2902">
        <f t="shared" si="135"/>
        <v>6.243952300156181</v>
      </c>
    </row>
    <row r="2903" spans="1:6" ht="13.5">
      <c r="A2903" s="107">
        <f t="shared" si="137"/>
        <v>1.7125224713348388</v>
      </c>
      <c r="C2903">
        <f t="shared" si="136"/>
        <v>0.9899736495357896</v>
      </c>
      <c r="F2903">
        <f t="shared" si="135"/>
        <v>6.243187755327295</v>
      </c>
    </row>
    <row r="2904" spans="1:6" ht="13.5">
      <c r="A2904" s="107">
        <f t="shared" si="137"/>
        <v>1.7130224713348388</v>
      </c>
      <c r="C2904">
        <f t="shared" si="136"/>
        <v>0.9899028997111082</v>
      </c>
      <c r="F2904">
        <f t="shared" si="135"/>
        <v>6.242420534858539</v>
      </c>
    </row>
    <row r="2905" spans="1:6" ht="13.5">
      <c r="A2905" s="107">
        <f t="shared" si="137"/>
        <v>1.7135224713348387</v>
      </c>
      <c r="C2905">
        <f t="shared" si="136"/>
        <v>0.9898319024107071</v>
      </c>
      <c r="F2905">
        <f t="shared" si="135"/>
        <v>6.241650639030115</v>
      </c>
    </row>
    <row r="2906" spans="1:6" ht="13.5">
      <c r="A2906" s="107">
        <f t="shared" si="137"/>
        <v>1.7140224713348386</v>
      </c>
      <c r="C2906">
        <f t="shared" si="136"/>
        <v>0.9897606576523353</v>
      </c>
      <c r="F2906">
        <f t="shared" si="135"/>
        <v>6.240878068123237</v>
      </c>
    </row>
    <row r="2907" spans="1:6" ht="13.5">
      <c r="A2907" s="107">
        <f t="shared" si="137"/>
        <v>1.7145224713348386</v>
      </c>
      <c r="C2907">
        <f t="shared" si="136"/>
        <v>0.9896891654538045</v>
      </c>
      <c r="F2907">
        <f t="shared" si="135"/>
        <v>6.2401028224201225</v>
      </c>
    </row>
    <row r="2908" spans="1:6" ht="13.5">
      <c r="A2908" s="107">
        <f t="shared" si="137"/>
        <v>1.7150224713348385</v>
      </c>
      <c r="C2908">
        <f t="shared" si="136"/>
        <v>0.9896174258329874</v>
      </c>
      <c r="F2908">
        <f t="shared" si="135"/>
        <v>6.239324902203998</v>
      </c>
    </row>
    <row r="2909" spans="1:6" ht="13.5">
      <c r="A2909" s="107">
        <f t="shared" si="137"/>
        <v>1.7155224713348385</v>
      </c>
      <c r="C2909">
        <f t="shared" si="136"/>
        <v>0.989545438807819</v>
      </c>
      <c r="F2909">
        <f t="shared" si="135"/>
        <v>6.23854430775908</v>
      </c>
    </row>
    <row r="2910" spans="1:6" ht="13.5">
      <c r="A2910" s="107">
        <f t="shared" si="137"/>
        <v>1.7160224713348384</v>
      </c>
      <c r="C2910">
        <f t="shared" si="136"/>
        <v>0.989473204396296</v>
      </c>
      <c r="F2910">
        <f t="shared" si="135"/>
        <v>6.237761039370601</v>
      </c>
    </row>
    <row r="2911" spans="1:6" ht="13.5">
      <c r="A2911" s="107">
        <f t="shared" si="137"/>
        <v>1.7165224713348384</v>
      </c>
      <c r="C2911">
        <f t="shared" si="136"/>
        <v>0.9894007226164772</v>
      </c>
      <c r="F2911">
        <f t="shared" si="135"/>
        <v>6.236975097324791</v>
      </c>
    </row>
    <row r="2912" spans="1:6" ht="13.5">
      <c r="A2912" s="107">
        <f t="shared" si="137"/>
        <v>1.7170224713348383</v>
      </c>
      <c r="C2912">
        <f t="shared" si="136"/>
        <v>0.9893279934864827</v>
      </c>
      <c r="F2912">
        <f t="shared" si="135"/>
        <v>6.236186481908894</v>
      </c>
    </row>
    <row r="2913" spans="1:6" ht="13.5">
      <c r="A2913" s="107">
        <f t="shared" si="137"/>
        <v>1.7175224713348383</v>
      </c>
      <c r="C2913">
        <f t="shared" si="136"/>
        <v>0.9892550170244951</v>
      </c>
      <c r="F2913">
        <f t="shared" si="135"/>
        <v>6.235395193411147</v>
      </c>
    </row>
    <row r="2914" spans="1:6" ht="13.5">
      <c r="A2914" s="107">
        <f t="shared" si="137"/>
        <v>1.7180224713348382</v>
      </c>
      <c r="C2914">
        <f t="shared" si="136"/>
        <v>0.9891817932487584</v>
      </c>
      <c r="F2914">
        <f t="shared" si="135"/>
        <v>6.2346012321207995</v>
      </c>
    </row>
    <row r="2915" spans="1:6" ht="13.5">
      <c r="A2915" s="107">
        <f t="shared" si="137"/>
        <v>1.7185224713348382</v>
      </c>
      <c r="C2915">
        <f t="shared" si="136"/>
        <v>0.9891083221775785</v>
      </c>
      <c r="F2915">
        <f t="shared" si="135"/>
        <v>6.233804598328107</v>
      </c>
    </row>
    <row r="2916" spans="1:6" ht="13.5">
      <c r="A2916" s="107">
        <f t="shared" si="137"/>
        <v>1.719022471334838</v>
      </c>
      <c r="C2916">
        <f t="shared" si="136"/>
        <v>0.9890346038293233</v>
      </c>
      <c r="F2916">
        <f t="shared" si="135"/>
        <v>6.233005292324321</v>
      </c>
    </row>
    <row r="2917" spans="1:6" ht="13.5">
      <c r="A2917" s="107">
        <f t="shared" si="137"/>
        <v>1.719522471334838</v>
      </c>
      <c r="C2917">
        <f t="shared" si="136"/>
        <v>0.9889606382224222</v>
      </c>
      <c r="F2917">
        <f t="shared" si="135"/>
        <v>6.232203314401712</v>
      </c>
    </row>
    <row r="2918" spans="1:6" ht="13.5">
      <c r="A2918" s="107">
        <f t="shared" si="137"/>
        <v>1.720022471334838</v>
      </c>
      <c r="C2918">
        <f t="shared" si="136"/>
        <v>0.9888864253753668</v>
      </c>
      <c r="F2918">
        <f t="shared" si="135"/>
        <v>6.231398664853546</v>
      </c>
    </row>
    <row r="2919" spans="1:6" ht="13.5">
      <c r="A2919" s="107">
        <f t="shared" si="137"/>
        <v>1.720522471334838</v>
      </c>
      <c r="C2919">
        <f t="shared" si="136"/>
        <v>0.98881196530671</v>
      </c>
      <c r="F2919">
        <f t="shared" si="135"/>
        <v>6.230591343974096</v>
      </c>
    </row>
    <row r="2920" spans="1:6" ht="13.5">
      <c r="A2920" s="107">
        <f t="shared" si="137"/>
        <v>1.7210224713348379</v>
      </c>
      <c r="C2920">
        <f t="shared" si="136"/>
        <v>0.9887372580350672</v>
      </c>
      <c r="F2920">
        <f t="shared" si="135"/>
        <v>6.229781352058649</v>
      </c>
    </row>
    <row r="2921" spans="1:6" ht="13.5">
      <c r="A2921" s="107">
        <f t="shared" si="137"/>
        <v>1.7215224713348378</v>
      </c>
      <c r="C2921">
        <f t="shared" si="136"/>
        <v>0.988662303579115</v>
      </c>
      <c r="F2921">
        <f t="shared" si="135"/>
        <v>6.228968689403487</v>
      </c>
    </row>
    <row r="2922" spans="1:6" ht="13.5">
      <c r="A2922" s="107">
        <f t="shared" si="137"/>
        <v>1.7220224713348378</v>
      </c>
      <c r="C2922">
        <f t="shared" si="136"/>
        <v>0.988587101957592</v>
      </c>
      <c r="F2922">
        <f t="shared" si="135"/>
        <v>6.228153356305907</v>
      </c>
    </row>
    <row r="2923" spans="1:6" ht="13.5">
      <c r="A2923" s="107">
        <f t="shared" si="137"/>
        <v>1.7225224713348377</v>
      </c>
      <c r="C2923">
        <f t="shared" si="136"/>
        <v>0.9885116531892987</v>
      </c>
      <c r="F2923">
        <f t="shared" si="135"/>
        <v>6.227335353064209</v>
      </c>
    </row>
    <row r="2924" spans="1:6" ht="13.5">
      <c r="A2924" s="107">
        <f t="shared" si="137"/>
        <v>1.7230224713348377</v>
      </c>
      <c r="C2924">
        <f t="shared" si="136"/>
        <v>0.9884359572930973</v>
      </c>
      <c r="F2924">
        <f t="shared" si="135"/>
        <v>6.226514679977704</v>
      </c>
    </row>
    <row r="2925" spans="1:6" ht="13.5">
      <c r="A2925" s="107">
        <f t="shared" si="137"/>
        <v>1.7235224713348376</v>
      </c>
      <c r="C2925">
        <f t="shared" si="136"/>
        <v>0.9883600142879116</v>
      </c>
      <c r="F2925">
        <f t="shared" si="135"/>
        <v>6.225691337346704</v>
      </c>
    </row>
    <row r="2926" spans="1:6" ht="13.5">
      <c r="A2926" s="107">
        <f t="shared" si="137"/>
        <v>1.7240224713348375</v>
      </c>
      <c r="C2926">
        <f t="shared" si="136"/>
        <v>0.9882838241927276</v>
      </c>
      <c r="F2926">
        <f t="shared" si="135"/>
        <v>6.224865325472529</v>
      </c>
    </row>
    <row r="2927" spans="1:6" ht="13.5">
      <c r="A2927" s="107">
        <f t="shared" si="137"/>
        <v>1.7245224713348375</v>
      </c>
      <c r="C2927">
        <f t="shared" si="136"/>
        <v>0.9882073870265926</v>
      </c>
      <c r="F2927">
        <f t="shared" si="135"/>
        <v>6.2240366446575095</v>
      </c>
    </row>
    <row r="2928" spans="1:6" ht="13.5">
      <c r="A2928" s="107">
        <f t="shared" si="137"/>
        <v>1.7250224713348374</v>
      </c>
      <c r="C2928">
        <f t="shared" si="136"/>
        <v>0.9881307028086161</v>
      </c>
      <c r="F2928">
        <f t="shared" si="135"/>
        <v>6.223205295204985</v>
      </c>
    </row>
    <row r="2929" spans="1:6" ht="13.5">
      <c r="A2929" s="107">
        <f t="shared" si="137"/>
        <v>1.7255224713348374</v>
      </c>
      <c r="C2929">
        <f t="shared" si="136"/>
        <v>0.988053771557969</v>
      </c>
      <c r="F2929">
        <f t="shared" si="135"/>
        <v>6.222371277419299</v>
      </c>
    </row>
    <row r="2930" spans="1:6" ht="13.5">
      <c r="A2930" s="107">
        <f t="shared" si="137"/>
        <v>1.7260224713348373</v>
      </c>
      <c r="C2930">
        <f t="shared" si="136"/>
        <v>0.9879765932938841</v>
      </c>
      <c r="F2930">
        <f t="shared" si="135"/>
        <v>6.221534591605806</v>
      </c>
    </row>
    <row r="2931" spans="1:6" ht="13.5">
      <c r="A2931" s="107">
        <f t="shared" si="137"/>
        <v>1.7265224713348373</v>
      </c>
      <c r="C2931">
        <f t="shared" si="136"/>
        <v>0.9878991680356561</v>
      </c>
      <c r="F2931">
        <f t="shared" si="135"/>
        <v>6.220695238070869</v>
      </c>
    </row>
    <row r="2932" spans="1:6" ht="13.5">
      <c r="A2932" s="107">
        <f t="shared" si="137"/>
        <v>1.7270224713348372</v>
      </c>
      <c r="C2932">
        <f t="shared" si="136"/>
        <v>0.9878214958026412</v>
      </c>
      <c r="F2932">
        <f t="shared" si="135"/>
        <v>6.219853217121853</v>
      </c>
    </row>
    <row r="2933" spans="1:6" ht="13.5">
      <c r="A2933" s="107">
        <f t="shared" si="137"/>
        <v>1.7275224713348372</v>
      </c>
      <c r="C2933">
        <f t="shared" si="136"/>
        <v>0.9877435766142575</v>
      </c>
      <c r="F2933">
        <f t="shared" si="135"/>
        <v>6.219008529067137</v>
      </c>
    </row>
    <row r="2934" spans="1:6" ht="13.5">
      <c r="A2934" s="107">
        <f t="shared" si="137"/>
        <v>1.728022471334837</v>
      </c>
      <c r="C2934">
        <f t="shared" si="136"/>
        <v>0.9876654104899848</v>
      </c>
      <c r="F2934">
        <f t="shared" si="135"/>
        <v>6.218161174216115</v>
      </c>
    </row>
    <row r="2935" spans="1:6" ht="13.5">
      <c r="A2935" s="107">
        <f t="shared" si="137"/>
        <v>1.728522471334837</v>
      </c>
      <c r="C2935">
        <f t="shared" si="136"/>
        <v>0.9875869974493646</v>
      </c>
      <c r="F2935">
        <f t="shared" si="135"/>
        <v>6.217311152879182</v>
      </c>
    </row>
    <row r="2936" spans="1:6" ht="13.5">
      <c r="A2936" s="107">
        <f t="shared" si="137"/>
        <v>1.729022471334837</v>
      </c>
      <c r="C2936">
        <f t="shared" si="136"/>
        <v>0.9875083375120002</v>
      </c>
      <c r="F2936">
        <f t="shared" si="135"/>
        <v>6.2164584653677375</v>
      </c>
    </row>
    <row r="2937" spans="1:6" ht="13.5">
      <c r="A2937" s="107">
        <f t="shared" si="137"/>
        <v>1.729522471334837</v>
      </c>
      <c r="C2937">
        <f t="shared" si="136"/>
        <v>0.9874294306975565</v>
      </c>
      <c r="F2937">
        <f t="shared" si="135"/>
        <v>6.215603111994201</v>
      </c>
    </row>
    <row r="2938" spans="1:6" ht="13.5">
      <c r="A2938" s="107">
        <f t="shared" si="137"/>
        <v>1.7300224713348369</v>
      </c>
      <c r="C2938">
        <f t="shared" si="136"/>
        <v>0.9873502770257604</v>
      </c>
      <c r="F2938">
        <f t="shared" si="135"/>
        <v>6.214745093072001</v>
      </c>
    </row>
    <row r="2939" spans="1:6" ht="13.5">
      <c r="A2939" s="107">
        <f t="shared" si="137"/>
        <v>1.7305224713348368</v>
      </c>
      <c r="C2939">
        <f t="shared" si="136"/>
        <v>0.9872708765164001</v>
      </c>
      <c r="F2939">
        <f t="shared" si="135"/>
        <v>6.213884408915567</v>
      </c>
    </row>
    <row r="2940" spans="1:6" ht="13.5">
      <c r="A2940" s="107">
        <f t="shared" si="137"/>
        <v>1.7310224713348368</v>
      </c>
      <c r="C2940">
        <f t="shared" si="136"/>
        <v>0.9871912291893258</v>
      </c>
      <c r="F2940">
        <f t="shared" si="135"/>
        <v>6.213021059840348</v>
      </c>
    </row>
    <row r="2941" spans="1:6" ht="13.5">
      <c r="A2941" s="107">
        <f t="shared" si="137"/>
        <v>1.7315224713348367</v>
      </c>
      <c r="C2941">
        <f t="shared" si="136"/>
        <v>0.9871113350644494</v>
      </c>
      <c r="F2941">
        <f t="shared" si="135"/>
        <v>6.212155046162799</v>
      </c>
    </row>
    <row r="2942" spans="1:6" ht="13.5">
      <c r="A2942" s="107">
        <f t="shared" si="137"/>
        <v>1.7320224713348367</v>
      </c>
      <c r="C2942">
        <f t="shared" si="136"/>
        <v>0.9870311941617443</v>
      </c>
      <c r="F2942">
        <f t="shared" si="135"/>
        <v>6.211286368200387</v>
      </c>
    </row>
    <row r="2943" spans="1:6" ht="13.5">
      <c r="A2943" s="107">
        <f t="shared" si="137"/>
        <v>1.7325224713348366</v>
      </c>
      <c r="C2943">
        <f t="shared" si="136"/>
        <v>0.9869508065012459</v>
      </c>
      <c r="F2943">
        <f t="shared" si="135"/>
        <v>6.210415026271586</v>
      </c>
    </row>
    <row r="2944" spans="1:6" ht="13.5">
      <c r="A2944" s="107">
        <f t="shared" si="137"/>
        <v>1.7330224713348366</v>
      </c>
      <c r="C2944">
        <f t="shared" si="136"/>
        <v>0.986870172103051</v>
      </c>
      <c r="F2944">
        <f t="shared" si="135"/>
        <v>6.209541020695885</v>
      </c>
    </row>
    <row r="2945" spans="1:6" ht="13.5">
      <c r="A2945" s="107">
        <f t="shared" si="137"/>
        <v>1.7335224713348365</v>
      </c>
      <c r="C2945">
        <f t="shared" si="136"/>
        <v>0.9867892909873182</v>
      </c>
      <c r="F2945">
        <f t="shared" si="135"/>
        <v>6.208664351793785</v>
      </c>
    </row>
    <row r="2946" spans="1:6" ht="13.5">
      <c r="A2946" s="107">
        <f t="shared" si="137"/>
        <v>1.7340224713348364</v>
      </c>
      <c r="C2946">
        <f t="shared" si="136"/>
        <v>0.9867081631742677</v>
      </c>
      <c r="F2946">
        <f t="shared" si="135"/>
        <v>6.207785019886795</v>
      </c>
    </row>
    <row r="2947" spans="1:6" ht="13.5">
      <c r="A2947" s="107">
        <f t="shared" si="137"/>
        <v>1.7345224713348364</v>
      </c>
      <c r="C2947">
        <f t="shared" si="136"/>
        <v>0.9866267886841816</v>
      </c>
      <c r="F2947">
        <f t="shared" si="135"/>
        <v>6.2069030252974375</v>
      </c>
    </row>
    <row r="2948" spans="1:6" ht="13.5">
      <c r="A2948" s="107">
        <f t="shared" si="137"/>
        <v>1.7350224713348363</v>
      </c>
      <c r="C2948">
        <f t="shared" si="136"/>
        <v>0.9865451675374035</v>
      </c>
      <c r="F2948">
        <f t="shared" si="135"/>
        <v>6.206018368349249</v>
      </c>
    </row>
    <row r="2949" spans="1:6" ht="13.5">
      <c r="A2949" s="107">
        <f t="shared" si="137"/>
        <v>1.7355224713348363</v>
      </c>
      <c r="C2949">
        <f t="shared" si="136"/>
        <v>0.9864632997543386</v>
      </c>
      <c r="F2949">
        <f t="shared" si="135"/>
        <v>6.20513104936677</v>
      </c>
    </row>
    <row r="2950" spans="1:6" ht="13.5">
      <c r="A2950" s="107">
        <f t="shared" si="137"/>
        <v>1.7360224713348362</v>
      </c>
      <c r="C2950">
        <f t="shared" si="136"/>
        <v>0.9863811853554539</v>
      </c>
      <c r="F2950">
        <f t="shared" si="135"/>
        <v>6.204241068675562</v>
      </c>
    </row>
    <row r="2951" spans="1:6" ht="13.5">
      <c r="A2951" s="107">
        <f t="shared" si="137"/>
        <v>1.7365224713348362</v>
      </c>
      <c r="C2951">
        <f t="shared" si="136"/>
        <v>0.986298824361278</v>
      </c>
      <c r="F2951">
        <f t="shared" si="135"/>
        <v>6.203348426602199</v>
      </c>
    </row>
    <row r="2952" spans="1:6" ht="13.5">
      <c r="A2952" s="107">
        <f t="shared" si="137"/>
        <v>1.7370224713348361</v>
      </c>
      <c r="C2952">
        <f t="shared" si="136"/>
        <v>0.9862162167924012</v>
      </c>
      <c r="F2952">
        <f aca="true" t="shared" si="138" ref="F2952:F3015">(Vdc_min_s1*C2952-Vo_s1)*(Vdc_min_s1*C2952-Vo_s1)*0.0005/C2952</f>
        <v>6.2024531234742595</v>
      </c>
    </row>
    <row r="2953" spans="1:6" ht="13.5">
      <c r="A2953" s="107">
        <f t="shared" si="137"/>
        <v>1.737522471334836</v>
      </c>
      <c r="C2953">
        <f t="shared" si="136"/>
        <v>0.9861333626694754</v>
      </c>
      <c r="F2953">
        <f t="shared" si="138"/>
        <v>6.201555159620343</v>
      </c>
    </row>
    <row r="2954" spans="1:6" ht="13.5">
      <c r="A2954" s="107">
        <f t="shared" si="137"/>
        <v>1.738022471334836</v>
      </c>
      <c r="C2954">
        <f aca="true" t="shared" si="139" ref="C2954:C3017">SIN(A2954)</f>
        <v>0.986050262013214</v>
      </c>
      <c r="F2954">
        <f t="shared" si="138"/>
        <v>6.200654535370058</v>
      </c>
    </row>
    <row r="2955" spans="1:6" ht="13.5">
      <c r="A2955" s="107">
        <f aca="true" t="shared" si="140" ref="A2955:A3018">A2954+0.0005</f>
        <v>1.738522471334836</v>
      </c>
      <c r="C2955">
        <f t="shared" si="139"/>
        <v>0.9859669148443921</v>
      </c>
      <c r="F2955">
        <f t="shared" si="138"/>
        <v>6.199751251054024</v>
      </c>
    </row>
    <row r="2956" spans="1:6" ht="13.5">
      <c r="A2956" s="107">
        <f t="shared" si="140"/>
        <v>1.739022471334836</v>
      </c>
      <c r="C2956">
        <f t="shared" si="139"/>
        <v>0.9858833211838468</v>
      </c>
      <c r="F2956">
        <f t="shared" si="138"/>
        <v>6.198845307003885</v>
      </c>
    </row>
    <row r="2957" spans="1:6" ht="13.5">
      <c r="A2957" s="107">
        <f t="shared" si="140"/>
        <v>1.7395224713348358</v>
      </c>
      <c r="C2957">
        <f t="shared" si="139"/>
        <v>0.9857994810524763</v>
      </c>
      <c r="F2957">
        <f t="shared" si="138"/>
        <v>6.197936703552287</v>
      </c>
    </row>
    <row r="2958" spans="1:6" ht="13.5">
      <c r="A2958" s="107">
        <f t="shared" si="140"/>
        <v>1.7400224713348358</v>
      </c>
      <c r="C2958">
        <f t="shared" si="139"/>
        <v>0.9857153944712407</v>
      </c>
      <c r="F2958">
        <f t="shared" si="138"/>
        <v>6.197025441032896</v>
      </c>
    </row>
    <row r="2959" spans="1:6" ht="13.5">
      <c r="A2959" s="107">
        <f t="shared" si="140"/>
        <v>1.7405224713348357</v>
      </c>
      <c r="C2959">
        <f t="shared" si="139"/>
        <v>0.9856310614611615</v>
      </c>
      <c r="F2959">
        <f t="shared" si="138"/>
        <v>6.196111519780388</v>
      </c>
    </row>
    <row r="2960" spans="1:6" ht="13.5">
      <c r="A2960" s="107">
        <f t="shared" si="140"/>
        <v>1.7410224713348357</v>
      </c>
      <c r="C2960">
        <f t="shared" si="139"/>
        <v>0.9855464820433222</v>
      </c>
      <c r="F2960">
        <f t="shared" si="138"/>
        <v>6.19519494013046</v>
      </c>
    </row>
    <row r="2961" spans="1:6" ht="13.5">
      <c r="A2961" s="107">
        <f t="shared" si="140"/>
        <v>1.7415224713348356</v>
      </c>
      <c r="C2961">
        <f t="shared" si="139"/>
        <v>0.9854616562388674</v>
      </c>
      <c r="F2961">
        <f t="shared" si="138"/>
        <v>6.194275702419815</v>
      </c>
    </row>
    <row r="2962" spans="1:6" ht="13.5">
      <c r="A2962" s="107">
        <f t="shared" si="140"/>
        <v>1.7420224713348356</v>
      </c>
      <c r="C2962">
        <f t="shared" si="139"/>
        <v>0.9853765840690037</v>
      </c>
      <c r="F2962">
        <f t="shared" si="138"/>
        <v>6.19335380698618</v>
      </c>
    </row>
    <row r="2963" spans="1:6" ht="13.5">
      <c r="A2963" s="107">
        <f t="shared" si="140"/>
        <v>1.7425224713348355</v>
      </c>
      <c r="C2963">
        <f t="shared" si="139"/>
        <v>0.9852912655549992</v>
      </c>
      <c r="F2963">
        <f t="shared" si="138"/>
        <v>6.1924292541682915</v>
      </c>
    </row>
    <row r="2964" spans="1:6" ht="13.5">
      <c r="A2964" s="107">
        <f t="shared" si="140"/>
        <v>1.7430224713348355</v>
      </c>
      <c r="C2964">
        <f t="shared" si="139"/>
        <v>0.9852057007181834</v>
      </c>
      <c r="F2964">
        <f t="shared" si="138"/>
        <v>6.191502044305905</v>
      </c>
    </row>
    <row r="2965" spans="1:6" ht="13.5">
      <c r="A2965" s="107">
        <f t="shared" si="140"/>
        <v>1.7435224713348354</v>
      </c>
      <c r="C2965">
        <f t="shared" si="139"/>
        <v>0.9851198895799476</v>
      </c>
      <c r="F2965">
        <f t="shared" si="138"/>
        <v>6.190572177739789</v>
      </c>
    </row>
    <row r="2966" spans="1:6" ht="13.5">
      <c r="A2966" s="107">
        <f t="shared" si="140"/>
        <v>1.7440224713348353</v>
      </c>
      <c r="C2966">
        <f t="shared" si="139"/>
        <v>0.9850338321617444</v>
      </c>
      <c r="F2966">
        <f t="shared" si="138"/>
        <v>6.189639654811726</v>
      </c>
    </row>
    <row r="2967" spans="1:6" ht="13.5">
      <c r="A2967" s="107">
        <f t="shared" si="140"/>
        <v>1.7445224713348353</v>
      </c>
      <c r="C2967">
        <f t="shared" si="139"/>
        <v>0.9849475284850884</v>
      </c>
      <c r="F2967">
        <f t="shared" si="138"/>
        <v>6.188704475864519</v>
      </c>
    </row>
    <row r="2968" spans="1:6" ht="13.5">
      <c r="A2968" s="107">
        <f t="shared" si="140"/>
        <v>1.7450224713348352</v>
      </c>
      <c r="C2968">
        <f t="shared" si="139"/>
        <v>0.9848609785715553</v>
      </c>
      <c r="F2968">
        <f t="shared" si="138"/>
        <v>6.18776664124198</v>
      </c>
    </row>
    <row r="2969" spans="1:6" ht="13.5">
      <c r="A2969" s="107">
        <f t="shared" si="140"/>
        <v>1.7455224713348352</v>
      </c>
      <c r="C2969">
        <f t="shared" si="139"/>
        <v>0.9847741824427828</v>
      </c>
      <c r="F2969">
        <f t="shared" si="138"/>
        <v>6.186826151288955</v>
      </c>
    </row>
    <row r="2970" spans="1:6" ht="13.5">
      <c r="A2970" s="107">
        <f t="shared" si="140"/>
        <v>1.7460224713348351</v>
      </c>
      <c r="C2970">
        <f t="shared" si="139"/>
        <v>0.9846871401204698</v>
      </c>
      <c r="F2970">
        <f t="shared" si="138"/>
        <v>6.185883006351283</v>
      </c>
    </row>
    <row r="2971" spans="1:6" ht="13.5">
      <c r="A2971" s="107">
        <f t="shared" si="140"/>
        <v>1.746522471334835</v>
      </c>
      <c r="C2971">
        <f t="shared" si="139"/>
        <v>0.9845998516263769</v>
      </c>
      <c r="F2971">
        <f t="shared" si="138"/>
        <v>6.184937206775838</v>
      </c>
    </row>
    <row r="2972" spans="1:6" ht="13.5">
      <c r="A2972" s="107">
        <f t="shared" si="140"/>
        <v>1.747022471334835</v>
      </c>
      <c r="C2972">
        <f t="shared" si="139"/>
        <v>0.9845123169823262</v>
      </c>
      <c r="F2972">
        <f t="shared" si="138"/>
        <v>6.183988752910505</v>
      </c>
    </row>
    <row r="2973" spans="1:6" ht="13.5">
      <c r="A2973" s="107">
        <f t="shared" si="140"/>
        <v>1.747522471334835</v>
      </c>
      <c r="C2973">
        <f t="shared" si="139"/>
        <v>0.9844245362102013</v>
      </c>
      <c r="F2973">
        <f t="shared" si="138"/>
        <v>6.183037645104186</v>
      </c>
    </row>
    <row r="2974" spans="1:6" ht="13.5">
      <c r="A2974" s="107">
        <f t="shared" si="140"/>
        <v>1.748022471334835</v>
      </c>
      <c r="C2974">
        <f t="shared" si="139"/>
        <v>0.9843365093319476</v>
      </c>
      <c r="F2974">
        <f t="shared" si="138"/>
        <v>6.182083883706794</v>
      </c>
    </row>
    <row r="2975" spans="1:6" ht="13.5">
      <c r="A2975" s="107">
        <f t="shared" si="140"/>
        <v>1.7485224713348348</v>
      </c>
      <c r="C2975">
        <f t="shared" si="139"/>
        <v>0.9842482363695717</v>
      </c>
      <c r="F2975">
        <f t="shared" si="138"/>
        <v>6.181127469069281</v>
      </c>
    </row>
    <row r="2976" spans="1:6" ht="13.5">
      <c r="A2976" s="107">
        <f t="shared" si="140"/>
        <v>1.7490224713348348</v>
      </c>
      <c r="C2976">
        <f t="shared" si="139"/>
        <v>0.9841597173451417</v>
      </c>
      <c r="F2976">
        <f t="shared" si="138"/>
        <v>6.180168401543591</v>
      </c>
    </row>
    <row r="2977" spans="1:6" ht="13.5">
      <c r="A2977" s="107">
        <f t="shared" si="140"/>
        <v>1.7495224713348347</v>
      </c>
      <c r="C2977">
        <f t="shared" si="139"/>
        <v>0.9840709522807877</v>
      </c>
      <c r="F2977">
        <f t="shared" si="138"/>
        <v>6.179206681482709</v>
      </c>
    </row>
    <row r="2978" spans="1:6" ht="13.5">
      <c r="A2978" s="107">
        <f t="shared" si="140"/>
        <v>1.7500224713348347</v>
      </c>
      <c r="C2978">
        <f t="shared" si="139"/>
        <v>0.9839819411987005</v>
      </c>
      <c r="F2978">
        <f t="shared" si="138"/>
        <v>6.178242309240619</v>
      </c>
    </row>
    <row r="2979" spans="1:6" ht="13.5">
      <c r="A2979" s="107">
        <f t="shared" si="140"/>
        <v>1.7505224713348346</v>
      </c>
      <c r="C2979">
        <f t="shared" si="139"/>
        <v>0.9838926841211333</v>
      </c>
      <c r="F2979">
        <f t="shared" si="138"/>
        <v>6.1772752851723425</v>
      </c>
    </row>
    <row r="2980" spans="1:6" ht="13.5">
      <c r="A2980" s="107">
        <f t="shared" si="140"/>
        <v>1.7510224713348346</v>
      </c>
      <c r="C2980">
        <f t="shared" si="139"/>
        <v>0.9838031810704002</v>
      </c>
      <c r="F2980">
        <f t="shared" si="138"/>
        <v>6.176305609633904</v>
      </c>
    </row>
    <row r="2981" spans="1:6" ht="13.5">
      <c r="A2981" s="107">
        <f t="shared" si="140"/>
        <v>1.7515224713348345</v>
      </c>
      <c r="C2981">
        <f t="shared" si="139"/>
        <v>0.9837134320688768</v>
      </c>
      <c r="F2981">
        <f t="shared" si="138"/>
        <v>6.17533328298236</v>
      </c>
    </row>
    <row r="2982" spans="1:6" ht="13.5">
      <c r="A2982" s="107">
        <f t="shared" si="140"/>
        <v>1.7520224713348345</v>
      </c>
      <c r="C2982">
        <f t="shared" si="139"/>
        <v>0.9836234371390007</v>
      </c>
      <c r="F2982">
        <f t="shared" si="138"/>
        <v>6.174358305575779</v>
      </c>
    </row>
    <row r="2983" spans="1:6" ht="13.5">
      <c r="A2983" s="107">
        <f t="shared" si="140"/>
        <v>1.7525224713348344</v>
      </c>
      <c r="C2983">
        <f t="shared" si="139"/>
        <v>0.9835331963032703</v>
      </c>
      <c r="F2983">
        <f t="shared" si="138"/>
        <v>6.173380677773251</v>
      </c>
    </row>
    <row r="2984" spans="1:6" ht="13.5">
      <c r="A2984" s="107">
        <f t="shared" si="140"/>
        <v>1.7530224713348344</v>
      </c>
      <c r="C2984">
        <f t="shared" si="139"/>
        <v>0.9834427095842461</v>
      </c>
      <c r="F2984">
        <f t="shared" si="138"/>
        <v>6.172400399934889</v>
      </c>
    </row>
    <row r="2985" spans="1:6" ht="13.5">
      <c r="A2985" s="107">
        <f t="shared" si="140"/>
        <v>1.7535224713348343</v>
      </c>
      <c r="C2985">
        <f t="shared" si="139"/>
        <v>0.9833519770045495</v>
      </c>
      <c r="F2985">
        <f t="shared" si="138"/>
        <v>6.171417472421826</v>
      </c>
    </row>
    <row r="2986" spans="1:6" ht="13.5">
      <c r="A2986" s="107">
        <f t="shared" si="140"/>
        <v>1.7540224713348342</v>
      </c>
      <c r="C2986">
        <f t="shared" si="139"/>
        <v>0.9832609985868638</v>
      </c>
      <c r="F2986">
        <f t="shared" si="138"/>
        <v>6.170431895596209</v>
      </c>
    </row>
    <row r="2987" spans="1:6" ht="13.5">
      <c r="A2987" s="107">
        <f t="shared" si="140"/>
        <v>1.7545224713348342</v>
      </c>
      <c r="C2987">
        <f t="shared" si="139"/>
        <v>0.9831697743539335</v>
      </c>
      <c r="F2987">
        <f t="shared" si="138"/>
        <v>6.169443669821216</v>
      </c>
    </row>
    <row r="2988" spans="1:6" ht="13.5">
      <c r="A2988" s="107">
        <f t="shared" si="140"/>
        <v>1.7550224713348341</v>
      </c>
      <c r="C2988">
        <f t="shared" si="139"/>
        <v>0.9830783043285648</v>
      </c>
      <c r="F2988">
        <f t="shared" si="138"/>
        <v>6.168452795461035</v>
      </c>
    </row>
    <row r="2989" spans="1:6" ht="13.5">
      <c r="A2989" s="107">
        <f t="shared" si="140"/>
        <v>1.755522471334834</v>
      </c>
      <c r="C2989">
        <f t="shared" si="139"/>
        <v>0.9829865885336252</v>
      </c>
      <c r="F2989">
        <f t="shared" si="138"/>
        <v>6.167459272880892</v>
      </c>
    </row>
    <row r="2990" spans="1:6" ht="13.5">
      <c r="A2990" s="107">
        <f t="shared" si="140"/>
        <v>1.756022471334834</v>
      </c>
      <c r="C2990">
        <f t="shared" si="139"/>
        <v>0.9828946269920436</v>
      </c>
      <c r="F2990">
        <f t="shared" si="138"/>
        <v>6.166463102447014</v>
      </c>
    </row>
    <row r="2991" spans="1:6" ht="13.5">
      <c r="A2991" s="107">
        <f t="shared" si="140"/>
        <v>1.756522471334834</v>
      </c>
      <c r="C2991">
        <f t="shared" si="139"/>
        <v>0.9828024197268102</v>
      </c>
      <c r="F2991">
        <f t="shared" si="138"/>
        <v>6.165464284526666</v>
      </c>
    </row>
    <row r="2992" spans="1:6" ht="13.5">
      <c r="A2992" s="107">
        <f t="shared" si="140"/>
        <v>1.757022471334834</v>
      </c>
      <c r="C2992">
        <f t="shared" si="139"/>
        <v>0.9827099667609771</v>
      </c>
      <c r="F2992">
        <f t="shared" si="138"/>
        <v>6.1644628194881275</v>
      </c>
    </row>
    <row r="2993" spans="1:6" ht="13.5">
      <c r="A2993" s="107">
        <f t="shared" si="140"/>
        <v>1.7575224713348339</v>
      </c>
      <c r="C2993">
        <f t="shared" si="139"/>
        <v>0.9826172681176574</v>
      </c>
      <c r="F2993">
        <f t="shared" si="138"/>
        <v>6.1634587077007</v>
      </c>
    </row>
    <row r="2994" spans="1:6" ht="13.5">
      <c r="A2994" s="107">
        <f t="shared" si="140"/>
        <v>1.7580224713348338</v>
      </c>
      <c r="C2994">
        <f t="shared" si="139"/>
        <v>0.9825243238200259</v>
      </c>
      <c r="F2994">
        <f t="shared" si="138"/>
        <v>6.162451949534717</v>
      </c>
    </row>
    <row r="2995" spans="1:6" ht="13.5">
      <c r="A2995" s="107">
        <f t="shared" si="140"/>
        <v>1.7585224713348337</v>
      </c>
      <c r="C2995">
        <f t="shared" si="139"/>
        <v>0.9824311338913184</v>
      </c>
      <c r="F2995">
        <f t="shared" si="138"/>
        <v>6.161442545361518</v>
      </c>
    </row>
    <row r="2996" spans="1:6" ht="13.5">
      <c r="A2996" s="107">
        <f t="shared" si="140"/>
        <v>1.7590224713348337</v>
      </c>
      <c r="C2996">
        <f t="shared" si="139"/>
        <v>0.9823376983548325</v>
      </c>
      <c r="F2996">
        <f t="shared" si="138"/>
        <v>6.160430495553484</v>
      </c>
    </row>
    <row r="2997" spans="1:6" ht="13.5">
      <c r="A2997" s="107">
        <f t="shared" si="140"/>
        <v>1.7595224713348336</v>
      </c>
      <c r="C2997">
        <f t="shared" si="139"/>
        <v>0.9822440172339273</v>
      </c>
      <c r="F2997">
        <f t="shared" si="138"/>
        <v>6.159415800484007</v>
      </c>
    </row>
    <row r="2998" spans="1:6" ht="13.5">
      <c r="A2998" s="107">
        <f t="shared" si="140"/>
        <v>1.7600224713348336</v>
      </c>
      <c r="C2998">
        <f t="shared" si="139"/>
        <v>0.9821500905520228</v>
      </c>
      <c r="F2998">
        <f t="shared" si="138"/>
        <v>6.158398460527509</v>
      </c>
    </row>
    <row r="2999" spans="1:6" ht="13.5">
      <c r="A2999" s="107">
        <f t="shared" si="140"/>
        <v>1.7605224713348335</v>
      </c>
      <c r="C2999">
        <f t="shared" si="139"/>
        <v>0.9820559183326009</v>
      </c>
      <c r="F2999">
        <f t="shared" si="138"/>
        <v>6.157378476059433</v>
      </c>
    </row>
    <row r="3000" spans="1:6" ht="13.5">
      <c r="A3000" s="107">
        <f t="shared" si="140"/>
        <v>1.7610224713348335</v>
      </c>
      <c r="C3000">
        <f t="shared" si="139"/>
        <v>0.9819615005992044</v>
      </c>
      <c r="F3000">
        <f t="shared" si="138"/>
        <v>6.156355847456245</v>
      </c>
    </row>
    <row r="3001" spans="1:6" ht="13.5">
      <c r="A3001" s="107">
        <f t="shared" si="140"/>
        <v>1.7615224713348334</v>
      </c>
      <c r="C3001">
        <f t="shared" si="139"/>
        <v>0.9818668373754379</v>
      </c>
      <c r="F3001">
        <f t="shared" si="138"/>
        <v>6.155330575095442</v>
      </c>
    </row>
    <row r="3002" spans="1:6" ht="13.5">
      <c r="A3002" s="107">
        <f t="shared" si="140"/>
        <v>1.7620224713348334</v>
      </c>
      <c r="C3002">
        <f t="shared" si="139"/>
        <v>0.9817719286849672</v>
      </c>
      <c r="F3002">
        <f t="shared" si="138"/>
        <v>6.154302659355537</v>
      </c>
    </row>
    <row r="3003" spans="1:6" ht="13.5">
      <c r="A3003" s="107">
        <f t="shared" si="140"/>
        <v>1.7625224713348333</v>
      </c>
      <c r="C3003">
        <f t="shared" si="139"/>
        <v>0.9816767745515195</v>
      </c>
      <c r="F3003">
        <f t="shared" si="138"/>
        <v>6.153272100616077</v>
      </c>
    </row>
    <row r="3004" spans="1:6" ht="13.5">
      <c r="A3004" s="107">
        <f t="shared" si="140"/>
        <v>1.7630224713348333</v>
      </c>
      <c r="C3004">
        <f t="shared" si="139"/>
        <v>0.9815813749988832</v>
      </c>
      <c r="F3004">
        <f t="shared" si="138"/>
        <v>6.152238899257624</v>
      </c>
    </row>
    <row r="3005" spans="1:6" ht="13.5">
      <c r="A3005" s="107">
        <f t="shared" si="140"/>
        <v>1.7635224713348332</v>
      </c>
      <c r="C3005">
        <f t="shared" si="139"/>
        <v>0.9814857300509082</v>
      </c>
      <c r="F3005">
        <f t="shared" si="138"/>
        <v>6.151203055661774</v>
      </c>
    </row>
    <row r="3006" spans="1:6" ht="13.5">
      <c r="A3006" s="107">
        <f t="shared" si="140"/>
        <v>1.7640224713348331</v>
      </c>
      <c r="C3006">
        <f t="shared" si="139"/>
        <v>0.981389839731506</v>
      </c>
      <c r="F3006">
        <f t="shared" si="138"/>
        <v>6.150164570211145</v>
      </c>
    </row>
    <row r="3007" spans="1:6" ht="13.5">
      <c r="A3007" s="107">
        <f t="shared" si="140"/>
        <v>1.764522471334833</v>
      </c>
      <c r="C3007">
        <f t="shared" si="139"/>
        <v>0.9812937040646488</v>
      </c>
      <c r="F3007">
        <f t="shared" si="138"/>
        <v>6.149123443289387</v>
      </c>
    </row>
    <row r="3008" spans="1:6" ht="13.5">
      <c r="A3008" s="107">
        <f t="shared" si="140"/>
        <v>1.765022471334833</v>
      </c>
      <c r="C3008">
        <f t="shared" si="139"/>
        <v>0.9811973230743707</v>
      </c>
      <c r="F3008">
        <f t="shared" si="138"/>
        <v>6.148079675281165</v>
      </c>
    </row>
    <row r="3009" spans="1:6" ht="13.5">
      <c r="A3009" s="107">
        <f t="shared" si="140"/>
        <v>1.765522471334833</v>
      </c>
      <c r="C3009">
        <f t="shared" si="139"/>
        <v>0.981100696784767</v>
      </c>
      <c r="F3009">
        <f t="shared" si="138"/>
        <v>6.14703326657218</v>
      </c>
    </row>
    <row r="3010" spans="1:6" ht="13.5">
      <c r="A3010" s="107">
        <f t="shared" si="140"/>
        <v>1.766022471334833</v>
      </c>
      <c r="C3010">
        <f t="shared" si="139"/>
        <v>0.9810038252199942</v>
      </c>
      <c r="F3010">
        <f t="shared" si="138"/>
        <v>6.145984217549156</v>
      </c>
    </row>
    <row r="3011" spans="1:6" ht="13.5">
      <c r="A3011" s="107">
        <f t="shared" si="140"/>
        <v>1.7665224713348329</v>
      </c>
      <c r="C3011">
        <f t="shared" si="139"/>
        <v>0.9809067084042702</v>
      </c>
      <c r="F3011">
        <f t="shared" si="138"/>
        <v>6.144932528599847</v>
      </c>
    </row>
    <row r="3012" spans="1:6" ht="13.5">
      <c r="A3012" s="107">
        <f t="shared" si="140"/>
        <v>1.7670224713348328</v>
      </c>
      <c r="C3012">
        <f t="shared" si="139"/>
        <v>0.9808093463618742</v>
      </c>
      <c r="F3012">
        <f t="shared" si="138"/>
        <v>6.143878200113034</v>
      </c>
    </row>
    <row r="3013" spans="1:6" ht="13.5">
      <c r="A3013" s="107">
        <f t="shared" si="140"/>
        <v>1.7675224713348328</v>
      </c>
      <c r="C3013">
        <f t="shared" si="139"/>
        <v>0.9807117391171467</v>
      </c>
      <c r="F3013">
        <f t="shared" si="138"/>
        <v>6.1428212324785205</v>
      </c>
    </row>
    <row r="3014" spans="1:6" ht="13.5">
      <c r="A3014" s="107">
        <f t="shared" si="140"/>
        <v>1.7680224713348327</v>
      </c>
      <c r="C3014">
        <f t="shared" si="139"/>
        <v>0.9806138866944896</v>
      </c>
      <c r="F3014">
        <f t="shared" si="138"/>
        <v>6.141761626087144</v>
      </c>
    </row>
    <row r="3015" spans="1:6" ht="13.5">
      <c r="A3015" s="107">
        <f t="shared" si="140"/>
        <v>1.7685224713348326</v>
      </c>
      <c r="C3015">
        <f t="shared" si="139"/>
        <v>0.9805157891183658</v>
      </c>
      <c r="F3015">
        <f t="shared" si="138"/>
        <v>6.140699381330768</v>
      </c>
    </row>
    <row r="3016" spans="1:6" ht="13.5">
      <c r="A3016" s="107">
        <f t="shared" si="140"/>
        <v>1.7690224713348326</v>
      </c>
      <c r="C3016">
        <f t="shared" si="139"/>
        <v>0.9804174464133</v>
      </c>
      <c r="F3016">
        <f aca="true" t="shared" si="141" ref="F3016:F3079">(Vdc_min_s1*C3016-Vo_s1)*(Vdc_min_s1*C3016-Vo_s1)*0.0005/C3016</f>
        <v>6.139634498602283</v>
      </c>
    </row>
    <row r="3017" spans="1:6" ht="13.5">
      <c r="A3017" s="107">
        <f t="shared" si="140"/>
        <v>1.7695224713348325</v>
      </c>
      <c r="C3017">
        <f t="shared" si="139"/>
        <v>0.9803188586038776</v>
      </c>
      <c r="F3017">
        <f t="shared" si="141"/>
        <v>6.138566978295615</v>
      </c>
    </row>
    <row r="3018" spans="1:6" ht="13.5">
      <c r="A3018" s="107">
        <f t="shared" si="140"/>
        <v>1.7700224713348325</v>
      </c>
      <c r="C3018">
        <f aca="true" t="shared" si="142" ref="C3018:C3081">SIN(A3018)</f>
        <v>0.9802200257147456</v>
      </c>
      <c r="F3018">
        <f t="shared" si="141"/>
        <v>6.13749682080571</v>
      </c>
    </row>
    <row r="3019" spans="1:6" ht="13.5">
      <c r="A3019" s="107">
        <f aca="true" t="shared" si="143" ref="A3019:A3082">A3018+0.0005</f>
        <v>1.7705224713348324</v>
      </c>
      <c r="C3019">
        <f t="shared" si="142"/>
        <v>0.9801209477706124</v>
      </c>
      <c r="F3019">
        <f t="shared" si="141"/>
        <v>6.136424026528548</v>
      </c>
    </row>
    <row r="3020" spans="1:6" ht="13.5">
      <c r="A3020" s="107">
        <f t="shared" si="143"/>
        <v>1.7710224713348324</v>
      </c>
      <c r="C3020">
        <f t="shared" si="142"/>
        <v>0.9800216247962473</v>
      </c>
      <c r="F3020">
        <f t="shared" si="141"/>
        <v>6.135348595861137</v>
      </c>
    </row>
    <row r="3021" spans="1:6" ht="13.5">
      <c r="A3021" s="107">
        <f t="shared" si="143"/>
        <v>1.7715224713348323</v>
      </c>
      <c r="C3021">
        <f t="shared" si="142"/>
        <v>0.9799220568164811</v>
      </c>
      <c r="F3021">
        <f t="shared" si="141"/>
        <v>6.13427052920152</v>
      </c>
    </row>
    <row r="3022" spans="1:6" ht="13.5">
      <c r="A3022" s="107">
        <f t="shared" si="143"/>
        <v>1.7720224713348323</v>
      </c>
      <c r="C3022">
        <f t="shared" si="142"/>
        <v>0.9798222438562059</v>
      </c>
      <c r="F3022">
        <f t="shared" si="141"/>
        <v>6.133189826948763</v>
      </c>
    </row>
    <row r="3023" spans="1:6" ht="13.5">
      <c r="A3023" s="107">
        <f t="shared" si="143"/>
        <v>1.7725224713348322</v>
      </c>
      <c r="C3023">
        <f t="shared" si="142"/>
        <v>0.9797221859403747</v>
      </c>
      <c r="F3023">
        <f t="shared" si="141"/>
        <v>6.13210648950297</v>
      </c>
    </row>
    <row r="3024" spans="1:6" ht="13.5">
      <c r="A3024" s="107">
        <f t="shared" si="143"/>
        <v>1.7730224713348322</v>
      </c>
      <c r="C3024">
        <f t="shared" si="142"/>
        <v>0.9796218830940022</v>
      </c>
      <c r="F3024">
        <f t="shared" si="141"/>
        <v>6.131020517265265</v>
      </c>
    </row>
    <row r="3025" spans="1:6" ht="13.5">
      <c r="A3025" s="107">
        <f t="shared" si="143"/>
        <v>1.773522471334832</v>
      </c>
      <c r="C3025">
        <f t="shared" si="142"/>
        <v>0.979521335342164</v>
      </c>
      <c r="F3025">
        <f t="shared" si="141"/>
        <v>6.129931910637814</v>
      </c>
    </row>
    <row r="3026" spans="1:6" ht="13.5">
      <c r="A3026" s="107">
        <f t="shared" si="143"/>
        <v>1.774022471334832</v>
      </c>
      <c r="C3026">
        <f t="shared" si="142"/>
        <v>0.979420542709997</v>
      </c>
      <c r="F3026">
        <f t="shared" si="141"/>
        <v>6.128840670023812</v>
      </c>
    </row>
    <row r="3027" spans="1:6" ht="13.5">
      <c r="A3027" s="107">
        <f t="shared" si="143"/>
        <v>1.774522471334832</v>
      </c>
      <c r="C3027">
        <f t="shared" si="142"/>
        <v>0.9793195052226995</v>
      </c>
      <c r="F3027">
        <f t="shared" si="141"/>
        <v>6.127746795827482</v>
      </c>
    </row>
    <row r="3028" spans="1:6" ht="13.5">
      <c r="A3028" s="107">
        <f t="shared" si="143"/>
        <v>1.775022471334832</v>
      </c>
      <c r="C3028">
        <f t="shared" si="142"/>
        <v>0.9792182229055308</v>
      </c>
      <c r="F3028">
        <f t="shared" si="141"/>
        <v>6.126650288454081</v>
      </c>
    </row>
    <row r="3029" spans="1:6" ht="13.5">
      <c r="A3029" s="107">
        <f t="shared" si="143"/>
        <v>1.7755224713348319</v>
      </c>
      <c r="C3029">
        <f t="shared" si="142"/>
        <v>0.9791166957838114</v>
      </c>
      <c r="F3029">
        <f t="shared" si="141"/>
        <v>6.125551148309894</v>
      </c>
    </row>
    <row r="3030" spans="1:6" ht="13.5">
      <c r="A3030" s="107">
        <f t="shared" si="143"/>
        <v>1.7760224713348318</v>
      </c>
      <c r="C3030">
        <f t="shared" si="142"/>
        <v>0.9790149238829233</v>
      </c>
      <c r="F3030">
        <f t="shared" si="141"/>
        <v>6.124449375802252</v>
      </c>
    </row>
    <row r="3031" spans="1:6" ht="13.5">
      <c r="A3031" s="107">
        <f t="shared" si="143"/>
        <v>1.7765224713348318</v>
      </c>
      <c r="C3031">
        <f t="shared" si="142"/>
        <v>0.9789129072283093</v>
      </c>
      <c r="F3031">
        <f t="shared" si="141"/>
        <v>6.123344971339498</v>
      </c>
    </row>
    <row r="3032" spans="1:6" ht="13.5">
      <c r="A3032" s="107">
        <f t="shared" si="143"/>
        <v>1.7770224713348317</v>
      </c>
      <c r="C3032">
        <f t="shared" si="142"/>
        <v>0.9788106458454735</v>
      </c>
      <c r="F3032">
        <f t="shared" si="141"/>
        <v>6.122237935331027</v>
      </c>
    </row>
    <row r="3033" spans="1:6" ht="13.5">
      <c r="A3033" s="107">
        <f t="shared" si="143"/>
        <v>1.7775224713348317</v>
      </c>
      <c r="C3033">
        <f t="shared" si="142"/>
        <v>0.9787081397599814</v>
      </c>
      <c r="F3033">
        <f t="shared" si="141"/>
        <v>6.1211282681872605</v>
      </c>
    </row>
    <row r="3034" spans="1:6" ht="13.5">
      <c r="A3034" s="107">
        <f t="shared" si="143"/>
        <v>1.7780224713348316</v>
      </c>
      <c r="C3034">
        <f t="shared" si="142"/>
        <v>0.9786053889974594</v>
      </c>
      <c r="F3034">
        <f t="shared" si="141"/>
        <v>6.120015970319649</v>
      </c>
    </row>
    <row r="3035" spans="1:6" ht="13.5">
      <c r="A3035" s="107">
        <f t="shared" si="143"/>
        <v>1.7785224713348315</v>
      </c>
      <c r="C3035">
        <f t="shared" si="142"/>
        <v>0.9785023935835953</v>
      </c>
      <c r="F3035">
        <f t="shared" si="141"/>
        <v>6.118901042140679</v>
      </c>
    </row>
    <row r="3036" spans="1:6" ht="13.5">
      <c r="A3036" s="107">
        <f t="shared" si="143"/>
        <v>1.7790224713348315</v>
      </c>
      <c r="C3036">
        <f t="shared" si="142"/>
        <v>0.9783991535441379</v>
      </c>
      <c r="F3036">
        <f t="shared" si="141"/>
        <v>6.117783484063881</v>
      </c>
    </row>
    <row r="3037" spans="1:6" ht="13.5">
      <c r="A3037" s="107">
        <f t="shared" si="143"/>
        <v>1.7795224713348314</v>
      </c>
      <c r="C3037">
        <f t="shared" si="142"/>
        <v>0.9782956689048972</v>
      </c>
      <c r="F3037">
        <f t="shared" si="141"/>
        <v>6.116663296503806</v>
      </c>
    </row>
    <row r="3038" spans="1:6" ht="13.5">
      <c r="A3038" s="107">
        <f t="shared" si="143"/>
        <v>1.7800224713348314</v>
      </c>
      <c r="C3038">
        <f t="shared" si="142"/>
        <v>0.9781919396917442</v>
      </c>
      <c r="F3038">
        <f t="shared" si="141"/>
        <v>6.115540479876046</v>
      </c>
    </row>
    <row r="3039" spans="1:6" ht="13.5">
      <c r="A3039" s="107">
        <f t="shared" si="143"/>
        <v>1.7805224713348313</v>
      </c>
      <c r="C3039">
        <f t="shared" si="142"/>
        <v>0.9780879659306116</v>
      </c>
      <c r="F3039">
        <f t="shared" si="141"/>
        <v>6.1144150345972355</v>
      </c>
    </row>
    <row r="3040" spans="1:6" ht="13.5">
      <c r="A3040" s="107">
        <f t="shared" si="143"/>
        <v>1.7810224713348313</v>
      </c>
      <c r="C3040">
        <f t="shared" si="142"/>
        <v>0.9779837476474925</v>
      </c>
      <c r="F3040">
        <f t="shared" si="141"/>
        <v>6.113286961085032</v>
      </c>
    </row>
    <row r="3041" spans="1:6" ht="13.5">
      <c r="A3041" s="107">
        <f t="shared" si="143"/>
        <v>1.7815224713348312</v>
      </c>
      <c r="C3041">
        <f t="shared" si="142"/>
        <v>0.9778792848684417</v>
      </c>
      <c r="F3041">
        <f t="shared" si="141"/>
        <v>6.112156259758133</v>
      </c>
    </row>
    <row r="3042" spans="1:6" ht="13.5">
      <c r="A3042" s="107">
        <f t="shared" si="143"/>
        <v>1.7820224713348312</v>
      </c>
      <c r="C3042">
        <f t="shared" si="142"/>
        <v>0.9777745776195746</v>
      </c>
      <c r="F3042">
        <f t="shared" si="141"/>
        <v>6.1110229310362785</v>
      </c>
    </row>
    <row r="3043" spans="1:6" ht="13.5">
      <c r="A3043" s="107">
        <f t="shared" si="143"/>
        <v>1.782522471334831</v>
      </c>
      <c r="C3043">
        <f t="shared" si="142"/>
        <v>0.9776696259270684</v>
      </c>
      <c r="F3043">
        <f t="shared" si="141"/>
        <v>6.109886975340236</v>
      </c>
    </row>
    <row r="3044" spans="1:6" ht="13.5">
      <c r="A3044" s="107">
        <f t="shared" si="143"/>
        <v>1.783022471334831</v>
      </c>
      <c r="C3044">
        <f t="shared" si="142"/>
        <v>0.9775644298171606</v>
      </c>
      <c r="F3044">
        <f t="shared" si="141"/>
        <v>6.108748393091811</v>
      </c>
    </row>
    <row r="3045" spans="1:6" ht="13.5">
      <c r="A3045" s="107">
        <f t="shared" si="143"/>
        <v>1.783522471334831</v>
      </c>
      <c r="C3045">
        <f t="shared" si="142"/>
        <v>0.9774589893161506</v>
      </c>
      <c r="F3045">
        <f t="shared" si="141"/>
        <v>6.107607184713856</v>
      </c>
    </row>
    <row r="3046" spans="1:6" ht="13.5">
      <c r="A3046" s="107">
        <f t="shared" si="143"/>
        <v>1.784022471334831</v>
      </c>
      <c r="C3046">
        <f t="shared" si="142"/>
        <v>0.9773533044503983</v>
      </c>
      <c r="F3046">
        <f t="shared" si="141"/>
        <v>6.106463350630247</v>
      </c>
    </row>
    <row r="3047" spans="1:6" ht="13.5">
      <c r="A3047" s="107">
        <f t="shared" si="143"/>
        <v>1.7845224713348309</v>
      </c>
      <c r="C3047">
        <f t="shared" si="142"/>
        <v>0.977247375246325</v>
      </c>
      <c r="F3047">
        <f t="shared" si="141"/>
        <v>6.105316891265905</v>
      </c>
    </row>
    <row r="3048" spans="1:6" ht="13.5">
      <c r="A3048" s="107">
        <f t="shared" si="143"/>
        <v>1.7850224713348308</v>
      </c>
      <c r="C3048">
        <f t="shared" si="142"/>
        <v>0.9771412017304129</v>
      </c>
      <c r="F3048">
        <f t="shared" si="141"/>
        <v>6.104167807046789</v>
      </c>
    </row>
    <row r="3049" spans="1:6" ht="13.5">
      <c r="A3049" s="107">
        <f t="shared" si="143"/>
        <v>1.7855224713348308</v>
      </c>
      <c r="C3049">
        <f t="shared" si="142"/>
        <v>0.9770347839292055</v>
      </c>
      <c r="F3049">
        <f t="shared" si="141"/>
        <v>6.103016098399893</v>
      </c>
    </row>
    <row r="3050" spans="1:6" ht="13.5">
      <c r="A3050" s="107">
        <f t="shared" si="143"/>
        <v>1.7860224713348307</v>
      </c>
      <c r="C3050">
        <f t="shared" si="142"/>
        <v>0.9769281218693072</v>
      </c>
      <c r="F3050">
        <f t="shared" si="141"/>
        <v>6.101861765753255</v>
      </c>
    </row>
    <row r="3051" spans="1:6" ht="13.5">
      <c r="A3051" s="107">
        <f t="shared" si="143"/>
        <v>1.7865224713348307</v>
      </c>
      <c r="C3051">
        <f t="shared" si="142"/>
        <v>0.9768212155773836</v>
      </c>
      <c r="F3051">
        <f t="shared" si="141"/>
        <v>6.100704809535945</v>
      </c>
    </row>
    <row r="3052" spans="1:6" ht="13.5">
      <c r="A3052" s="107">
        <f t="shared" si="143"/>
        <v>1.7870224713348306</v>
      </c>
      <c r="C3052">
        <f t="shared" si="142"/>
        <v>0.9767140650801611</v>
      </c>
      <c r="F3052">
        <f t="shared" si="141"/>
        <v>6.099545230178076</v>
      </c>
    </row>
    <row r="3053" spans="1:6" ht="13.5">
      <c r="A3053" s="107">
        <f t="shared" si="143"/>
        <v>1.7875224713348306</v>
      </c>
      <c r="C3053">
        <f t="shared" si="142"/>
        <v>0.9766066704044274</v>
      </c>
      <c r="F3053">
        <f t="shared" si="141"/>
        <v>6.098383028110802</v>
      </c>
    </row>
    <row r="3054" spans="1:6" ht="13.5">
      <c r="A3054" s="107">
        <f t="shared" si="143"/>
        <v>1.7880224713348305</v>
      </c>
      <c r="C3054">
        <f t="shared" si="142"/>
        <v>0.9764990315770312</v>
      </c>
      <c r="F3054">
        <f t="shared" si="141"/>
        <v>6.097218203766314</v>
      </c>
    </row>
    <row r="3055" spans="1:6" ht="13.5">
      <c r="A3055" s="107">
        <f t="shared" si="143"/>
        <v>1.7885224713348304</v>
      </c>
      <c r="C3055">
        <f t="shared" si="142"/>
        <v>0.9763911486248823</v>
      </c>
      <c r="F3055">
        <f t="shared" si="141"/>
        <v>6.09605075757784</v>
      </c>
    </row>
    <row r="3056" spans="1:6" ht="13.5">
      <c r="A3056" s="107">
        <f t="shared" si="143"/>
        <v>1.7890224713348304</v>
      </c>
      <c r="C3056">
        <f t="shared" si="142"/>
        <v>0.9762830215749513</v>
      </c>
      <c r="F3056">
        <f t="shared" si="141"/>
        <v>6.09488068997966</v>
      </c>
    </row>
    <row r="3057" spans="1:6" ht="13.5">
      <c r="A3057" s="107">
        <f t="shared" si="143"/>
        <v>1.7895224713348303</v>
      </c>
      <c r="C3057">
        <f t="shared" si="142"/>
        <v>0.9761746504542699</v>
      </c>
      <c r="F3057">
        <f t="shared" si="141"/>
        <v>6.093708001407078</v>
      </c>
    </row>
    <row r="3058" spans="1:6" ht="13.5">
      <c r="A3058" s="107">
        <f t="shared" si="143"/>
        <v>1.7900224713348303</v>
      </c>
      <c r="C3058">
        <f t="shared" si="142"/>
        <v>0.976066035289931</v>
      </c>
      <c r="F3058">
        <f t="shared" si="141"/>
        <v>6.092532692296455</v>
      </c>
    </row>
    <row r="3059" spans="1:6" ht="13.5">
      <c r="A3059" s="107">
        <f t="shared" si="143"/>
        <v>1.7905224713348302</v>
      </c>
      <c r="C3059">
        <f t="shared" si="142"/>
        <v>0.9759571761090884</v>
      </c>
      <c r="F3059">
        <f t="shared" si="141"/>
        <v>6.091354763085187</v>
      </c>
    </row>
    <row r="3060" spans="1:6" ht="13.5">
      <c r="A3060" s="107">
        <f t="shared" si="143"/>
        <v>1.7910224713348302</v>
      </c>
      <c r="C3060">
        <f t="shared" si="142"/>
        <v>0.9758480729389568</v>
      </c>
      <c r="F3060">
        <f t="shared" si="141"/>
        <v>6.090174214211708</v>
      </c>
    </row>
    <row r="3061" spans="1:6" ht="13.5">
      <c r="A3061" s="107">
        <f t="shared" si="143"/>
        <v>1.7915224713348301</v>
      </c>
      <c r="C3061">
        <f t="shared" si="142"/>
        <v>0.9757387258068121</v>
      </c>
      <c r="F3061">
        <f t="shared" si="141"/>
        <v>6.088991046115495</v>
      </c>
    </row>
    <row r="3062" spans="1:6" ht="13.5">
      <c r="A3062" s="107">
        <f t="shared" si="143"/>
        <v>1.79202247133483</v>
      </c>
      <c r="C3062">
        <f t="shared" si="142"/>
        <v>0.975629134739991</v>
      </c>
      <c r="F3062">
        <f t="shared" si="141"/>
        <v>6.087805259237074</v>
      </c>
    </row>
    <row r="3063" spans="1:6" ht="13.5">
      <c r="A3063" s="107">
        <f t="shared" si="143"/>
        <v>1.79252247133483</v>
      </c>
      <c r="C3063">
        <f t="shared" si="142"/>
        <v>0.9755192997658912</v>
      </c>
      <c r="F3063">
        <f t="shared" si="141"/>
        <v>6.086616854018005</v>
      </c>
    </row>
    <row r="3064" spans="1:6" ht="13.5">
      <c r="A3064" s="107">
        <f t="shared" si="143"/>
        <v>1.79302247133483</v>
      </c>
      <c r="C3064">
        <f t="shared" si="142"/>
        <v>0.9754092209119718</v>
      </c>
      <c r="F3064">
        <f t="shared" si="141"/>
        <v>6.085425830900902</v>
      </c>
    </row>
    <row r="3065" spans="1:6" ht="13.5">
      <c r="A3065" s="107">
        <f t="shared" si="143"/>
        <v>1.79352247133483</v>
      </c>
      <c r="C3065">
        <f t="shared" si="142"/>
        <v>0.975298898205752</v>
      </c>
      <c r="F3065">
        <f t="shared" si="141"/>
        <v>6.084232190329409</v>
      </c>
    </row>
    <row r="3066" spans="1:6" ht="13.5">
      <c r="A3066" s="107">
        <f t="shared" si="143"/>
        <v>1.7940224713348298</v>
      </c>
      <c r="C3066">
        <f t="shared" si="142"/>
        <v>0.9751883316748129</v>
      </c>
      <c r="F3066">
        <f t="shared" si="141"/>
        <v>6.083035932748225</v>
      </c>
    </row>
    <row r="3067" spans="1:6" ht="13.5">
      <c r="A3067" s="107">
        <f t="shared" si="143"/>
        <v>1.7945224713348298</v>
      </c>
      <c r="C3067">
        <f t="shared" si="142"/>
        <v>0.9750775213467958</v>
      </c>
      <c r="F3067">
        <f t="shared" si="141"/>
        <v>6.081837058603082</v>
      </c>
    </row>
    <row r="3068" spans="1:6" ht="13.5">
      <c r="A3068" s="107">
        <f t="shared" si="143"/>
        <v>1.7950224713348297</v>
      </c>
      <c r="C3068">
        <f t="shared" si="142"/>
        <v>0.9749664672494036</v>
      </c>
      <c r="F3068">
        <f t="shared" si="141"/>
        <v>6.08063556834077</v>
      </c>
    </row>
    <row r="3069" spans="1:6" ht="13.5">
      <c r="A3069" s="107">
        <f t="shared" si="143"/>
        <v>1.7955224713348297</v>
      </c>
      <c r="C3069">
        <f t="shared" si="142"/>
        <v>0.9748551694103996</v>
      </c>
      <c r="F3069">
        <f t="shared" si="141"/>
        <v>6.079431462409112</v>
      </c>
    </row>
    <row r="3070" spans="1:6" ht="13.5">
      <c r="A3070" s="107">
        <f t="shared" si="143"/>
        <v>1.7960224713348296</v>
      </c>
      <c r="C3070">
        <f t="shared" si="142"/>
        <v>0.9747436278576083</v>
      </c>
      <c r="F3070">
        <f t="shared" si="141"/>
        <v>6.078224741256979</v>
      </c>
    </row>
    <row r="3071" spans="1:6" ht="13.5">
      <c r="A3071" s="107">
        <f t="shared" si="143"/>
        <v>1.7965224713348296</v>
      </c>
      <c r="C3071">
        <f t="shared" si="142"/>
        <v>0.9746318426189151</v>
      </c>
      <c r="F3071">
        <f t="shared" si="141"/>
        <v>6.077015405334292</v>
      </c>
    </row>
    <row r="3072" spans="1:6" ht="13.5">
      <c r="A3072" s="107">
        <f t="shared" si="143"/>
        <v>1.7970224713348295</v>
      </c>
      <c r="C3072">
        <f t="shared" si="142"/>
        <v>0.9745198137222664</v>
      </c>
      <c r="F3072">
        <f t="shared" si="141"/>
        <v>6.075803455092012</v>
      </c>
    </row>
    <row r="3073" spans="1:6" ht="13.5">
      <c r="A3073" s="107">
        <f t="shared" si="143"/>
        <v>1.7975224713348295</v>
      </c>
      <c r="C3073">
        <f t="shared" si="142"/>
        <v>0.9744075411956693</v>
      </c>
      <c r="F3073">
        <f t="shared" si="141"/>
        <v>6.074588890982147</v>
      </c>
    </row>
    <row r="3074" spans="1:6" ht="13.5">
      <c r="A3074" s="107">
        <f t="shared" si="143"/>
        <v>1.7980224713348294</v>
      </c>
      <c r="C3074">
        <f t="shared" si="142"/>
        <v>0.9742950250671919</v>
      </c>
      <c r="F3074">
        <f t="shared" si="141"/>
        <v>6.073371713457751</v>
      </c>
    </row>
    <row r="3075" spans="1:6" ht="13.5">
      <c r="A3075" s="107">
        <f t="shared" si="143"/>
        <v>1.7985224713348293</v>
      </c>
      <c r="C3075">
        <f t="shared" si="142"/>
        <v>0.9741822653649634</v>
      </c>
      <c r="F3075">
        <f t="shared" si="141"/>
        <v>6.072151922972933</v>
      </c>
    </row>
    <row r="3076" spans="1:6" ht="13.5">
      <c r="A3076" s="107">
        <f t="shared" si="143"/>
        <v>1.7990224713348293</v>
      </c>
      <c r="C3076">
        <f t="shared" si="142"/>
        <v>0.9740692621171736</v>
      </c>
      <c r="F3076">
        <f t="shared" si="141"/>
        <v>6.070929519982833</v>
      </c>
    </row>
    <row r="3077" spans="1:6" ht="13.5">
      <c r="A3077" s="107">
        <f t="shared" si="143"/>
        <v>1.7995224713348292</v>
      </c>
      <c r="C3077">
        <f t="shared" si="142"/>
        <v>0.9739560153520734</v>
      </c>
      <c r="F3077">
        <f t="shared" si="141"/>
        <v>6.069704504943657</v>
      </c>
    </row>
    <row r="3078" spans="1:6" ht="13.5">
      <c r="A3078" s="107">
        <f t="shared" si="143"/>
        <v>1.8000224713348292</v>
      </c>
      <c r="C3078">
        <f t="shared" si="142"/>
        <v>0.9738425250979744</v>
      </c>
      <c r="F3078">
        <f t="shared" si="141"/>
        <v>6.0684768783126435</v>
      </c>
    </row>
    <row r="3079" spans="1:6" ht="13.5">
      <c r="A3079" s="107">
        <f t="shared" si="143"/>
        <v>1.8005224713348291</v>
      </c>
      <c r="C3079">
        <f t="shared" si="142"/>
        <v>0.9737287913832492</v>
      </c>
      <c r="F3079">
        <f t="shared" si="141"/>
        <v>6.0672466405480785</v>
      </c>
    </row>
    <row r="3080" spans="1:6" ht="13.5">
      <c r="A3080" s="107">
        <f t="shared" si="143"/>
        <v>1.801022471334829</v>
      </c>
      <c r="C3080">
        <f t="shared" si="142"/>
        <v>0.9736148142363312</v>
      </c>
      <c r="F3080">
        <f aca="true" t="shared" si="144" ref="F3080:F3143">(Vdc_min_s1*C3080-Vo_s1)*(Vdc_min_s1*C3080-Vo_s1)*0.0005/C3080</f>
        <v>6.066013792109314</v>
      </c>
    </row>
    <row r="3081" spans="1:6" ht="13.5">
      <c r="A3081" s="107">
        <f t="shared" si="143"/>
        <v>1.801522471334829</v>
      </c>
      <c r="C3081">
        <f t="shared" si="142"/>
        <v>0.9735005936857147</v>
      </c>
      <c r="F3081">
        <f t="shared" si="144"/>
        <v>6.064778333456731</v>
      </c>
    </row>
    <row r="3082" spans="1:6" ht="13.5">
      <c r="A3082" s="107">
        <f t="shared" si="143"/>
        <v>1.802022471334829</v>
      </c>
      <c r="C3082">
        <f aca="true" t="shared" si="145" ref="C3082:C3145">SIN(A3082)</f>
        <v>0.9733861297599549</v>
      </c>
      <c r="F3082">
        <f t="shared" si="144"/>
        <v>6.063540265051772</v>
      </c>
    </row>
    <row r="3083" spans="1:6" ht="13.5">
      <c r="A3083" s="107">
        <f aca="true" t="shared" si="146" ref="A3083:A3146">A3082+0.0005</f>
        <v>1.802522471334829</v>
      </c>
      <c r="C3083">
        <f t="shared" si="145"/>
        <v>0.9732714224876677</v>
      </c>
      <c r="F3083">
        <f t="shared" si="144"/>
        <v>6.062299587356922</v>
      </c>
    </row>
    <row r="3084" spans="1:6" ht="13.5">
      <c r="A3084" s="107">
        <f t="shared" si="146"/>
        <v>1.8030224713348288</v>
      </c>
      <c r="C3084">
        <f t="shared" si="145"/>
        <v>0.97315647189753</v>
      </c>
      <c r="F3084">
        <f t="shared" si="144"/>
        <v>6.061056300835717</v>
      </c>
    </row>
    <row r="3085" spans="1:6" ht="13.5">
      <c r="A3085" s="107">
        <f t="shared" si="146"/>
        <v>1.8035224713348288</v>
      </c>
      <c r="C3085">
        <f t="shared" si="145"/>
        <v>0.9730412780182793</v>
      </c>
      <c r="F3085">
        <f t="shared" si="144"/>
        <v>6.059810405952748</v>
      </c>
    </row>
    <row r="3086" spans="1:6" ht="13.5">
      <c r="A3086" s="107">
        <f t="shared" si="146"/>
        <v>1.8040224713348287</v>
      </c>
      <c r="C3086">
        <f t="shared" si="145"/>
        <v>0.9729258408787143</v>
      </c>
      <c r="F3086">
        <f t="shared" si="144"/>
        <v>6.05856190317365</v>
      </c>
    </row>
    <row r="3087" spans="1:6" ht="13.5">
      <c r="A3087" s="107">
        <f t="shared" si="146"/>
        <v>1.8045224713348287</v>
      </c>
      <c r="C3087">
        <f t="shared" si="145"/>
        <v>0.972810160507694</v>
      </c>
      <c r="F3087">
        <f t="shared" si="144"/>
        <v>6.0573107929651115</v>
      </c>
    </row>
    <row r="3088" spans="1:6" ht="13.5">
      <c r="A3088" s="107">
        <f t="shared" si="146"/>
        <v>1.8050224713348286</v>
      </c>
      <c r="C3088">
        <f t="shared" si="145"/>
        <v>0.9726942369341387</v>
      </c>
      <c r="F3088">
        <f t="shared" si="144"/>
        <v>6.0560570757948735</v>
      </c>
    </row>
    <row r="3089" spans="1:6" ht="13.5">
      <c r="A3089" s="107">
        <f t="shared" si="146"/>
        <v>1.8055224713348286</v>
      </c>
      <c r="C3089">
        <f t="shared" si="145"/>
        <v>0.9725780701870292</v>
      </c>
      <c r="F3089">
        <f t="shared" si="144"/>
        <v>6.054800752131728</v>
      </c>
    </row>
    <row r="3090" spans="1:6" ht="13.5">
      <c r="A3090" s="107">
        <f t="shared" si="146"/>
        <v>1.8060224713348285</v>
      </c>
      <c r="C3090">
        <f t="shared" si="145"/>
        <v>0.9724616602954073</v>
      </c>
      <c r="F3090">
        <f t="shared" si="144"/>
        <v>6.0535418224455135</v>
      </c>
    </row>
    <row r="3091" spans="1:6" ht="13.5">
      <c r="A3091" s="107">
        <f t="shared" si="146"/>
        <v>1.8065224713348285</v>
      </c>
      <c r="C3091">
        <f t="shared" si="145"/>
        <v>0.9723450072883754</v>
      </c>
      <c r="F3091">
        <f t="shared" si="144"/>
        <v>6.052280287207129</v>
      </c>
    </row>
    <row r="3092" spans="1:6" ht="13.5">
      <c r="A3092" s="107">
        <f t="shared" si="146"/>
        <v>1.8070224713348284</v>
      </c>
      <c r="C3092">
        <f t="shared" si="145"/>
        <v>0.9722281111950966</v>
      </c>
      <c r="F3092">
        <f t="shared" si="144"/>
        <v>6.051016146888519</v>
      </c>
    </row>
    <row r="3093" spans="1:6" ht="13.5">
      <c r="A3093" s="107">
        <f t="shared" si="146"/>
        <v>1.8075224713348284</v>
      </c>
      <c r="C3093">
        <f t="shared" si="145"/>
        <v>0.9721109720447951</v>
      </c>
      <c r="F3093">
        <f t="shared" si="144"/>
        <v>6.0497494019626865</v>
      </c>
    </row>
    <row r="3094" spans="1:6" ht="13.5">
      <c r="A3094" s="107">
        <f t="shared" si="146"/>
        <v>1.8080224713348283</v>
      </c>
      <c r="C3094">
        <f t="shared" si="145"/>
        <v>0.9719935898667558</v>
      </c>
      <c r="F3094">
        <f t="shared" si="144"/>
        <v>6.048480052903688</v>
      </c>
    </row>
    <row r="3095" spans="1:6" ht="13.5">
      <c r="A3095" s="107">
        <f t="shared" si="146"/>
        <v>1.8085224713348282</v>
      </c>
      <c r="C3095">
        <f t="shared" si="145"/>
        <v>0.9718759646903239</v>
      </c>
      <c r="F3095">
        <f t="shared" si="144"/>
        <v>6.047208100186622</v>
      </c>
    </row>
    <row r="3096" spans="1:6" ht="13.5">
      <c r="A3096" s="107">
        <f t="shared" si="146"/>
        <v>1.8090224713348282</v>
      </c>
      <c r="C3096">
        <f t="shared" si="145"/>
        <v>0.9717580965449061</v>
      </c>
      <c r="F3096">
        <f t="shared" si="144"/>
        <v>6.045933544287662</v>
      </c>
    </row>
    <row r="3097" spans="1:6" ht="13.5">
      <c r="A3097" s="107">
        <f t="shared" si="146"/>
        <v>1.8095224713348281</v>
      </c>
      <c r="C3097">
        <f t="shared" si="145"/>
        <v>0.971639985459969</v>
      </c>
      <c r="F3097">
        <f t="shared" si="144"/>
        <v>6.044656385684014</v>
      </c>
    </row>
    <row r="3098" spans="1:6" ht="13.5">
      <c r="A3098" s="107">
        <f t="shared" si="146"/>
        <v>1.810022471334828</v>
      </c>
      <c r="C3098">
        <f t="shared" si="145"/>
        <v>0.9715216314650408</v>
      </c>
      <c r="F3098">
        <f t="shared" si="144"/>
        <v>6.043376624853956</v>
      </c>
    </row>
    <row r="3099" spans="1:6" ht="13.5">
      <c r="A3099" s="107">
        <f t="shared" si="146"/>
        <v>1.810522471334828</v>
      </c>
      <c r="C3099">
        <f t="shared" si="145"/>
        <v>0.9714030345897097</v>
      </c>
      <c r="F3099">
        <f t="shared" si="144"/>
        <v>6.042094262276807</v>
      </c>
    </row>
    <row r="3100" spans="1:6" ht="13.5">
      <c r="A3100" s="107">
        <f t="shared" si="146"/>
        <v>1.811022471334828</v>
      </c>
      <c r="C3100">
        <f t="shared" si="145"/>
        <v>0.9712841948636249</v>
      </c>
      <c r="F3100">
        <f t="shared" si="144"/>
        <v>6.040809298432951</v>
      </c>
    </row>
    <row r="3101" spans="1:6" ht="13.5">
      <c r="A3101" s="107">
        <f t="shared" si="146"/>
        <v>1.811522471334828</v>
      </c>
      <c r="C3101">
        <f t="shared" si="145"/>
        <v>0.9711651123164966</v>
      </c>
      <c r="F3101">
        <f t="shared" si="144"/>
        <v>6.0395217338038245</v>
      </c>
    </row>
    <row r="3102" spans="1:6" ht="13.5">
      <c r="A3102" s="107">
        <f t="shared" si="146"/>
        <v>1.8120224713348279</v>
      </c>
      <c r="C3102">
        <f t="shared" si="145"/>
        <v>0.9710457869780953</v>
      </c>
      <c r="F3102">
        <f t="shared" si="144"/>
        <v>6.038231568871922</v>
      </c>
    </row>
    <row r="3103" spans="1:6" ht="13.5">
      <c r="A3103" s="107">
        <f t="shared" si="146"/>
        <v>1.8125224713348278</v>
      </c>
      <c r="C3103">
        <f t="shared" si="145"/>
        <v>0.9709262188782521</v>
      </c>
      <c r="F3103">
        <f t="shared" si="144"/>
        <v>6.036938804120789</v>
      </c>
    </row>
    <row r="3104" spans="1:6" ht="13.5">
      <c r="A3104" s="107">
        <f t="shared" si="146"/>
        <v>1.8130224713348277</v>
      </c>
      <c r="C3104">
        <f t="shared" si="145"/>
        <v>0.9708064080468595</v>
      </c>
      <c r="F3104">
        <f t="shared" si="144"/>
        <v>6.035643440035035</v>
      </c>
    </row>
    <row r="3105" spans="1:6" ht="13.5">
      <c r="A3105" s="107">
        <f t="shared" si="146"/>
        <v>1.8135224713348277</v>
      </c>
      <c r="C3105">
        <f t="shared" si="145"/>
        <v>0.9706863545138699</v>
      </c>
      <c r="F3105">
        <f t="shared" si="144"/>
        <v>6.034345477100326</v>
      </c>
    </row>
    <row r="3106" spans="1:6" ht="13.5">
      <c r="A3106" s="107">
        <f t="shared" si="146"/>
        <v>1.8140224713348276</v>
      </c>
      <c r="C3106">
        <f t="shared" si="145"/>
        <v>0.9705660583092965</v>
      </c>
      <c r="F3106">
        <f t="shared" si="144"/>
        <v>6.033044915803381</v>
      </c>
    </row>
    <row r="3107" spans="1:6" ht="13.5">
      <c r="A3107" s="107">
        <f t="shared" si="146"/>
        <v>1.8145224713348276</v>
      </c>
      <c r="C3107">
        <f t="shared" si="145"/>
        <v>0.9704455194632138</v>
      </c>
      <c r="F3107">
        <f t="shared" si="144"/>
        <v>6.0317417566319795</v>
      </c>
    </row>
    <row r="3108" spans="1:6" ht="13.5">
      <c r="A3108" s="107">
        <f t="shared" si="146"/>
        <v>1.8150224713348275</v>
      </c>
      <c r="C3108">
        <f t="shared" si="145"/>
        <v>0.9703247380057562</v>
      </c>
      <c r="F3108">
        <f t="shared" si="144"/>
        <v>6.030436000074958</v>
      </c>
    </row>
    <row r="3109" spans="1:6" ht="13.5">
      <c r="A3109" s="107">
        <f t="shared" si="146"/>
        <v>1.8155224713348275</v>
      </c>
      <c r="C3109">
        <f t="shared" si="145"/>
        <v>0.9702037139671192</v>
      </c>
      <c r="F3109">
        <f t="shared" si="144"/>
        <v>6.029127646622217</v>
      </c>
    </row>
    <row r="3110" spans="1:6" ht="13.5">
      <c r="A3110" s="107">
        <f t="shared" si="146"/>
        <v>1.8160224713348274</v>
      </c>
      <c r="C3110">
        <f t="shared" si="145"/>
        <v>0.9700824473775588</v>
      </c>
      <c r="F3110">
        <f t="shared" si="144"/>
        <v>6.0278166967647095</v>
      </c>
    </row>
    <row r="3111" spans="1:6" ht="13.5">
      <c r="A3111" s="107">
        <f t="shared" si="146"/>
        <v>1.8165224713348274</v>
      </c>
      <c r="C3111">
        <f t="shared" si="145"/>
        <v>0.9699609382673915</v>
      </c>
      <c r="F3111">
        <f t="shared" si="144"/>
        <v>6.026503150994451</v>
      </c>
    </row>
    <row r="3112" spans="1:6" ht="13.5">
      <c r="A3112" s="107">
        <f t="shared" si="146"/>
        <v>1.8170224713348273</v>
      </c>
      <c r="C3112">
        <f t="shared" si="145"/>
        <v>0.9698391866669948</v>
      </c>
      <c r="F3112">
        <f t="shared" si="144"/>
        <v>6.025187009804518</v>
      </c>
    </row>
    <row r="3113" spans="1:6" ht="13.5">
      <c r="A3113" s="107">
        <f t="shared" si="146"/>
        <v>1.8175224713348272</v>
      </c>
      <c r="C3113">
        <f t="shared" si="145"/>
        <v>0.9697171926068063</v>
      </c>
      <c r="F3113">
        <f t="shared" si="144"/>
        <v>6.023868273689047</v>
      </c>
    </row>
    <row r="3114" spans="1:6" ht="13.5">
      <c r="A3114" s="107">
        <f t="shared" si="146"/>
        <v>1.8180224713348272</v>
      </c>
      <c r="C3114">
        <f t="shared" si="145"/>
        <v>0.9695949561173248</v>
      </c>
      <c r="F3114">
        <f t="shared" si="144"/>
        <v>6.02254694314323</v>
      </c>
    </row>
    <row r="3115" spans="1:6" ht="13.5">
      <c r="A3115" s="107">
        <f t="shared" si="146"/>
        <v>1.8185224713348271</v>
      </c>
      <c r="C3115">
        <f t="shared" si="145"/>
        <v>0.9694724772291093</v>
      </c>
      <c r="F3115">
        <f t="shared" si="144"/>
        <v>6.021223018663331</v>
      </c>
    </row>
    <row r="3116" spans="1:6" ht="13.5">
      <c r="A3116" s="107">
        <f t="shared" si="146"/>
        <v>1.819022471334827</v>
      </c>
      <c r="C3116">
        <f t="shared" si="145"/>
        <v>0.9693497559727796</v>
      </c>
      <c r="F3116">
        <f t="shared" si="144"/>
        <v>6.019896500746664</v>
      </c>
    </row>
    <row r="3117" spans="1:6" ht="13.5">
      <c r="A3117" s="107">
        <f t="shared" si="146"/>
        <v>1.819522471334827</v>
      </c>
      <c r="C3117">
        <f t="shared" si="145"/>
        <v>0.969226792379016</v>
      </c>
      <c r="F3117">
        <f t="shared" si="144"/>
        <v>6.018567389891609</v>
      </c>
    </row>
    <row r="3118" spans="1:6" ht="13.5">
      <c r="A3118" s="107">
        <f t="shared" si="146"/>
        <v>1.820022471334827</v>
      </c>
      <c r="C3118">
        <f t="shared" si="145"/>
        <v>0.9691035864785593</v>
      </c>
      <c r="F3118">
        <f t="shared" si="144"/>
        <v>6.017235686597614</v>
      </c>
    </row>
    <row r="3119" spans="1:6" ht="13.5">
      <c r="A3119" s="107">
        <f t="shared" si="146"/>
        <v>1.820522471334827</v>
      </c>
      <c r="C3119">
        <f t="shared" si="145"/>
        <v>0.968980138302211</v>
      </c>
      <c r="F3119">
        <f t="shared" si="144"/>
        <v>6.015901391365179</v>
      </c>
    </row>
    <row r="3120" spans="1:6" ht="13.5">
      <c r="A3120" s="107">
        <f t="shared" si="146"/>
        <v>1.8210224713348269</v>
      </c>
      <c r="C3120">
        <f t="shared" si="145"/>
        <v>0.9688564478808331</v>
      </c>
      <c r="F3120">
        <f t="shared" si="144"/>
        <v>6.014564504695877</v>
      </c>
    </row>
    <row r="3121" spans="1:6" ht="13.5">
      <c r="A3121" s="107">
        <f t="shared" si="146"/>
        <v>1.8215224713348268</v>
      </c>
      <c r="C3121">
        <f t="shared" si="145"/>
        <v>0.9687325152453484</v>
      </c>
      <c r="F3121">
        <f t="shared" si="144"/>
        <v>6.013225027092339</v>
      </c>
    </row>
    <row r="3122" spans="1:6" ht="13.5">
      <c r="A3122" s="107">
        <f t="shared" si="146"/>
        <v>1.8220224713348268</v>
      </c>
      <c r="C3122">
        <f t="shared" si="145"/>
        <v>0.9686083404267399</v>
      </c>
      <c r="F3122">
        <f t="shared" si="144"/>
        <v>6.011882959058262</v>
      </c>
    </row>
    <row r="3123" spans="1:6" ht="13.5">
      <c r="A3123" s="107">
        <f t="shared" si="146"/>
        <v>1.8225224713348267</v>
      </c>
      <c r="C3123">
        <f t="shared" si="145"/>
        <v>0.9684839234560514</v>
      </c>
      <c r="F3123">
        <f t="shared" si="144"/>
        <v>6.010538301098401</v>
      </c>
    </row>
    <row r="3124" spans="1:6" ht="13.5">
      <c r="A3124" s="107">
        <f t="shared" si="146"/>
        <v>1.8230224713348266</v>
      </c>
      <c r="C3124">
        <f t="shared" si="145"/>
        <v>0.968359264364387</v>
      </c>
      <c r="F3124">
        <f t="shared" si="144"/>
        <v>6.009191053718586</v>
      </c>
    </row>
    <row r="3125" spans="1:6" ht="13.5">
      <c r="A3125" s="107">
        <f t="shared" si="146"/>
        <v>1.8235224713348266</v>
      </c>
      <c r="C3125">
        <f t="shared" si="145"/>
        <v>0.9682343631829116</v>
      </c>
      <c r="F3125">
        <f t="shared" si="144"/>
        <v>6.007841217425702</v>
      </c>
    </row>
    <row r="3126" spans="1:6" ht="13.5">
      <c r="A3126" s="107">
        <f t="shared" si="146"/>
        <v>1.8240224713348265</v>
      </c>
      <c r="C3126">
        <f t="shared" si="145"/>
        <v>0.9681092199428504</v>
      </c>
      <c r="F3126">
        <f t="shared" si="144"/>
        <v>6.006488792727707</v>
      </c>
    </row>
    <row r="3127" spans="1:6" ht="13.5">
      <c r="A3127" s="107">
        <f t="shared" si="146"/>
        <v>1.8245224713348265</v>
      </c>
      <c r="C3127">
        <f t="shared" si="145"/>
        <v>0.9679838346754892</v>
      </c>
      <c r="F3127">
        <f t="shared" si="144"/>
        <v>6.005133780133621</v>
      </c>
    </row>
    <row r="3128" spans="1:6" ht="13.5">
      <c r="A3128" s="107">
        <f t="shared" si="146"/>
        <v>1.8250224713348264</v>
      </c>
      <c r="C3128">
        <f t="shared" si="145"/>
        <v>0.9678582074121744</v>
      </c>
      <c r="F3128">
        <f t="shared" si="144"/>
        <v>6.003776180153533</v>
      </c>
    </row>
    <row r="3129" spans="1:6" ht="13.5">
      <c r="A3129" s="107">
        <f t="shared" si="146"/>
        <v>1.8255224713348264</v>
      </c>
      <c r="C3129">
        <f t="shared" si="145"/>
        <v>0.9677323381843129</v>
      </c>
      <c r="F3129">
        <f t="shared" si="144"/>
        <v>6.002415993298591</v>
      </c>
    </row>
    <row r="3130" spans="1:6" ht="13.5">
      <c r="A3130" s="107">
        <f t="shared" si="146"/>
        <v>1.8260224713348263</v>
      </c>
      <c r="C3130">
        <f t="shared" si="145"/>
        <v>0.9676062270233718</v>
      </c>
      <c r="F3130">
        <f t="shared" si="144"/>
        <v>6.001053220081021</v>
      </c>
    </row>
    <row r="3131" spans="1:6" ht="13.5">
      <c r="A3131" s="107">
        <f t="shared" si="146"/>
        <v>1.8265224713348263</v>
      </c>
      <c r="C3131">
        <f t="shared" si="145"/>
        <v>0.9674798739608791</v>
      </c>
      <c r="F3131">
        <f t="shared" si="144"/>
        <v>5.9996878610141104</v>
      </c>
    </row>
    <row r="3132" spans="1:6" ht="13.5">
      <c r="A3132" s="107">
        <f t="shared" si="146"/>
        <v>1.8270224713348262</v>
      </c>
      <c r="C3132">
        <f t="shared" si="145"/>
        <v>0.9673532790284228</v>
      </c>
      <c r="F3132">
        <f t="shared" si="144"/>
        <v>5.99831991661221</v>
      </c>
    </row>
    <row r="3133" spans="1:6" ht="13.5">
      <c r="A3133" s="107">
        <f t="shared" si="146"/>
        <v>1.8275224713348261</v>
      </c>
      <c r="C3133">
        <f t="shared" si="145"/>
        <v>0.9672264422576519</v>
      </c>
      <c r="F3133">
        <f t="shared" si="144"/>
        <v>5.996949387390749</v>
      </c>
    </row>
    <row r="3134" spans="1:6" ht="13.5">
      <c r="A3134" s="107">
        <f t="shared" si="146"/>
        <v>1.828022471334826</v>
      </c>
      <c r="C3134">
        <f t="shared" si="145"/>
        <v>0.9670993636802754</v>
      </c>
      <c r="F3134">
        <f t="shared" si="144"/>
        <v>5.995576273866216</v>
      </c>
    </row>
    <row r="3135" spans="1:6" ht="13.5">
      <c r="A3135" s="107">
        <f t="shared" si="146"/>
        <v>1.828522471334826</v>
      </c>
      <c r="C3135">
        <f t="shared" si="145"/>
        <v>0.966972043328063</v>
      </c>
      <c r="F3135">
        <f t="shared" si="144"/>
        <v>5.994200576556172</v>
      </c>
    </row>
    <row r="3136" spans="1:6" ht="13.5">
      <c r="A3136" s="107">
        <f t="shared" si="146"/>
        <v>1.829022471334826</v>
      </c>
      <c r="C3136">
        <f t="shared" si="145"/>
        <v>0.9668444812328448</v>
      </c>
      <c r="F3136">
        <f t="shared" si="144"/>
        <v>5.992822295979254</v>
      </c>
    </row>
    <row r="3137" spans="1:6" ht="13.5">
      <c r="A3137" s="107">
        <f t="shared" si="146"/>
        <v>1.829522471334826</v>
      </c>
      <c r="C3137">
        <f t="shared" si="145"/>
        <v>0.9667166774265114</v>
      </c>
      <c r="F3137">
        <f t="shared" si="144"/>
        <v>5.991441432655154</v>
      </c>
    </row>
    <row r="3138" spans="1:6" ht="13.5">
      <c r="A3138" s="107">
        <f t="shared" si="146"/>
        <v>1.8300224713348259</v>
      </c>
      <c r="C3138">
        <f t="shared" si="145"/>
        <v>0.9665886319410136</v>
      </c>
      <c r="F3138">
        <f t="shared" si="144"/>
        <v>5.990057987104652</v>
      </c>
    </row>
    <row r="3139" spans="1:6" ht="13.5">
      <c r="A3139" s="107">
        <f t="shared" si="146"/>
        <v>1.8305224713348258</v>
      </c>
      <c r="C3139">
        <f t="shared" si="145"/>
        <v>0.9664603448083628</v>
      </c>
      <c r="F3139">
        <f t="shared" si="144"/>
        <v>5.988671959849583</v>
      </c>
    </row>
    <row r="3140" spans="1:6" ht="13.5">
      <c r="A3140" s="107">
        <f t="shared" si="146"/>
        <v>1.8310224713348258</v>
      </c>
      <c r="C3140">
        <f t="shared" si="145"/>
        <v>0.966331816060631</v>
      </c>
      <c r="F3140">
        <f t="shared" si="144"/>
        <v>5.987283351412863</v>
      </c>
    </row>
    <row r="3141" spans="1:6" ht="13.5">
      <c r="A3141" s="107">
        <f t="shared" si="146"/>
        <v>1.8315224713348257</v>
      </c>
      <c r="C3141">
        <f t="shared" si="145"/>
        <v>0.9662030457299502</v>
      </c>
      <c r="F3141">
        <f t="shared" si="144"/>
        <v>5.985892162318474</v>
      </c>
    </row>
    <row r="3142" spans="1:6" ht="13.5">
      <c r="A3142" s="107">
        <f t="shared" si="146"/>
        <v>1.8320224713348257</v>
      </c>
      <c r="C3142">
        <f t="shared" si="145"/>
        <v>0.9660740338485129</v>
      </c>
      <c r="F3142">
        <f t="shared" si="144"/>
        <v>5.984498393091473</v>
      </c>
    </row>
    <row r="3143" spans="1:6" ht="13.5">
      <c r="A3143" s="107">
        <f t="shared" si="146"/>
        <v>1.8325224713348256</v>
      </c>
      <c r="C3143">
        <f t="shared" si="145"/>
        <v>0.9659447804485722</v>
      </c>
      <c r="F3143">
        <f t="shared" si="144"/>
        <v>5.983102044257988</v>
      </c>
    </row>
    <row r="3144" spans="1:6" ht="13.5">
      <c r="A3144" s="107">
        <f t="shared" si="146"/>
        <v>1.8330224713348255</v>
      </c>
      <c r="C3144">
        <f t="shared" si="145"/>
        <v>0.9658152855624415</v>
      </c>
      <c r="F3144">
        <f aca="true" t="shared" si="147" ref="F3144:F3207">(Vdc_min_s1*C3144-Vo_s1)*(Vdc_min_s1*C3144-Vo_s1)*0.0005/C3144</f>
        <v>5.981703116345222</v>
      </c>
    </row>
    <row r="3145" spans="1:6" ht="13.5">
      <c r="A3145" s="107">
        <f t="shared" si="146"/>
        <v>1.8335224713348255</v>
      </c>
      <c r="C3145">
        <f t="shared" si="145"/>
        <v>0.9656855492224943</v>
      </c>
      <c r="F3145">
        <f t="shared" si="147"/>
        <v>5.980301609881445</v>
      </c>
    </row>
    <row r="3146" spans="1:6" ht="13.5">
      <c r="A3146" s="107">
        <f t="shared" si="146"/>
        <v>1.8340224713348254</v>
      </c>
      <c r="C3146">
        <f aca="true" t="shared" si="148" ref="C3146:C3209">SIN(A3146)</f>
        <v>0.9655555714611649</v>
      </c>
      <c r="F3146">
        <f t="shared" si="147"/>
        <v>5.97889752539601</v>
      </c>
    </row>
    <row r="3147" spans="1:6" ht="13.5">
      <c r="A3147" s="107">
        <f aca="true" t="shared" si="149" ref="A3147:A3210">A3146+0.0005</f>
        <v>1.8345224713348254</v>
      </c>
      <c r="C3147">
        <f t="shared" si="148"/>
        <v>0.9654253523109476</v>
      </c>
      <c r="F3147">
        <f t="shared" si="147"/>
        <v>5.977490863419335</v>
      </c>
    </row>
    <row r="3148" spans="1:6" ht="13.5">
      <c r="A3148" s="107">
        <f t="shared" si="149"/>
        <v>1.8350224713348253</v>
      </c>
      <c r="C3148">
        <f t="shared" si="148"/>
        <v>0.9652948918043973</v>
      </c>
      <c r="F3148">
        <f t="shared" si="147"/>
        <v>5.9760816244829185</v>
      </c>
    </row>
    <row r="3149" spans="1:6" ht="13.5">
      <c r="A3149" s="107">
        <f t="shared" si="149"/>
        <v>1.8355224713348253</v>
      </c>
      <c r="C3149">
        <f t="shared" si="148"/>
        <v>0.9651641899741291</v>
      </c>
      <c r="F3149">
        <f t="shared" si="147"/>
        <v>5.974669809119332</v>
      </c>
    </row>
    <row r="3150" spans="1:6" ht="13.5">
      <c r="A3150" s="107">
        <f t="shared" si="149"/>
        <v>1.8360224713348252</v>
      </c>
      <c r="C3150">
        <f t="shared" si="148"/>
        <v>0.9650332468528184</v>
      </c>
      <c r="F3150">
        <f t="shared" si="147"/>
        <v>5.973255417862222</v>
      </c>
    </row>
    <row r="3151" spans="1:6" ht="13.5">
      <c r="A3151" s="107">
        <f t="shared" si="149"/>
        <v>1.8365224713348252</v>
      </c>
      <c r="C3151">
        <f t="shared" si="148"/>
        <v>0.9649020624732011</v>
      </c>
      <c r="F3151">
        <f t="shared" si="147"/>
        <v>5.97183845124631</v>
      </c>
    </row>
    <row r="3152" spans="1:6" ht="13.5">
      <c r="A3152" s="107">
        <f t="shared" si="149"/>
        <v>1.837022471334825</v>
      </c>
      <c r="C3152">
        <f t="shared" si="148"/>
        <v>0.9647706368680731</v>
      </c>
      <c r="F3152">
        <f t="shared" si="147"/>
        <v>5.970418909807392</v>
      </c>
    </row>
    <row r="3153" spans="1:6" ht="13.5">
      <c r="A3153" s="107">
        <f t="shared" si="149"/>
        <v>1.837522471334825</v>
      </c>
      <c r="C3153">
        <f t="shared" si="148"/>
        <v>0.964638970070291</v>
      </c>
      <c r="F3153">
        <f t="shared" si="147"/>
        <v>5.968996794082347</v>
      </c>
    </row>
    <row r="3154" spans="1:6" ht="13.5">
      <c r="A3154" s="107">
        <f t="shared" si="149"/>
        <v>1.838022471334825</v>
      </c>
      <c r="C3154">
        <f t="shared" si="148"/>
        <v>0.9645070621127713</v>
      </c>
      <c r="F3154">
        <f t="shared" si="147"/>
        <v>5.967572104609123</v>
      </c>
    </row>
    <row r="3155" spans="1:6" ht="13.5">
      <c r="A3155" s="107">
        <f t="shared" si="149"/>
        <v>1.838522471334825</v>
      </c>
      <c r="C3155">
        <f t="shared" si="148"/>
        <v>0.9643749130284911</v>
      </c>
      <c r="F3155">
        <f t="shared" si="147"/>
        <v>5.966144841926756</v>
      </c>
    </row>
    <row r="3156" spans="1:6" ht="13.5">
      <c r="A3156" s="107">
        <f t="shared" si="149"/>
        <v>1.8390224713348249</v>
      </c>
      <c r="C3156">
        <f t="shared" si="148"/>
        <v>0.9642425228504877</v>
      </c>
      <c r="F3156">
        <f t="shared" si="147"/>
        <v>5.964715006575348</v>
      </c>
    </row>
    <row r="3157" spans="1:6" ht="13.5">
      <c r="A3157" s="107">
        <f t="shared" si="149"/>
        <v>1.8395224713348248</v>
      </c>
      <c r="C3157">
        <f t="shared" si="148"/>
        <v>0.9641098916118587</v>
      </c>
      <c r="F3157">
        <f t="shared" si="147"/>
        <v>5.963282599096086</v>
      </c>
    </row>
    <row r="3158" spans="1:6" ht="13.5">
      <c r="A3158" s="107">
        <f t="shared" si="149"/>
        <v>1.8400224713348248</v>
      </c>
      <c r="C3158">
        <f t="shared" si="148"/>
        <v>0.9639770193457617</v>
      </c>
      <c r="F3158">
        <f t="shared" si="147"/>
        <v>5.961847620031234</v>
      </c>
    </row>
    <row r="3159" spans="1:6" ht="13.5">
      <c r="A3159" s="107">
        <f t="shared" si="149"/>
        <v>1.8405224713348247</v>
      </c>
      <c r="C3159">
        <f t="shared" si="148"/>
        <v>0.9638439060854149</v>
      </c>
      <c r="F3159">
        <f t="shared" si="147"/>
        <v>5.960410069924137</v>
      </c>
    </row>
    <row r="3160" spans="1:6" ht="13.5">
      <c r="A3160" s="107">
        <f t="shared" si="149"/>
        <v>1.8410224713348247</v>
      </c>
      <c r="C3160">
        <f t="shared" si="148"/>
        <v>0.9637105518640966</v>
      </c>
      <c r="F3160">
        <f t="shared" si="147"/>
        <v>5.958969949319218</v>
      </c>
    </row>
    <row r="3161" spans="1:6" ht="13.5">
      <c r="A3161" s="107">
        <f t="shared" si="149"/>
        <v>1.8415224713348246</v>
      </c>
      <c r="C3161">
        <f t="shared" si="148"/>
        <v>0.9635769567151454</v>
      </c>
      <c r="F3161">
        <f t="shared" si="147"/>
        <v>5.95752725876198</v>
      </c>
    </row>
    <row r="3162" spans="1:6" ht="13.5">
      <c r="A3162" s="107">
        <f t="shared" si="149"/>
        <v>1.8420224713348246</v>
      </c>
      <c r="C3162">
        <f t="shared" si="148"/>
        <v>0.96344312067196</v>
      </c>
      <c r="F3162">
        <f t="shared" si="147"/>
        <v>5.956081998799006</v>
      </c>
    </row>
    <row r="3163" spans="1:6" ht="13.5">
      <c r="A3163" s="107">
        <f t="shared" si="149"/>
        <v>1.8425224713348245</v>
      </c>
      <c r="C3163">
        <f t="shared" si="148"/>
        <v>0.9633090437679995</v>
      </c>
      <c r="F3163">
        <f t="shared" si="147"/>
        <v>5.9546341699779655</v>
      </c>
    </row>
    <row r="3164" spans="1:6" ht="13.5">
      <c r="A3164" s="107">
        <f t="shared" si="149"/>
        <v>1.8430224713348244</v>
      </c>
      <c r="C3164">
        <f t="shared" si="148"/>
        <v>0.963174726036783</v>
      </c>
      <c r="F3164">
        <f t="shared" si="147"/>
        <v>5.953183772847597</v>
      </c>
    </row>
    <row r="3165" spans="1:6" ht="13.5">
      <c r="A3165" s="107">
        <f t="shared" si="149"/>
        <v>1.8435224713348244</v>
      </c>
      <c r="C3165">
        <f t="shared" si="148"/>
        <v>0.96304016751189</v>
      </c>
      <c r="F3165">
        <f t="shared" si="147"/>
        <v>5.951730807957734</v>
      </c>
    </row>
    <row r="3166" spans="1:6" ht="13.5">
      <c r="A3166" s="107">
        <f t="shared" si="149"/>
        <v>1.8440224713348243</v>
      </c>
      <c r="C3166">
        <f t="shared" si="148"/>
        <v>0.9629053682269603</v>
      </c>
      <c r="F3166">
        <f t="shared" si="147"/>
        <v>5.950275275859291</v>
      </c>
    </row>
    <row r="3167" spans="1:6" ht="13.5">
      <c r="A3167" s="107">
        <f t="shared" si="149"/>
        <v>1.8445224713348243</v>
      </c>
      <c r="C3167">
        <f t="shared" si="148"/>
        <v>0.9627703282156934</v>
      </c>
      <c r="F3167">
        <f t="shared" si="147"/>
        <v>5.948817177104254</v>
      </c>
    </row>
    <row r="3168" spans="1:6" ht="13.5">
      <c r="A3168" s="107">
        <f t="shared" si="149"/>
        <v>1.8450224713348242</v>
      </c>
      <c r="C3168">
        <f t="shared" si="148"/>
        <v>0.9626350475118495</v>
      </c>
      <c r="F3168">
        <f t="shared" si="147"/>
        <v>5.9473565122457055</v>
      </c>
    </row>
    <row r="3169" spans="1:6" ht="13.5">
      <c r="A3169" s="107">
        <f t="shared" si="149"/>
        <v>1.8455224713348242</v>
      </c>
      <c r="C3169">
        <f t="shared" si="148"/>
        <v>0.9624995261492487</v>
      </c>
      <c r="F3169">
        <f t="shared" si="147"/>
        <v>5.945893281837802</v>
      </c>
    </row>
    <row r="3170" spans="1:6" ht="13.5">
      <c r="A3170" s="107">
        <f t="shared" si="149"/>
        <v>1.846022471334824</v>
      </c>
      <c r="C3170">
        <f t="shared" si="148"/>
        <v>0.9623637641617715</v>
      </c>
      <c r="F3170">
        <f t="shared" si="147"/>
        <v>5.944427486435789</v>
      </c>
    </row>
    <row r="3171" spans="1:6" ht="13.5">
      <c r="A3171" s="107">
        <f t="shared" si="149"/>
        <v>1.846522471334824</v>
      </c>
      <c r="C3171">
        <f t="shared" si="148"/>
        <v>0.9622277615833581</v>
      </c>
      <c r="F3171">
        <f t="shared" si="147"/>
        <v>5.942959126595995</v>
      </c>
    </row>
    <row r="3172" spans="1:6" ht="13.5">
      <c r="A3172" s="107">
        <f t="shared" si="149"/>
        <v>1.847022471334824</v>
      </c>
      <c r="C3172">
        <f t="shared" si="148"/>
        <v>0.9620915184480094</v>
      </c>
      <c r="F3172">
        <f t="shared" si="147"/>
        <v>5.941488202875836</v>
      </c>
    </row>
    <row r="3173" spans="1:6" ht="13.5">
      <c r="A3173" s="107">
        <f t="shared" si="149"/>
        <v>1.847522471334824</v>
      </c>
      <c r="C3173">
        <f t="shared" si="148"/>
        <v>0.9619550347897862</v>
      </c>
      <c r="F3173">
        <f t="shared" si="147"/>
        <v>5.940014715833812</v>
      </c>
    </row>
    <row r="3174" spans="1:6" ht="13.5">
      <c r="A3174" s="107">
        <f t="shared" si="149"/>
        <v>1.848022471334824</v>
      </c>
      <c r="C3174">
        <f t="shared" si="148"/>
        <v>0.9618183106428092</v>
      </c>
      <c r="F3174">
        <f t="shared" si="147"/>
        <v>5.9385386660295065</v>
      </c>
    </row>
    <row r="3175" spans="1:6" ht="13.5">
      <c r="A3175" s="107">
        <f t="shared" si="149"/>
        <v>1.8485224713348238</v>
      </c>
      <c r="C3175">
        <f t="shared" si="148"/>
        <v>0.9616813460412595</v>
      </c>
      <c r="F3175">
        <f t="shared" si="147"/>
        <v>5.937060054023594</v>
      </c>
    </row>
    <row r="3176" spans="1:6" ht="13.5">
      <c r="A3176" s="107">
        <f t="shared" si="149"/>
        <v>1.8490224713348238</v>
      </c>
      <c r="C3176">
        <f t="shared" si="148"/>
        <v>0.9615441410193784</v>
      </c>
      <c r="F3176">
        <f t="shared" si="147"/>
        <v>5.935578880377829</v>
      </c>
    </row>
    <row r="3177" spans="1:6" ht="13.5">
      <c r="A3177" s="107">
        <f t="shared" si="149"/>
        <v>1.8495224713348237</v>
      </c>
      <c r="C3177">
        <f t="shared" si="148"/>
        <v>0.961406695611467</v>
      </c>
      <c r="F3177">
        <f t="shared" si="147"/>
        <v>5.934095145655067</v>
      </c>
    </row>
    <row r="3178" spans="1:6" ht="13.5">
      <c r="A3178" s="107">
        <f t="shared" si="149"/>
        <v>1.8500224713348237</v>
      </c>
      <c r="C3178">
        <f t="shared" si="148"/>
        <v>0.9612690098518867</v>
      </c>
      <c r="F3178">
        <f t="shared" si="147"/>
        <v>5.932608850419234</v>
      </c>
    </row>
    <row r="3179" spans="1:6" ht="13.5">
      <c r="A3179" s="107">
        <f t="shared" si="149"/>
        <v>1.8505224713348236</v>
      </c>
      <c r="C3179">
        <f t="shared" si="148"/>
        <v>0.961131083775059</v>
      </c>
      <c r="F3179">
        <f t="shared" si="147"/>
        <v>5.931119995235357</v>
      </c>
    </row>
    <row r="3180" spans="1:6" ht="13.5">
      <c r="A3180" s="107">
        <f t="shared" si="149"/>
        <v>1.8510224713348236</v>
      </c>
      <c r="C3180">
        <f t="shared" si="148"/>
        <v>0.9609929174154653</v>
      </c>
      <c r="F3180">
        <f t="shared" si="147"/>
        <v>5.9296285806695455</v>
      </c>
    </row>
    <row r="3181" spans="1:6" ht="13.5">
      <c r="A3181" s="107">
        <f t="shared" si="149"/>
        <v>1.8515224713348235</v>
      </c>
      <c r="C3181">
        <f t="shared" si="148"/>
        <v>0.9608545108076473</v>
      </c>
      <c r="F3181">
        <f t="shared" si="147"/>
        <v>5.928134607289</v>
      </c>
    </row>
    <row r="3182" spans="1:6" ht="13.5">
      <c r="A3182" s="107">
        <f t="shared" si="149"/>
        <v>1.8520224713348235</v>
      </c>
      <c r="C3182">
        <f t="shared" si="148"/>
        <v>0.9607158639862066</v>
      </c>
      <c r="F3182">
        <f t="shared" si="147"/>
        <v>5.926638075662013</v>
      </c>
    </row>
    <row r="3183" spans="1:6" ht="13.5">
      <c r="A3183" s="107">
        <f t="shared" si="149"/>
        <v>1.8525224713348234</v>
      </c>
      <c r="C3183">
        <f t="shared" si="148"/>
        <v>0.9605769769858049</v>
      </c>
      <c r="F3183">
        <f t="shared" si="147"/>
        <v>5.925138986357965</v>
      </c>
    </row>
    <row r="3184" spans="1:6" ht="13.5">
      <c r="A3184" s="107">
        <f t="shared" si="149"/>
        <v>1.8530224713348233</v>
      </c>
      <c r="C3184">
        <f t="shared" si="148"/>
        <v>0.9604378498411639</v>
      </c>
      <c r="F3184">
        <f t="shared" si="147"/>
        <v>5.923637339947325</v>
      </c>
    </row>
    <row r="3185" spans="1:6" ht="13.5">
      <c r="A3185" s="107">
        <f t="shared" si="149"/>
        <v>1.8535224713348233</v>
      </c>
      <c r="C3185">
        <f t="shared" si="148"/>
        <v>0.9602984825870655</v>
      </c>
      <c r="F3185">
        <f t="shared" si="147"/>
        <v>5.922133137001655</v>
      </c>
    </row>
    <row r="3186" spans="1:6" ht="13.5">
      <c r="A3186" s="107">
        <f t="shared" si="149"/>
        <v>1.8540224713348232</v>
      </c>
      <c r="C3186">
        <f t="shared" si="148"/>
        <v>0.9601588752583514</v>
      </c>
      <c r="F3186">
        <f t="shared" si="147"/>
        <v>5.9206263780936155</v>
      </c>
    </row>
    <row r="3187" spans="1:6" ht="13.5">
      <c r="A3187" s="107">
        <f t="shared" si="149"/>
        <v>1.8545224713348232</v>
      </c>
      <c r="C3187">
        <f t="shared" si="148"/>
        <v>0.9600190278899235</v>
      </c>
      <c r="F3187">
        <f t="shared" si="147"/>
        <v>5.919117063796945</v>
      </c>
    </row>
    <row r="3188" spans="1:6" ht="13.5">
      <c r="A3188" s="107">
        <f t="shared" si="149"/>
        <v>1.8550224713348231</v>
      </c>
      <c r="C3188">
        <f t="shared" si="148"/>
        <v>0.9598789405167437</v>
      </c>
      <c r="F3188">
        <f t="shared" si="147"/>
        <v>5.917605194686486</v>
      </c>
    </row>
    <row r="3189" spans="1:6" ht="13.5">
      <c r="A3189" s="107">
        <f t="shared" si="149"/>
        <v>1.855522471334823</v>
      </c>
      <c r="C3189">
        <f t="shared" si="148"/>
        <v>0.9597386131738337</v>
      </c>
      <c r="F3189">
        <f t="shared" si="147"/>
        <v>5.916090771338172</v>
      </c>
    </row>
    <row r="3190" spans="1:6" ht="13.5">
      <c r="A3190" s="107">
        <f t="shared" si="149"/>
        <v>1.856022471334823</v>
      </c>
      <c r="C3190">
        <f t="shared" si="148"/>
        <v>0.9595980458962755</v>
      </c>
      <c r="F3190">
        <f t="shared" si="147"/>
        <v>5.914573794329023</v>
      </c>
    </row>
    <row r="3191" spans="1:6" ht="13.5">
      <c r="A3191" s="107">
        <f t="shared" si="149"/>
        <v>1.856522471334823</v>
      </c>
      <c r="C3191">
        <f t="shared" si="148"/>
        <v>0.9594572387192107</v>
      </c>
      <c r="F3191">
        <f t="shared" si="147"/>
        <v>5.913054264237165</v>
      </c>
    </row>
    <row r="3192" spans="1:6" ht="13.5">
      <c r="A3192" s="107">
        <f t="shared" si="149"/>
        <v>1.857022471334823</v>
      </c>
      <c r="C3192">
        <f t="shared" si="148"/>
        <v>0.9593161916778413</v>
      </c>
      <c r="F3192">
        <f t="shared" si="147"/>
        <v>5.9115321816418085</v>
      </c>
    </row>
    <row r="3193" spans="1:6" ht="13.5">
      <c r="A3193" s="107">
        <f t="shared" si="149"/>
        <v>1.8575224713348228</v>
      </c>
      <c r="C3193">
        <f t="shared" si="148"/>
        <v>0.959174904807429</v>
      </c>
      <c r="F3193">
        <f t="shared" si="147"/>
        <v>5.910007547123263</v>
      </c>
    </row>
    <row r="3194" spans="1:6" ht="13.5">
      <c r="A3194" s="107">
        <f t="shared" si="149"/>
        <v>1.8580224713348228</v>
      </c>
      <c r="C3194">
        <f t="shared" si="148"/>
        <v>0.9590333781432954</v>
      </c>
      <c r="F3194">
        <f t="shared" si="147"/>
        <v>5.908480361262937</v>
      </c>
    </row>
    <row r="3195" spans="1:6" ht="13.5">
      <c r="A3195" s="107">
        <f t="shared" si="149"/>
        <v>1.8585224713348227</v>
      </c>
      <c r="C3195">
        <f t="shared" si="148"/>
        <v>0.9588916117208223</v>
      </c>
      <c r="F3195">
        <f t="shared" si="147"/>
        <v>5.906950624643323</v>
      </c>
    </row>
    <row r="3196" spans="1:6" ht="13.5">
      <c r="A3196" s="107">
        <f t="shared" si="149"/>
        <v>1.8590224713348227</v>
      </c>
      <c r="C3196">
        <f t="shared" si="148"/>
        <v>0.9587496055754513</v>
      </c>
      <c r="F3196">
        <f t="shared" si="147"/>
        <v>5.905418337848028</v>
      </c>
    </row>
    <row r="3197" spans="1:6" ht="13.5">
      <c r="A3197" s="107">
        <f t="shared" si="149"/>
        <v>1.8595224713348226</v>
      </c>
      <c r="C3197">
        <f t="shared" si="148"/>
        <v>0.9586073597426839</v>
      </c>
      <c r="F3197">
        <f t="shared" si="147"/>
        <v>5.9038835014617375</v>
      </c>
    </row>
    <row r="3198" spans="1:6" ht="13.5">
      <c r="A3198" s="107">
        <f t="shared" si="149"/>
        <v>1.8600224713348226</v>
      </c>
      <c r="C3198">
        <f t="shared" si="148"/>
        <v>0.9584648742580815</v>
      </c>
      <c r="F3198">
        <f t="shared" si="147"/>
        <v>5.90234611607025</v>
      </c>
    </row>
    <row r="3199" spans="1:6" ht="13.5">
      <c r="A3199" s="107">
        <f t="shared" si="149"/>
        <v>1.8605224713348225</v>
      </c>
      <c r="C3199">
        <f t="shared" si="148"/>
        <v>0.9583221491572654</v>
      </c>
      <c r="F3199">
        <f t="shared" si="147"/>
        <v>5.900806182260447</v>
      </c>
    </row>
    <row r="3200" spans="1:6" ht="13.5">
      <c r="A3200" s="107">
        <f t="shared" si="149"/>
        <v>1.8610224713348225</v>
      </c>
      <c r="C3200">
        <f t="shared" si="148"/>
        <v>0.9581791844759172</v>
      </c>
      <c r="F3200">
        <f t="shared" si="147"/>
        <v>5.899263700620327</v>
      </c>
    </row>
    <row r="3201" spans="1:6" ht="13.5">
      <c r="A3201" s="107">
        <f t="shared" si="149"/>
        <v>1.8615224713348224</v>
      </c>
      <c r="C3201">
        <f t="shared" si="148"/>
        <v>0.9580359802497779</v>
      </c>
      <c r="F3201">
        <f t="shared" si="147"/>
        <v>5.8977186717389705</v>
      </c>
    </row>
    <row r="3202" spans="1:6" ht="13.5">
      <c r="A3202" s="107">
        <f t="shared" si="149"/>
        <v>1.8620224713348223</v>
      </c>
      <c r="C3202">
        <f t="shared" si="148"/>
        <v>0.9578925365146485</v>
      </c>
      <c r="F3202">
        <f t="shared" si="147"/>
        <v>5.896171096206568</v>
      </c>
    </row>
    <row r="3203" spans="1:6" ht="13.5">
      <c r="A3203" s="107">
        <f t="shared" si="149"/>
        <v>1.8625224713348223</v>
      </c>
      <c r="C3203">
        <f t="shared" si="148"/>
        <v>0.9577488533063898</v>
      </c>
      <c r="F3203">
        <f t="shared" si="147"/>
        <v>5.894620974614403</v>
      </c>
    </row>
    <row r="3204" spans="1:6" ht="13.5">
      <c r="A3204" s="107">
        <f t="shared" si="149"/>
        <v>1.8630224713348222</v>
      </c>
      <c r="C3204">
        <f t="shared" si="148"/>
        <v>0.9576049306609229</v>
      </c>
      <c r="F3204">
        <f t="shared" si="147"/>
        <v>5.893068307554863</v>
      </c>
    </row>
    <row r="3205" spans="1:6" ht="13.5">
      <c r="A3205" s="107">
        <f t="shared" si="149"/>
        <v>1.8635224713348222</v>
      </c>
      <c r="C3205">
        <f t="shared" si="148"/>
        <v>0.9574607686142282</v>
      </c>
      <c r="F3205">
        <f t="shared" si="147"/>
        <v>5.8915130956214385</v>
      </c>
    </row>
    <row r="3206" spans="1:6" ht="13.5">
      <c r="A3206" s="107">
        <f t="shared" si="149"/>
        <v>1.8640224713348221</v>
      </c>
      <c r="C3206">
        <f t="shared" si="148"/>
        <v>0.9573163672023465</v>
      </c>
      <c r="F3206">
        <f t="shared" si="147"/>
        <v>5.889955339408717</v>
      </c>
    </row>
    <row r="3207" spans="1:6" ht="13.5">
      <c r="A3207" s="107">
        <f t="shared" si="149"/>
        <v>1.864522471334822</v>
      </c>
      <c r="C3207">
        <f t="shared" si="148"/>
        <v>0.9571717264613779</v>
      </c>
      <c r="F3207">
        <f t="shared" si="147"/>
        <v>5.888395039512391</v>
      </c>
    </row>
    <row r="3208" spans="1:6" ht="13.5">
      <c r="A3208" s="107">
        <f t="shared" si="149"/>
        <v>1.865022471334822</v>
      </c>
      <c r="C3208">
        <f t="shared" si="148"/>
        <v>0.9570268464274827</v>
      </c>
      <c r="F3208">
        <f aca="true" t="shared" si="150" ref="F3208:F3271">(Vdc_min_s1*C3208-Vo_s1)*(Vdc_min_s1*C3208-Vo_s1)*0.0005/C3208</f>
        <v>5.886832196529257</v>
      </c>
    </row>
    <row r="3209" spans="1:6" ht="13.5">
      <c r="A3209" s="107">
        <f t="shared" si="149"/>
        <v>1.865522471334822</v>
      </c>
      <c r="C3209">
        <f t="shared" si="148"/>
        <v>0.9568817271368809</v>
      </c>
      <c r="F3209">
        <f t="shared" si="150"/>
        <v>5.8852668110572095</v>
      </c>
    </row>
    <row r="3210" spans="1:6" ht="13.5">
      <c r="A3210" s="107">
        <f t="shared" si="149"/>
        <v>1.866022471334822</v>
      </c>
      <c r="C3210">
        <f aca="true" t="shared" si="151" ref="C3210:C3273">SIN(A3210)</f>
        <v>0.9567363686258522</v>
      </c>
      <c r="F3210">
        <f t="shared" si="150"/>
        <v>5.883698883695253</v>
      </c>
    </row>
    <row r="3211" spans="1:6" ht="13.5">
      <c r="A3211" s="107">
        <f aca="true" t="shared" si="152" ref="A3211:A3274">A3210+0.0005</f>
        <v>1.8665224713348219</v>
      </c>
      <c r="C3211">
        <f t="shared" si="151"/>
        <v>0.9565907709307364</v>
      </c>
      <c r="F3211">
        <f t="shared" si="150"/>
        <v>5.882128415043488</v>
      </c>
    </row>
    <row r="3212" spans="1:6" ht="13.5">
      <c r="A3212" s="107">
        <f t="shared" si="152"/>
        <v>1.8670224713348218</v>
      </c>
      <c r="C3212">
        <f t="shared" si="151"/>
        <v>0.9564449340879329</v>
      </c>
      <c r="F3212">
        <f t="shared" si="150"/>
        <v>5.880555405703127</v>
      </c>
    </row>
    <row r="3213" spans="1:6" ht="13.5">
      <c r="A3213" s="107">
        <f t="shared" si="152"/>
        <v>1.8675224713348217</v>
      </c>
      <c r="C3213">
        <f t="shared" si="151"/>
        <v>0.9562988581339008</v>
      </c>
      <c r="F3213">
        <f t="shared" si="150"/>
        <v>5.878979856276485</v>
      </c>
    </row>
    <row r="3214" spans="1:6" ht="13.5">
      <c r="A3214" s="107">
        <f t="shared" si="152"/>
        <v>1.8680224713348217</v>
      </c>
      <c r="C3214">
        <f t="shared" si="151"/>
        <v>0.9561525431051591</v>
      </c>
      <c r="F3214">
        <f t="shared" si="150"/>
        <v>5.877401767366983</v>
      </c>
    </row>
    <row r="3215" spans="1:6" ht="13.5">
      <c r="A3215" s="107">
        <f t="shared" si="152"/>
        <v>1.8685224713348216</v>
      </c>
      <c r="C3215">
        <f t="shared" si="151"/>
        <v>0.9560059890382867</v>
      </c>
      <c r="F3215">
        <f t="shared" si="150"/>
        <v>5.875821139579145</v>
      </c>
    </row>
    <row r="3216" spans="1:6" ht="13.5">
      <c r="A3216" s="107">
        <f t="shared" si="152"/>
        <v>1.8690224713348216</v>
      </c>
      <c r="C3216">
        <f t="shared" si="151"/>
        <v>0.955859195969922</v>
      </c>
      <c r="F3216">
        <f t="shared" si="150"/>
        <v>5.874237973518608</v>
      </c>
    </row>
    <row r="3217" spans="1:6" ht="13.5">
      <c r="A3217" s="107">
        <f t="shared" si="152"/>
        <v>1.8695224713348215</v>
      </c>
      <c r="C3217">
        <f t="shared" si="151"/>
        <v>0.9557121639367632</v>
      </c>
      <c r="F3217">
        <f t="shared" si="150"/>
        <v>5.872652269792111</v>
      </c>
    </row>
    <row r="3218" spans="1:6" ht="13.5">
      <c r="A3218" s="107">
        <f t="shared" si="152"/>
        <v>1.8700224713348215</v>
      </c>
      <c r="C3218">
        <f t="shared" si="151"/>
        <v>0.9555648929755685</v>
      </c>
      <c r="F3218">
        <f t="shared" si="150"/>
        <v>5.871064029007501</v>
      </c>
    </row>
    <row r="3219" spans="1:6" ht="13.5">
      <c r="A3219" s="107">
        <f t="shared" si="152"/>
        <v>1.8705224713348214</v>
      </c>
      <c r="C3219">
        <f t="shared" si="151"/>
        <v>0.9554173831231554</v>
      </c>
      <c r="F3219">
        <f t="shared" si="150"/>
        <v>5.869473251773737</v>
      </c>
    </row>
    <row r="3220" spans="1:6" ht="13.5">
      <c r="A3220" s="107">
        <f t="shared" si="152"/>
        <v>1.8710224713348214</v>
      </c>
      <c r="C3220">
        <f t="shared" si="151"/>
        <v>0.9552696344164016</v>
      </c>
      <c r="F3220">
        <f t="shared" si="150"/>
        <v>5.8678799387008835</v>
      </c>
    </row>
    <row r="3221" spans="1:6" ht="13.5">
      <c r="A3221" s="107">
        <f t="shared" si="152"/>
        <v>1.8715224713348213</v>
      </c>
      <c r="C3221">
        <f t="shared" si="151"/>
        <v>0.9551216468922441</v>
      </c>
      <c r="F3221">
        <f t="shared" si="150"/>
        <v>5.866284090400119</v>
      </c>
    </row>
    <row r="3222" spans="1:6" ht="13.5">
      <c r="A3222" s="107">
        <f t="shared" si="152"/>
        <v>1.8720224713348212</v>
      </c>
      <c r="C3222">
        <f t="shared" si="151"/>
        <v>0.95497342058768</v>
      </c>
      <c r="F3222">
        <f t="shared" si="150"/>
        <v>5.864685707483721</v>
      </c>
    </row>
    <row r="3223" spans="1:6" ht="13.5">
      <c r="A3223" s="107">
        <f t="shared" si="152"/>
        <v>1.8725224713348212</v>
      </c>
      <c r="C3223">
        <f t="shared" si="151"/>
        <v>0.9548249555397655</v>
      </c>
      <c r="F3223">
        <f t="shared" si="150"/>
        <v>5.8630847905650905</v>
      </c>
    </row>
    <row r="3224" spans="1:6" ht="13.5">
      <c r="A3224" s="107">
        <f t="shared" si="152"/>
        <v>1.8730224713348211</v>
      </c>
      <c r="C3224">
        <f t="shared" si="151"/>
        <v>0.9546762517856172</v>
      </c>
      <c r="F3224">
        <f t="shared" si="150"/>
        <v>5.86148134025873</v>
      </c>
    </row>
    <row r="3225" spans="1:6" ht="13.5">
      <c r="A3225" s="107">
        <f t="shared" si="152"/>
        <v>1.873522471334821</v>
      </c>
      <c r="C3225">
        <f t="shared" si="151"/>
        <v>0.954527309362411</v>
      </c>
      <c r="F3225">
        <f t="shared" si="150"/>
        <v>5.85987535718026</v>
      </c>
    </row>
    <row r="3226" spans="1:6" ht="13.5">
      <c r="A3226" s="107">
        <f t="shared" si="152"/>
        <v>1.874022471334821</v>
      </c>
      <c r="C3226">
        <f t="shared" si="151"/>
        <v>0.9543781283073823</v>
      </c>
      <c r="F3226">
        <f t="shared" si="150"/>
        <v>5.858266841946412</v>
      </c>
    </row>
    <row r="3227" spans="1:6" ht="13.5">
      <c r="A3227" s="107">
        <f t="shared" si="152"/>
        <v>1.874522471334821</v>
      </c>
      <c r="C3227">
        <f t="shared" si="151"/>
        <v>0.9542287086578266</v>
      </c>
      <c r="F3227">
        <f t="shared" si="150"/>
        <v>5.85665579517502</v>
      </c>
    </row>
    <row r="3228" spans="1:6" ht="13.5">
      <c r="A3228" s="107">
        <f t="shared" si="152"/>
        <v>1.875022471334821</v>
      </c>
      <c r="C3228">
        <f t="shared" si="151"/>
        <v>0.9540790504510988</v>
      </c>
      <c r="F3228">
        <f t="shared" si="150"/>
        <v>5.855042217485053</v>
      </c>
    </row>
    <row r="3229" spans="1:6" ht="13.5">
      <c r="A3229" s="107">
        <f t="shared" si="152"/>
        <v>1.8755224713348209</v>
      </c>
      <c r="C3229">
        <f t="shared" si="151"/>
        <v>0.9539291537246132</v>
      </c>
      <c r="F3229">
        <f t="shared" si="150"/>
        <v>5.853426109496565</v>
      </c>
    </row>
    <row r="3230" spans="1:6" ht="13.5">
      <c r="A3230" s="107">
        <f t="shared" si="152"/>
        <v>1.8760224713348208</v>
      </c>
      <c r="C3230">
        <f t="shared" si="151"/>
        <v>0.9537790185158441</v>
      </c>
      <c r="F3230">
        <f t="shared" si="150"/>
        <v>5.8518074718307505</v>
      </c>
    </row>
    <row r="3231" spans="1:6" ht="13.5">
      <c r="A3231" s="107">
        <f t="shared" si="152"/>
        <v>1.8765224713348208</v>
      </c>
      <c r="C3231">
        <f t="shared" si="151"/>
        <v>0.9536286448623255</v>
      </c>
      <c r="F3231">
        <f t="shared" si="150"/>
        <v>5.850186305109903</v>
      </c>
    </row>
    <row r="3232" spans="1:6" ht="13.5">
      <c r="A3232" s="107">
        <f t="shared" si="152"/>
        <v>1.8770224713348207</v>
      </c>
      <c r="C3232">
        <f t="shared" si="151"/>
        <v>0.9534780328016504</v>
      </c>
      <c r="F3232">
        <f t="shared" si="150"/>
        <v>5.848562609957435</v>
      </c>
    </row>
    <row r="3233" spans="1:6" ht="13.5">
      <c r="A3233" s="107">
        <f t="shared" si="152"/>
        <v>1.8775224713348206</v>
      </c>
      <c r="C3233">
        <f t="shared" si="151"/>
        <v>0.9533271823714723</v>
      </c>
      <c r="F3233">
        <f t="shared" si="150"/>
        <v>5.8469363869978785</v>
      </c>
    </row>
    <row r="3234" spans="1:6" ht="13.5">
      <c r="A3234" s="107">
        <f t="shared" si="152"/>
        <v>1.8780224713348206</v>
      </c>
      <c r="C3234">
        <f t="shared" si="151"/>
        <v>0.9531760936095035</v>
      </c>
      <c r="F3234">
        <f t="shared" si="150"/>
        <v>5.845307636856878</v>
      </c>
    </row>
    <row r="3235" spans="1:6" ht="13.5">
      <c r="A3235" s="107">
        <f t="shared" si="152"/>
        <v>1.8785224713348205</v>
      </c>
      <c r="C3235">
        <f t="shared" si="151"/>
        <v>0.9530247665535162</v>
      </c>
      <c r="F3235">
        <f t="shared" si="150"/>
        <v>5.8436763601611945</v>
      </c>
    </row>
    <row r="3236" spans="1:6" ht="13.5">
      <c r="A3236" s="107">
        <f t="shared" si="152"/>
        <v>1.8790224713348205</v>
      </c>
      <c r="C3236">
        <f t="shared" si="151"/>
        <v>0.9528732012413423</v>
      </c>
      <c r="F3236">
        <f t="shared" si="150"/>
        <v>5.842042557538716</v>
      </c>
    </row>
    <row r="3237" spans="1:6" ht="13.5">
      <c r="A3237" s="107">
        <f t="shared" si="152"/>
        <v>1.8795224713348204</v>
      </c>
      <c r="C3237">
        <f t="shared" si="151"/>
        <v>0.952721397710873</v>
      </c>
      <c r="F3237">
        <f t="shared" si="150"/>
        <v>5.840406229618429</v>
      </c>
    </row>
    <row r="3238" spans="1:6" ht="13.5">
      <c r="A3238" s="107">
        <f t="shared" si="152"/>
        <v>1.8800224713348204</v>
      </c>
      <c r="C3238">
        <f t="shared" si="151"/>
        <v>0.9525693560000593</v>
      </c>
      <c r="F3238">
        <f t="shared" si="150"/>
        <v>5.83876737703046</v>
      </c>
    </row>
    <row r="3239" spans="1:6" ht="13.5">
      <c r="A3239" s="107">
        <f t="shared" si="152"/>
        <v>1.8805224713348203</v>
      </c>
      <c r="C3239">
        <f t="shared" si="151"/>
        <v>0.9524170761469115</v>
      </c>
      <c r="F3239">
        <f t="shared" si="150"/>
        <v>5.837126000406041</v>
      </c>
    </row>
    <row r="3240" spans="1:6" ht="13.5">
      <c r="A3240" s="107">
        <f t="shared" si="152"/>
        <v>1.8810224713348203</v>
      </c>
      <c r="C3240">
        <f t="shared" si="151"/>
        <v>0.9522645581894997</v>
      </c>
      <c r="F3240">
        <f t="shared" si="150"/>
        <v>5.8354821003775275</v>
      </c>
    </row>
    <row r="3241" spans="1:6" ht="13.5">
      <c r="A3241" s="107">
        <f t="shared" si="152"/>
        <v>1.8815224713348202</v>
      </c>
      <c r="C3241">
        <f t="shared" si="151"/>
        <v>0.9521118021659533</v>
      </c>
      <c r="F3241">
        <f t="shared" si="150"/>
        <v>5.833835677578398</v>
      </c>
    </row>
    <row r="3242" spans="1:6" ht="13.5">
      <c r="A3242" s="107">
        <f t="shared" si="152"/>
        <v>1.8820224713348201</v>
      </c>
      <c r="C3242">
        <f t="shared" si="151"/>
        <v>0.9519588081144612</v>
      </c>
      <c r="F3242">
        <f t="shared" si="150"/>
        <v>5.832186732643251</v>
      </c>
    </row>
    <row r="3243" spans="1:6" ht="13.5">
      <c r="A3243" s="107">
        <f t="shared" si="152"/>
        <v>1.88252247133482</v>
      </c>
      <c r="C3243">
        <f t="shared" si="151"/>
        <v>0.9518055760732721</v>
      </c>
      <c r="F3243">
        <f t="shared" si="150"/>
        <v>5.830535266207801</v>
      </c>
    </row>
    <row r="3244" spans="1:6" ht="13.5">
      <c r="A3244" s="107">
        <f t="shared" si="152"/>
        <v>1.88302247133482</v>
      </c>
      <c r="C3244">
        <f t="shared" si="151"/>
        <v>0.951652106080694</v>
      </c>
      <c r="F3244">
        <f t="shared" si="150"/>
        <v>5.828881278908891</v>
      </c>
    </row>
    <row r="3245" spans="1:6" ht="13.5">
      <c r="A3245" s="107">
        <f t="shared" si="152"/>
        <v>1.88352247133482</v>
      </c>
      <c r="C3245">
        <f t="shared" si="151"/>
        <v>0.9514983981750943</v>
      </c>
      <c r="F3245">
        <f t="shared" si="150"/>
        <v>5.827224771384488</v>
      </c>
    </row>
    <row r="3246" spans="1:6" ht="13.5">
      <c r="A3246" s="107">
        <f t="shared" si="152"/>
        <v>1.88402247133482</v>
      </c>
      <c r="C3246">
        <f t="shared" si="151"/>
        <v>0.9513444523949</v>
      </c>
      <c r="F3246">
        <f t="shared" si="150"/>
        <v>5.825565744273672</v>
      </c>
    </row>
    <row r="3247" spans="1:6" ht="13.5">
      <c r="A3247" s="107">
        <f t="shared" si="152"/>
        <v>1.8845224713348199</v>
      </c>
      <c r="C3247">
        <f t="shared" si="151"/>
        <v>0.9511902687785975</v>
      </c>
      <c r="F3247">
        <f t="shared" si="150"/>
        <v>5.823904198216659</v>
      </c>
    </row>
    <row r="3248" spans="1:6" ht="13.5">
      <c r="A3248" s="107">
        <f t="shared" si="152"/>
        <v>1.8850224713348198</v>
      </c>
      <c r="C3248">
        <f t="shared" si="151"/>
        <v>0.9510358473647328</v>
      </c>
      <c r="F3248">
        <f t="shared" si="150"/>
        <v>5.822240133854778</v>
      </c>
    </row>
    <row r="3249" spans="1:6" ht="13.5">
      <c r="A3249" s="107">
        <f t="shared" si="152"/>
        <v>1.8855224713348198</v>
      </c>
      <c r="C3249">
        <f t="shared" si="151"/>
        <v>0.9508811881919113</v>
      </c>
      <c r="F3249">
        <f t="shared" si="150"/>
        <v>5.820573551830498</v>
      </c>
    </row>
    <row r="3250" spans="1:6" ht="13.5">
      <c r="A3250" s="107">
        <f t="shared" si="152"/>
        <v>1.8860224713348197</v>
      </c>
      <c r="C3250">
        <f t="shared" si="151"/>
        <v>0.9507262912987976</v>
      </c>
      <c r="F3250">
        <f t="shared" si="150"/>
        <v>5.818904452787396</v>
      </c>
    </row>
    <row r="3251" spans="1:6" ht="13.5">
      <c r="A3251" s="107">
        <f t="shared" si="152"/>
        <v>1.8865224713348197</v>
      </c>
      <c r="C3251">
        <f t="shared" si="151"/>
        <v>0.9505711567241161</v>
      </c>
      <c r="F3251">
        <f t="shared" si="150"/>
        <v>5.81723283737019</v>
      </c>
    </row>
    <row r="3252" spans="1:6" ht="13.5">
      <c r="A3252" s="107">
        <f t="shared" si="152"/>
        <v>1.8870224713348196</v>
      </c>
      <c r="C3252">
        <f t="shared" si="151"/>
        <v>0.9504157845066503</v>
      </c>
      <c r="F3252">
        <f t="shared" si="150"/>
        <v>5.81555870622471</v>
      </c>
    </row>
    <row r="3253" spans="1:6" ht="13.5">
      <c r="A3253" s="107">
        <f t="shared" si="152"/>
        <v>1.8875224713348195</v>
      </c>
      <c r="C3253">
        <f t="shared" si="151"/>
        <v>0.9502601746852434</v>
      </c>
      <c r="F3253">
        <f t="shared" si="150"/>
        <v>5.813882059997929</v>
      </c>
    </row>
    <row r="3254" spans="1:6" ht="13.5">
      <c r="A3254" s="107">
        <f t="shared" si="152"/>
        <v>1.8880224713348195</v>
      </c>
      <c r="C3254">
        <f t="shared" si="151"/>
        <v>0.9501043272987977</v>
      </c>
      <c r="F3254">
        <f t="shared" si="150"/>
        <v>5.812202899337937</v>
      </c>
    </row>
    <row r="3255" spans="1:6" ht="13.5">
      <c r="A3255" s="107">
        <f t="shared" si="152"/>
        <v>1.8885224713348194</v>
      </c>
      <c r="C3255">
        <f t="shared" si="151"/>
        <v>0.9499482423862751</v>
      </c>
      <c r="F3255">
        <f t="shared" si="150"/>
        <v>5.810521224893954</v>
      </c>
    </row>
    <row r="3256" spans="1:6" ht="13.5">
      <c r="A3256" s="107">
        <f t="shared" si="152"/>
        <v>1.8890224713348194</v>
      </c>
      <c r="C3256">
        <f t="shared" si="151"/>
        <v>0.9497919199866969</v>
      </c>
      <c r="F3256">
        <f t="shared" si="150"/>
        <v>5.808837037316337</v>
      </c>
    </row>
    <row r="3257" spans="1:6" ht="13.5">
      <c r="A3257" s="107">
        <f t="shared" si="152"/>
        <v>1.8895224713348193</v>
      </c>
      <c r="C3257">
        <f t="shared" si="151"/>
        <v>0.9496353601391436</v>
      </c>
      <c r="F3257">
        <f t="shared" si="150"/>
        <v>5.80715033725656</v>
      </c>
    </row>
    <row r="3258" spans="1:6" ht="13.5">
      <c r="A3258" s="107">
        <f t="shared" si="152"/>
        <v>1.8900224713348193</v>
      </c>
      <c r="C3258">
        <f t="shared" si="151"/>
        <v>0.9494785628827553</v>
      </c>
      <c r="F3258">
        <f t="shared" si="150"/>
        <v>5.805461125367235</v>
      </c>
    </row>
    <row r="3259" spans="1:6" ht="13.5">
      <c r="A3259" s="107">
        <f t="shared" si="152"/>
        <v>1.8905224713348192</v>
      </c>
      <c r="C3259">
        <f t="shared" si="151"/>
        <v>0.9493215282567312</v>
      </c>
      <c r="F3259">
        <f t="shared" si="150"/>
        <v>5.803769402302105</v>
      </c>
    </row>
    <row r="3260" spans="1:6" ht="13.5">
      <c r="A3260" s="107">
        <f t="shared" si="152"/>
        <v>1.8910224713348192</v>
      </c>
      <c r="C3260">
        <f t="shared" si="151"/>
        <v>0.94916425630033</v>
      </c>
      <c r="F3260">
        <f t="shared" si="150"/>
        <v>5.802075168716042</v>
      </c>
    </row>
    <row r="3261" spans="1:6" ht="13.5">
      <c r="A3261" s="107">
        <f t="shared" si="152"/>
        <v>1.891522471334819</v>
      </c>
      <c r="C3261">
        <f t="shared" si="151"/>
        <v>0.9490067470528697</v>
      </c>
      <c r="F3261">
        <f t="shared" si="150"/>
        <v>5.8003784252650545</v>
      </c>
    </row>
    <row r="3262" spans="1:6" ht="13.5">
      <c r="A3262" s="107">
        <f t="shared" si="152"/>
        <v>1.892022471334819</v>
      </c>
      <c r="C3262">
        <f t="shared" si="151"/>
        <v>0.9488490005537275</v>
      </c>
      <c r="F3262">
        <f t="shared" si="150"/>
        <v>5.798679172606277</v>
      </c>
    </row>
    <row r="3263" spans="1:6" ht="13.5">
      <c r="A3263" s="107">
        <f t="shared" si="152"/>
        <v>1.892522471334819</v>
      </c>
      <c r="C3263">
        <f t="shared" si="151"/>
        <v>0.94869101684234</v>
      </c>
      <c r="F3263">
        <f t="shared" si="150"/>
        <v>5.79697741139798</v>
      </c>
    </row>
    <row r="3264" spans="1:6" ht="13.5">
      <c r="A3264" s="107">
        <f t="shared" si="152"/>
        <v>1.893022471334819</v>
      </c>
      <c r="C3264">
        <f t="shared" si="151"/>
        <v>0.9485327959582034</v>
      </c>
      <c r="F3264">
        <f t="shared" si="150"/>
        <v>5.795273142299568</v>
      </c>
    </row>
    <row r="3265" spans="1:6" ht="13.5">
      <c r="A3265" s="107">
        <f t="shared" si="152"/>
        <v>1.8935224713348189</v>
      </c>
      <c r="C3265">
        <f t="shared" si="151"/>
        <v>0.9483743379408728</v>
      </c>
      <c r="F3265">
        <f t="shared" si="150"/>
        <v>5.793566365971581</v>
      </c>
    </row>
    <row r="3266" spans="1:6" ht="13.5">
      <c r="A3266" s="107">
        <f t="shared" si="152"/>
        <v>1.8940224713348188</v>
      </c>
      <c r="C3266">
        <f t="shared" si="151"/>
        <v>0.9482156428299625</v>
      </c>
      <c r="F3266">
        <f t="shared" si="150"/>
        <v>5.791857083075695</v>
      </c>
    </row>
    <row r="3267" spans="1:6" ht="13.5">
      <c r="A3267" s="107">
        <f t="shared" si="152"/>
        <v>1.8945224713348188</v>
      </c>
      <c r="C3267">
        <f t="shared" si="151"/>
        <v>0.9480567106651465</v>
      </c>
      <c r="F3267">
        <f t="shared" si="150"/>
        <v>5.7901452942747165</v>
      </c>
    </row>
    <row r="3268" spans="1:6" ht="13.5">
      <c r="A3268" s="107">
        <f t="shared" si="152"/>
        <v>1.8950224713348187</v>
      </c>
      <c r="C3268">
        <f t="shared" si="151"/>
        <v>0.9478975414861578</v>
      </c>
      <c r="F3268">
        <f t="shared" si="150"/>
        <v>5.788431000232597</v>
      </c>
    </row>
    <row r="3269" spans="1:6" ht="13.5">
      <c r="A3269" s="107">
        <f t="shared" si="152"/>
        <v>1.8955224713348187</v>
      </c>
      <c r="C3269">
        <f t="shared" si="151"/>
        <v>0.9477381353327886</v>
      </c>
      <c r="F3269">
        <f t="shared" si="150"/>
        <v>5.786714201614412</v>
      </c>
    </row>
    <row r="3270" spans="1:6" ht="13.5">
      <c r="A3270" s="107">
        <f t="shared" si="152"/>
        <v>1.8960224713348186</v>
      </c>
      <c r="C3270">
        <f t="shared" si="151"/>
        <v>0.9475784922448905</v>
      </c>
      <c r="F3270">
        <f t="shared" si="150"/>
        <v>5.7849948990863895</v>
      </c>
    </row>
    <row r="3271" spans="1:6" ht="13.5">
      <c r="A3271" s="107">
        <f t="shared" si="152"/>
        <v>1.8965224713348185</v>
      </c>
      <c r="C3271">
        <f t="shared" si="151"/>
        <v>0.9474186122623743</v>
      </c>
      <c r="F3271">
        <f t="shared" si="150"/>
        <v>5.783273093315882</v>
      </c>
    </row>
    <row r="3272" spans="1:6" ht="13.5">
      <c r="A3272" s="107">
        <f t="shared" si="152"/>
        <v>1.8970224713348185</v>
      </c>
      <c r="C3272">
        <f t="shared" si="151"/>
        <v>0.94725849542521</v>
      </c>
      <c r="F3272">
        <f aca="true" t="shared" si="153" ref="F3272:F3335">(Vdc_min_s1*C3272-Vo_s1)*(Vdc_min_s1*C3272-Vo_s1)*0.0005/C3272</f>
        <v>5.781548784971394</v>
      </c>
    </row>
    <row r="3273" spans="1:6" ht="13.5">
      <c r="A3273" s="107">
        <f t="shared" si="152"/>
        <v>1.8975224713348184</v>
      </c>
      <c r="C3273">
        <f t="shared" si="151"/>
        <v>0.9470981417734268</v>
      </c>
      <c r="F3273">
        <f t="shared" si="153"/>
        <v>5.779821974722556</v>
      </c>
    </row>
    <row r="3274" spans="1:6" ht="13.5">
      <c r="A3274" s="107">
        <f t="shared" si="152"/>
        <v>1.8980224713348184</v>
      </c>
      <c r="C3274">
        <f aca="true" t="shared" si="154" ref="C3274:C3337">SIN(A3274)</f>
        <v>0.946937551347113</v>
      </c>
      <c r="F3274">
        <f t="shared" si="153"/>
        <v>5.778092663240151</v>
      </c>
    </row>
    <row r="3275" spans="1:6" ht="13.5">
      <c r="A3275" s="107">
        <f aca="true" t="shared" si="155" ref="A3275:A3338">A3274+0.0005</f>
        <v>1.8985224713348183</v>
      </c>
      <c r="C3275">
        <f t="shared" si="154"/>
        <v>0.9467767241864163</v>
      </c>
      <c r="F3275">
        <f t="shared" si="153"/>
        <v>5.776360851196092</v>
      </c>
    </row>
    <row r="3276" spans="1:6" ht="13.5">
      <c r="A3276" s="107">
        <f t="shared" si="155"/>
        <v>1.8990224713348183</v>
      </c>
      <c r="C3276">
        <f t="shared" si="154"/>
        <v>0.9466156603315435</v>
      </c>
      <c r="F3276">
        <f t="shared" si="153"/>
        <v>5.774626539263439</v>
      </c>
    </row>
    <row r="3277" spans="1:6" ht="13.5">
      <c r="A3277" s="107">
        <f t="shared" si="155"/>
        <v>1.8995224713348182</v>
      </c>
      <c r="C3277">
        <f t="shared" si="154"/>
        <v>0.9464543598227606</v>
      </c>
      <c r="F3277">
        <f t="shared" si="153"/>
        <v>5.772889728116398</v>
      </c>
    </row>
    <row r="3278" spans="1:6" ht="13.5">
      <c r="A3278" s="107">
        <f t="shared" si="155"/>
        <v>1.9000224713348182</v>
      </c>
      <c r="C3278">
        <f t="shared" si="154"/>
        <v>0.9462928227003926</v>
      </c>
      <c r="F3278">
        <f t="shared" si="153"/>
        <v>5.7711504184303015</v>
      </c>
    </row>
    <row r="3279" spans="1:6" ht="13.5">
      <c r="A3279" s="107">
        <f t="shared" si="155"/>
        <v>1.900522471334818</v>
      </c>
      <c r="C3279">
        <f t="shared" si="154"/>
        <v>0.9461310490048239</v>
      </c>
      <c r="F3279">
        <f t="shared" si="153"/>
        <v>5.769408610881649</v>
      </c>
    </row>
    <row r="3280" spans="1:6" ht="13.5">
      <c r="A3280" s="107">
        <f t="shared" si="155"/>
        <v>1.901022471334818</v>
      </c>
      <c r="C3280">
        <f t="shared" si="154"/>
        <v>0.9459690387764979</v>
      </c>
      <c r="F3280">
        <f t="shared" si="153"/>
        <v>5.767664306148061</v>
      </c>
    </row>
    <row r="3281" spans="1:6" ht="13.5">
      <c r="A3281" s="107">
        <f t="shared" si="155"/>
        <v>1.901522471334818</v>
      </c>
      <c r="C3281">
        <f t="shared" si="154"/>
        <v>0.9458067920559171</v>
      </c>
      <c r="F3281">
        <f t="shared" si="153"/>
        <v>5.765917504908316</v>
      </c>
    </row>
    <row r="3282" spans="1:6" ht="13.5">
      <c r="A3282" s="107">
        <f t="shared" si="155"/>
        <v>1.902022471334818</v>
      </c>
      <c r="C3282">
        <f t="shared" si="154"/>
        <v>0.9456443088836433</v>
      </c>
      <c r="F3282">
        <f t="shared" si="153"/>
        <v>5.764168207842335</v>
      </c>
    </row>
    <row r="3283" spans="1:6" ht="13.5">
      <c r="A3283" s="107">
        <f t="shared" si="155"/>
        <v>1.9025224713348179</v>
      </c>
      <c r="C3283">
        <f t="shared" si="154"/>
        <v>0.945481589300297</v>
      </c>
      <c r="F3283">
        <f t="shared" si="153"/>
        <v>5.762416415631177</v>
      </c>
    </row>
    <row r="3284" spans="1:6" ht="13.5">
      <c r="A3284" s="107">
        <f t="shared" si="155"/>
        <v>1.9030224713348178</v>
      </c>
      <c r="C3284">
        <f t="shared" si="154"/>
        <v>0.9453186333465584</v>
      </c>
      <c r="F3284">
        <f t="shared" si="153"/>
        <v>5.760662128957065</v>
      </c>
    </row>
    <row r="3285" spans="1:6" ht="13.5">
      <c r="A3285" s="107">
        <f t="shared" si="155"/>
        <v>1.9035224713348178</v>
      </c>
      <c r="C3285">
        <f t="shared" si="154"/>
        <v>0.9451554410631664</v>
      </c>
      <c r="F3285">
        <f t="shared" si="153"/>
        <v>5.758905348503351</v>
      </c>
    </row>
    <row r="3286" spans="1:6" ht="13.5">
      <c r="A3286" s="107">
        <f t="shared" si="155"/>
        <v>1.9040224713348177</v>
      </c>
      <c r="C3286">
        <f t="shared" si="154"/>
        <v>0.9449920124909191</v>
      </c>
      <c r="F3286">
        <f t="shared" si="153"/>
        <v>5.757146074954542</v>
      </c>
    </row>
    <row r="3287" spans="1:6" ht="13.5">
      <c r="A3287" s="107">
        <f t="shared" si="155"/>
        <v>1.9045224713348177</v>
      </c>
      <c r="C3287">
        <f t="shared" si="154"/>
        <v>0.9448283476706736</v>
      </c>
      <c r="F3287">
        <f t="shared" si="153"/>
        <v>5.755384308996293</v>
      </c>
    </row>
    <row r="3288" spans="1:6" ht="13.5">
      <c r="A3288" s="107">
        <f t="shared" si="155"/>
        <v>1.9050224713348176</v>
      </c>
      <c r="C3288">
        <f t="shared" si="154"/>
        <v>0.944664446643346</v>
      </c>
      <c r="F3288">
        <f t="shared" si="153"/>
        <v>5.753620051315411</v>
      </c>
    </row>
    <row r="3289" spans="1:6" ht="13.5">
      <c r="A3289" s="107">
        <f t="shared" si="155"/>
        <v>1.9055224713348176</v>
      </c>
      <c r="C3289">
        <f t="shared" si="154"/>
        <v>0.9445003094499118</v>
      </c>
      <c r="F3289">
        <f t="shared" si="153"/>
        <v>5.751853302599848</v>
      </c>
    </row>
    <row r="3290" spans="1:6" ht="13.5">
      <c r="A3290" s="107">
        <f t="shared" si="155"/>
        <v>1.9060224713348175</v>
      </c>
      <c r="C3290">
        <f t="shared" si="154"/>
        <v>0.9443359361314051</v>
      </c>
      <c r="F3290">
        <f t="shared" si="153"/>
        <v>5.750084063538707</v>
      </c>
    </row>
    <row r="3291" spans="1:6" ht="13.5">
      <c r="A3291" s="107">
        <f t="shared" si="155"/>
        <v>1.9065224713348174</v>
      </c>
      <c r="C3291">
        <f t="shared" si="154"/>
        <v>0.9441713267289192</v>
      </c>
      <c r="F3291">
        <f t="shared" si="153"/>
        <v>5.748312334822243</v>
      </c>
    </row>
    <row r="3292" spans="1:6" ht="13.5">
      <c r="A3292" s="107">
        <f t="shared" si="155"/>
        <v>1.9070224713348174</v>
      </c>
      <c r="C3292">
        <f t="shared" si="154"/>
        <v>0.9440064812836066</v>
      </c>
      <c r="F3292">
        <f t="shared" si="153"/>
        <v>5.746538117141862</v>
      </c>
    </row>
    <row r="3293" spans="1:6" ht="13.5">
      <c r="A3293" s="107">
        <f t="shared" si="155"/>
        <v>1.9075224713348173</v>
      </c>
      <c r="C3293">
        <f t="shared" si="154"/>
        <v>0.9438413998366786</v>
      </c>
      <c r="F3293">
        <f t="shared" si="153"/>
        <v>5.744761411190124</v>
      </c>
    </row>
    <row r="3294" spans="1:6" ht="13.5">
      <c r="A3294" s="107">
        <f t="shared" si="155"/>
        <v>1.9080224713348173</v>
      </c>
      <c r="C3294">
        <f t="shared" si="154"/>
        <v>0.9436760824294056</v>
      </c>
      <c r="F3294">
        <f t="shared" si="153"/>
        <v>5.74298221766074</v>
      </c>
    </row>
    <row r="3295" spans="1:6" ht="13.5">
      <c r="A3295" s="107">
        <f t="shared" si="155"/>
        <v>1.9085224713348172</v>
      </c>
      <c r="C3295">
        <f t="shared" si="154"/>
        <v>0.9435105291031168</v>
      </c>
      <c r="F3295">
        <f t="shared" si="153"/>
        <v>5.741200537248573</v>
      </c>
    </row>
    <row r="3296" spans="1:6" ht="13.5">
      <c r="A3296" s="107">
        <f t="shared" si="155"/>
        <v>1.9090224713348172</v>
      </c>
      <c r="C3296">
        <f t="shared" si="154"/>
        <v>0.9433447398992008</v>
      </c>
      <c r="F3296">
        <f t="shared" si="153"/>
        <v>5.739416370649649</v>
      </c>
    </row>
    <row r="3297" spans="1:6" ht="13.5">
      <c r="A3297" s="107">
        <f t="shared" si="155"/>
        <v>1.9095224713348171</v>
      </c>
      <c r="C3297">
        <f t="shared" si="154"/>
        <v>0.9431787148591045</v>
      </c>
      <c r="F3297">
        <f t="shared" si="153"/>
        <v>5.737629718561134</v>
      </c>
    </row>
    <row r="3298" spans="1:6" ht="13.5">
      <c r="A3298" s="107">
        <f t="shared" si="155"/>
        <v>1.910022471334817</v>
      </c>
      <c r="C3298">
        <f t="shared" si="154"/>
        <v>0.9430124540243346</v>
      </c>
      <c r="F3298">
        <f t="shared" si="153"/>
        <v>5.735840581681361</v>
      </c>
    </row>
    <row r="3299" spans="1:6" ht="13.5">
      <c r="A3299" s="107">
        <f t="shared" si="155"/>
        <v>1.910522471334817</v>
      </c>
      <c r="C3299">
        <f t="shared" si="154"/>
        <v>0.942845957436456</v>
      </c>
      <c r="F3299">
        <f t="shared" si="153"/>
        <v>5.73404896070982</v>
      </c>
    </row>
    <row r="3300" spans="1:6" ht="13.5">
      <c r="A3300" s="107">
        <f t="shared" si="155"/>
        <v>1.911022471334817</v>
      </c>
      <c r="C3300">
        <f t="shared" si="154"/>
        <v>0.942679225137093</v>
      </c>
      <c r="F3300">
        <f t="shared" si="153"/>
        <v>5.732254856347149</v>
      </c>
    </row>
    <row r="3301" spans="1:6" ht="13.5">
      <c r="A3301" s="107">
        <f t="shared" si="155"/>
        <v>1.911522471334817</v>
      </c>
      <c r="C3301">
        <f t="shared" si="154"/>
        <v>0.9425122571679286</v>
      </c>
      <c r="F3301">
        <f t="shared" si="153"/>
        <v>5.730458269295151</v>
      </c>
    </row>
    <row r="3302" spans="1:6" ht="13.5">
      <c r="A3302" s="107">
        <f t="shared" si="155"/>
        <v>1.9120224713348168</v>
      </c>
      <c r="C3302">
        <f t="shared" si="154"/>
        <v>0.9423450535707049</v>
      </c>
      <c r="F3302">
        <f t="shared" si="153"/>
        <v>5.728659200256785</v>
      </c>
    </row>
    <row r="3303" spans="1:6" ht="13.5">
      <c r="A3303" s="107">
        <f t="shared" si="155"/>
        <v>1.9125224713348168</v>
      </c>
      <c r="C3303">
        <f t="shared" si="154"/>
        <v>0.9421776143872227</v>
      </c>
      <c r="F3303">
        <f t="shared" si="153"/>
        <v>5.726857649936174</v>
      </c>
    </row>
    <row r="3304" spans="1:6" ht="13.5">
      <c r="A3304" s="107">
        <f t="shared" si="155"/>
        <v>1.9130224713348167</v>
      </c>
      <c r="C3304">
        <f t="shared" si="154"/>
        <v>0.9420099396593418</v>
      </c>
      <c r="F3304">
        <f t="shared" si="153"/>
        <v>5.725053619038585</v>
      </c>
    </row>
    <row r="3305" spans="1:6" ht="13.5">
      <c r="A3305" s="107">
        <f t="shared" si="155"/>
        <v>1.9135224713348167</v>
      </c>
      <c r="C3305">
        <f t="shared" si="154"/>
        <v>0.9418420294289808</v>
      </c>
      <c r="F3305">
        <f t="shared" si="153"/>
        <v>5.72324710827046</v>
      </c>
    </row>
    <row r="3306" spans="1:6" ht="13.5">
      <c r="A3306" s="107">
        <f t="shared" si="155"/>
        <v>1.9140224713348166</v>
      </c>
      <c r="C3306">
        <f t="shared" si="154"/>
        <v>0.9416738837381173</v>
      </c>
      <c r="F3306">
        <f t="shared" si="153"/>
        <v>5.721438118339403</v>
      </c>
    </row>
    <row r="3307" spans="1:6" ht="13.5">
      <c r="A3307" s="107">
        <f t="shared" si="155"/>
        <v>1.9145224713348166</v>
      </c>
      <c r="C3307">
        <f t="shared" si="154"/>
        <v>0.941505502628788</v>
      </c>
      <c r="F3307">
        <f t="shared" si="153"/>
        <v>5.7196266499541695</v>
      </c>
    </row>
    <row r="3308" spans="1:6" ht="13.5">
      <c r="A3308" s="107">
        <f t="shared" si="155"/>
        <v>1.9150224713348165</v>
      </c>
      <c r="C3308">
        <f t="shared" si="154"/>
        <v>0.9413368861430877</v>
      </c>
      <c r="F3308">
        <f t="shared" si="153"/>
        <v>5.717812703824684</v>
      </c>
    </row>
    <row r="3309" spans="1:6" ht="13.5">
      <c r="A3309" s="107">
        <f t="shared" si="155"/>
        <v>1.9155224713348165</v>
      </c>
      <c r="C3309">
        <f t="shared" si="154"/>
        <v>0.941168034323171</v>
      </c>
      <c r="F3309">
        <f t="shared" si="153"/>
        <v>5.715996280662038</v>
      </c>
    </row>
    <row r="3310" spans="1:6" ht="13.5">
      <c r="A3310" s="107">
        <f t="shared" si="155"/>
        <v>1.9160224713348164</v>
      </c>
      <c r="C3310">
        <f t="shared" si="154"/>
        <v>0.9409989472112504</v>
      </c>
      <c r="F3310">
        <f t="shared" si="153"/>
        <v>5.714177381178472</v>
      </c>
    </row>
    <row r="3311" spans="1:6" ht="13.5">
      <c r="A3311" s="107">
        <f t="shared" si="155"/>
        <v>1.9165224713348163</v>
      </c>
      <c r="C3311">
        <f t="shared" si="154"/>
        <v>0.9408296248495981</v>
      </c>
      <c r="F3311">
        <f t="shared" si="153"/>
        <v>5.7123560060874095</v>
      </c>
    </row>
    <row r="3312" spans="1:6" ht="13.5">
      <c r="A3312" s="107">
        <f t="shared" si="155"/>
        <v>1.9170224713348163</v>
      </c>
      <c r="C3312">
        <f t="shared" si="154"/>
        <v>0.9406600672805444</v>
      </c>
      <c r="F3312">
        <f t="shared" si="153"/>
        <v>5.710532156103424</v>
      </c>
    </row>
    <row r="3313" spans="1:6" ht="13.5">
      <c r="A3313" s="107">
        <f t="shared" si="155"/>
        <v>1.9175224713348162</v>
      </c>
      <c r="C3313">
        <f t="shared" si="154"/>
        <v>0.9404902745464787</v>
      </c>
      <c r="F3313">
        <f t="shared" si="153"/>
        <v>5.708705831942264</v>
      </c>
    </row>
    <row r="3314" spans="1:6" ht="13.5">
      <c r="A3314" s="107">
        <f t="shared" si="155"/>
        <v>1.9180224713348162</v>
      </c>
      <c r="C3314">
        <f t="shared" si="154"/>
        <v>0.9403202466898494</v>
      </c>
      <c r="F3314">
        <f t="shared" si="153"/>
        <v>5.706877034320842</v>
      </c>
    </row>
    <row r="3315" spans="1:6" ht="13.5">
      <c r="A3315" s="107">
        <f t="shared" si="155"/>
        <v>1.9185224713348161</v>
      </c>
      <c r="C3315">
        <f t="shared" si="154"/>
        <v>0.9401499837531633</v>
      </c>
      <c r="F3315">
        <f t="shared" si="153"/>
        <v>5.705045763957238</v>
      </c>
    </row>
    <row r="3316" spans="1:6" ht="13.5">
      <c r="A3316" s="107">
        <f t="shared" si="155"/>
        <v>1.919022471334816</v>
      </c>
      <c r="C3316">
        <f t="shared" si="154"/>
        <v>0.939979485778986</v>
      </c>
      <c r="F3316">
        <f t="shared" si="153"/>
        <v>5.703212021570698</v>
      </c>
    </row>
    <row r="3317" spans="1:6" ht="13.5">
      <c r="A3317" s="107">
        <f t="shared" si="155"/>
        <v>1.919522471334816</v>
      </c>
      <c r="C3317">
        <f t="shared" si="154"/>
        <v>0.9398087528099424</v>
      </c>
      <c r="F3317">
        <f t="shared" si="153"/>
        <v>5.70137580788164</v>
      </c>
    </row>
    <row r="3318" spans="1:6" ht="13.5">
      <c r="A3318" s="107">
        <f t="shared" si="155"/>
        <v>1.920022471334816</v>
      </c>
      <c r="C3318">
        <f t="shared" si="154"/>
        <v>0.9396377848887153</v>
      </c>
      <c r="F3318">
        <f t="shared" si="153"/>
        <v>5.699537123611649</v>
      </c>
    </row>
    <row r="3319" spans="1:6" ht="13.5">
      <c r="A3319" s="107">
        <f t="shared" si="155"/>
        <v>1.920522471334816</v>
      </c>
      <c r="C3319">
        <f t="shared" si="154"/>
        <v>0.9394665820580469</v>
      </c>
      <c r="F3319">
        <f t="shared" si="153"/>
        <v>5.69769596948348</v>
      </c>
    </row>
    <row r="3320" spans="1:6" ht="13.5">
      <c r="A3320" s="107">
        <f t="shared" si="155"/>
        <v>1.9210224713348159</v>
      </c>
      <c r="C3320">
        <f t="shared" si="154"/>
        <v>0.9392951443607379</v>
      </c>
      <c r="F3320">
        <f t="shared" si="153"/>
        <v>5.695852346221064</v>
      </c>
    </row>
    <row r="3321" spans="1:6" ht="13.5">
      <c r="A3321" s="107">
        <f t="shared" si="155"/>
        <v>1.9215224713348158</v>
      </c>
      <c r="C3321">
        <f t="shared" si="154"/>
        <v>0.9391234718396477</v>
      </c>
      <c r="F3321">
        <f t="shared" si="153"/>
        <v>5.694006254549495</v>
      </c>
    </row>
    <row r="3322" spans="1:6" ht="13.5">
      <c r="A3322" s="107">
        <f t="shared" si="155"/>
        <v>1.9220224713348157</v>
      </c>
      <c r="C3322">
        <f t="shared" si="154"/>
        <v>0.9389515645376945</v>
      </c>
      <c r="F3322">
        <f t="shared" si="153"/>
        <v>5.692157695195048</v>
      </c>
    </row>
    <row r="3323" spans="1:6" ht="13.5">
      <c r="A3323" s="107">
        <f t="shared" si="155"/>
        <v>1.9225224713348157</v>
      </c>
      <c r="C3323">
        <f t="shared" si="154"/>
        <v>0.938779422497855</v>
      </c>
      <c r="F3323">
        <f t="shared" si="153"/>
        <v>5.690306668885162</v>
      </c>
    </row>
    <row r="3324" spans="1:6" ht="13.5">
      <c r="A3324" s="107">
        <f t="shared" si="155"/>
        <v>1.9230224713348156</v>
      </c>
      <c r="C3324">
        <f t="shared" si="154"/>
        <v>0.9386070457631648</v>
      </c>
      <c r="F3324">
        <f t="shared" si="153"/>
        <v>5.688453176348459</v>
      </c>
    </row>
    <row r="3325" spans="1:6" ht="13.5">
      <c r="A3325" s="107">
        <f t="shared" si="155"/>
        <v>1.9235224713348156</v>
      </c>
      <c r="C3325">
        <f t="shared" si="154"/>
        <v>0.9384344343767179</v>
      </c>
      <c r="F3325">
        <f t="shared" si="153"/>
        <v>5.686597218314731</v>
      </c>
    </row>
    <row r="3326" spans="1:6" ht="13.5">
      <c r="A3326" s="107">
        <f t="shared" si="155"/>
        <v>1.9240224713348155</v>
      </c>
      <c r="C3326">
        <f t="shared" si="154"/>
        <v>0.9382615883816675</v>
      </c>
      <c r="F3326">
        <f t="shared" si="153"/>
        <v>5.684738795514942</v>
      </c>
    </row>
    <row r="3327" spans="1:6" ht="13.5">
      <c r="A3327" s="107">
        <f t="shared" si="155"/>
        <v>1.9245224713348155</v>
      </c>
      <c r="C3327">
        <f t="shared" si="154"/>
        <v>0.9380885078212248</v>
      </c>
      <c r="F3327">
        <f t="shared" si="153"/>
        <v>5.682877908681238</v>
      </c>
    </row>
    <row r="3328" spans="1:6" ht="13.5">
      <c r="A3328" s="107">
        <f t="shared" si="155"/>
        <v>1.9250224713348154</v>
      </c>
      <c r="C3328">
        <f t="shared" si="154"/>
        <v>0.93791519273866</v>
      </c>
      <c r="F3328">
        <f t="shared" si="153"/>
        <v>5.681014558546937</v>
      </c>
    </row>
    <row r="3329" spans="1:6" ht="13.5">
      <c r="A3329" s="107">
        <f t="shared" si="155"/>
        <v>1.9255224713348154</v>
      </c>
      <c r="C3329">
        <f t="shared" si="154"/>
        <v>0.9377416431773019</v>
      </c>
      <c r="F3329">
        <f t="shared" si="153"/>
        <v>5.679148745846537</v>
      </c>
    </row>
    <row r="3330" spans="1:6" ht="13.5">
      <c r="A3330" s="107">
        <f t="shared" si="155"/>
        <v>1.9260224713348153</v>
      </c>
      <c r="C3330">
        <f t="shared" si="154"/>
        <v>0.937567859180538</v>
      </c>
      <c r="F3330">
        <f t="shared" si="153"/>
        <v>5.677280471315715</v>
      </c>
    </row>
    <row r="3331" spans="1:6" ht="13.5">
      <c r="A3331" s="107">
        <f t="shared" si="155"/>
        <v>1.9265224713348152</v>
      </c>
      <c r="C3331">
        <f t="shared" si="154"/>
        <v>0.9373938407918141</v>
      </c>
      <c r="F3331">
        <f t="shared" si="153"/>
        <v>5.6754097356913285</v>
      </c>
    </row>
    <row r="3332" spans="1:6" ht="13.5">
      <c r="A3332" s="107">
        <f t="shared" si="155"/>
        <v>1.9270224713348152</v>
      </c>
      <c r="C3332">
        <f t="shared" si="154"/>
        <v>0.9372195880546349</v>
      </c>
      <c r="F3332">
        <f t="shared" si="153"/>
        <v>5.673536539711405</v>
      </c>
    </row>
    <row r="3333" spans="1:6" ht="13.5">
      <c r="A3333" s="107">
        <f t="shared" si="155"/>
        <v>1.9275224713348151</v>
      </c>
      <c r="C3333">
        <f t="shared" si="154"/>
        <v>0.9370451010125636</v>
      </c>
      <c r="F3333">
        <f t="shared" si="153"/>
        <v>5.671660884115162</v>
      </c>
    </row>
    <row r="3334" spans="1:6" ht="13.5">
      <c r="A3334" s="107">
        <f t="shared" si="155"/>
        <v>1.928022471334815</v>
      </c>
      <c r="C3334">
        <f t="shared" si="154"/>
        <v>0.9368703797092218</v>
      </c>
      <c r="F3334">
        <f t="shared" si="153"/>
        <v>5.669782769642997</v>
      </c>
    </row>
    <row r="3335" spans="1:6" ht="13.5">
      <c r="A3335" s="107">
        <f t="shared" si="155"/>
        <v>1.928522471334815</v>
      </c>
      <c r="C3335">
        <f t="shared" si="154"/>
        <v>0.93669542418829</v>
      </c>
      <c r="F3335">
        <f t="shared" si="153"/>
        <v>5.6679021970364865</v>
      </c>
    </row>
    <row r="3336" spans="1:6" ht="13.5">
      <c r="A3336" s="107">
        <f t="shared" si="155"/>
        <v>1.929022471334815</v>
      </c>
      <c r="C3336">
        <f t="shared" si="154"/>
        <v>0.9365202344935071</v>
      </c>
      <c r="F3336">
        <f aca="true" t="shared" si="156" ref="F3336:F3399">(Vdc_min_s1*C3336-Vo_s1)*(Vdc_min_s1*C3336-Vo_s1)*0.0005/C3336</f>
        <v>5.666019167038388</v>
      </c>
    </row>
    <row r="3337" spans="1:6" ht="13.5">
      <c r="A3337" s="107">
        <f t="shared" si="155"/>
        <v>1.929522471334815</v>
      </c>
      <c r="C3337">
        <f t="shared" si="154"/>
        <v>0.9363448106686705</v>
      </c>
      <c r="F3337">
        <f t="shared" si="156"/>
        <v>5.66413368039265</v>
      </c>
    </row>
    <row r="3338" spans="1:6" ht="13.5">
      <c r="A3338" s="107">
        <f t="shared" si="155"/>
        <v>1.9300224713348149</v>
      </c>
      <c r="C3338">
        <f aca="true" t="shared" si="157" ref="C3338:C3401">SIN(A3338)</f>
        <v>0.936169152757636</v>
      </c>
      <c r="F3338">
        <f t="shared" si="156"/>
        <v>5.662245737844398</v>
      </c>
    </row>
    <row r="3339" spans="1:6" ht="13.5">
      <c r="A3339" s="107">
        <f aca="true" t="shared" si="158" ref="A3339:A3402">A3338+0.0005</f>
        <v>1.9305224713348148</v>
      </c>
      <c r="C3339">
        <f t="shared" si="157"/>
        <v>0.9359932608043182</v>
      </c>
      <c r="F3339">
        <f t="shared" si="156"/>
        <v>5.660355340139946</v>
      </c>
    </row>
    <row r="3340" spans="1:6" ht="13.5">
      <c r="A3340" s="107">
        <f t="shared" si="158"/>
        <v>1.9310224713348147</v>
      </c>
      <c r="C3340">
        <f t="shared" si="157"/>
        <v>0.9358171348526901</v>
      </c>
      <c r="F3340">
        <f t="shared" si="156"/>
        <v>5.658462488026791</v>
      </c>
    </row>
    <row r="3341" spans="1:6" ht="13.5">
      <c r="A3341" s="107">
        <f t="shared" si="158"/>
        <v>1.9315224713348147</v>
      </c>
      <c r="C3341">
        <f t="shared" si="157"/>
        <v>0.9356407749467831</v>
      </c>
      <c r="F3341">
        <f t="shared" si="156"/>
        <v>5.656567182253616</v>
      </c>
    </row>
    <row r="3342" spans="1:6" ht="13.5">
      <c r="A3342" s="107">
        <f t="shared" si="158"/>
        <v>1.9320224713348146</v>
      </c>
      <c r="C3342">
        <f t="shared" si="157"/>
        <v>0.9354641811306873</v>
      </c>
      <c r="F3342">
        <f t="shared" si="156"/>
        <v>5.654669423570296</v>
      </c>
    </row>
    <row r="3343" spans="1:6" ht="13.5">
      <c r="A3343" s="107">
        <f t="shared" si="158"/>
        <v>1.9325224713348146</v>
      </c>
      <c r="C3343">
        <f t="shared" si="157"/>
        <v>0.9352873534485512</v>
      </c>
      <c r="F3343">
        <f t="shared" si="156"/>
        <v>5.652769212727894</v>
      </c>
    </row>
    <row r="3344" spans="1:6" ht="13.5">
      <c r="A3344" s="107">
        <f t="shared" si="158"/>
        <v>1.9330224713348145</v>
      </c>
      <c r="C3344">
        <f t="shared" si="157"/>
        <v>0.9351102919445814</v>
      </c>
      <c r="F3344">
        <f t="shared" si="156"/>
        <v>5.650866550478652</v>
      </c>
    </row>
    <row r="3345" spans="1:6" ht="13.5">
      <c r="A3345" s="107">
        <f t="shared" si="158"/>
        <v>1.9335224713348145</v>
      </c>
      <c r="C3345">
        <f t="shared" si="157"/>
        <v>0.9349329966630436</v>
      </c>
      <c r="F3345">
        <f t="shared" si="156"/>
        <v>5.648961437576013</v>
      </c>
    </row>
    <row r="3346" spans="1:6" ht="13.5">
      <c r="A3346" s="107">
        <f t="shared" si="158"/>
        <v>1.9340224713348144</v>
      </c>
      <c r="C3346">
        <f t="shared" si="157"/>
        <v>0.9347554676482615</v>
      </c>
      <c r="F3346">
        <f t="shared" si="156"/>
        <v>5.647053874774604</v>
      </c>
    </row>
    <row r="3347" spans="1:6" ht="13.5">
      <c r="A3347" s="107">
        <f t="shared" si="158"/>
        <v>1.9345224713348144</v>
      </c>
      <c r="C3347">
        <f t="shared" si="157"/>
        <v>0.9345777049446173</v>
      </c>
      <c r="F3347">
        <f t="shared" si="156"/>
        <v>5.6451438628302455</v>
      </c>
    </row>
    <row r="3348" spans="1:6" ht="13.5">
      <c r="A3348" s="107">
        <f t="shared" si="158"/>
        <v>1.9350224713348143</v>
      </c>
      <c r="C3348">
        <f t="shared" si="157"/>
        <v>0.9343997085965517</v>
      </c>
      <c r="F3348">
        <f t="shared" si="156"/>
        <v>5.643231402499948</v>
      </c>
    </row>
    <row r="3349" spans="1:6" ht="13.5">
      <c r="A3349" s="107">
        <f t="shared" si="158"/>
        <v>1.9355224713348143</v>
      </c>
      <c r="C3349">
        <f t="shared" si="157"/>
        <v>0.934221478648564</v>
      </c>
      <c r="F3349">
        <f t="shared" si="156"/>
        <v>5.6413164945419165</v>
      </c>
    </row>
    <row r="3350" spans="1:6" ht="13.5">
      <c r="A3350" s="107">
        <f t="shared" si="158"/>
        <v>1.9360224713348142</v>
      </c>
      <c r="C3350">
        <f t="shared" si="157"/>
        <v>0.9340430151452114</v>
      </c>
      <c r="F3350">
        <f t="shared" si="156"/>
        <v>5.639399139715552</v>
      </c>
    </row>
    <row r="3351" spans="1:6" ht="13.5">
      <c r="A3351" s="107">
        <f t="shared" si="158"/>
        <v>1.9365224713348141</v>
      </c>
      <c r="C3351">
        <f t="shared" si="157"/>
        <v>0.9338643181311098</v>
      </c>
      <c r="F3351">
        <f t="shared" si="156"/>
        <v>5.637479338781439</v>
      </c>
    </row>
    <row r="3352" spans="1:6" ht="13.5">
      <c r="A3352" s="107">
        <f t="shared" si="158"/>
        <v>1.937022471334814</v>
      </c>
      <c r="C3352">
        <f t="shared" si="157"/>
        <v>0.9336853876509337</v>
      </c>
      <c r="F3352">
        <f t="shared" si="156"/>
        <v>5.635557092501369</v>
      </c>
    </row>
    <row r="3353" spans="1:6" ht="13.5">
      <c r="A3353" s="107">
        <f t="shared" si="158"/>
        <v>1.937522471334814</v>
      </c>
      <c r="C3353">
        <f t="shared" si="157"/>
        <v>0.9335062237494154</v>
      </c>
      <c r="F3353">
        <f t="shared" si="156"/>
        <v>5.633632401638323</v>
      </c>
    </row>
    <row r="3354" spans="1:6" ht="13.5">
      <c r="A3354" s="107">
        <f t="shared" si="158"/>
        <v>1.938022471334814</v>
      </c>
      <c r="C3354">
        <f t="shared" si="157"/>
        <v>0.933326826471346</v>
      </c>
      <c r="F3354">
        <f t="shared" si="156"/>
        <v>5.63170526695648</v>
      </c>
    </row>
    <row r="3355" spans="1:6" ht="13.5">
      <c r="A3355" s="107">
        <f t="shared" si="158"/>
        <v>1.938522471334814</v>
      </c>
      <c r="C3355">
        <f t="shared" si="157"/>
        <v>0.933147195861575</v>
      </c>
      <c r="F3355">
        <f t="shared" si="156"/>
        <v>5.629775689221219</v>
      </c>
    </row>
    <row r="3356" spans="1:6" ht="13.5">
      <c r="A3356" s="107">
        <f t="shared" si="158"/>
        <v>1.9390224713348139</v>
      </c>
      <c r="C3356">
        <f t="shared" si="157"/>
        <v>0.9329673319650098</v>
      </c>
      <c r="F3356">
        <f t="shared" si="156"/>
        <v>5.627843669199113</v>
      </c>
    </row>
    <row r="3357" spans="1:6" ht="13.5">
      <c r="A3357" s="107">
        <f t="shared" si="158"/>
        <v>1.9395224713348138</v>
      </c>
      <c r="C3357">
        <f t="shared" si="157"/>
        <v>0.9327872348266164</v>
      </c>
      <c r="F3357">
        <f t="shared" si="156"/>
        <v>5.6259092076579345</v>
      </c>
    </row>
    <row r="3358" spans="1:6" ht="13.5">
      <c r="A3358" s="107">
        <f t="shared" si="158"/>
        <v>1.9400224713348138</v>
      </c>
      <c r="C3358">
        <f t="shared" si="157"/>
        <v>0.9326069044914193</v>
      </c>
      <c r="F3358">
        <f t="shared" si="156"/>
        <v>5.62397230536666</v>
      </c>
    </row>
    <row r="3359" spans="1:6" ht="13.5">
      <c r="A3359" s="107">
        <f t="shared" si="158"/>
        <v>1.9405224713348137</v>
      </c>
      <c r="C3359">
        <f t="shared" si="157"/>
        <v>0.9324263410045008</v>
      </c>
      <c r="F3359">
        <f t="shared" si="156"/>
        <v>5.622032963095459</v>
      </c>
    </row>
    <row r="3360" spans="1:6" ht="13.5">
      <c r="A3360" s="107">
        <f t="shared" si="158"/>
        <v>1.9410224713348136</v>
      </c>
      <c r="C3360">
        <f t="shared" si="157"/>
        <v>0.932245544411002</v>
      </c>
      <c r="F3360">
        <f t="shared" si="156"/>
        <v>5.620091181615711</v>
      </c>
    </row>
    <row r="3361" spans="1:6" ht="13.5">
      <c r="A3361" s="107">
        <f t="shared" si="158"/>
        <v>1.9415224713348136</v>
      </c>
      <c r="C3361">
        <f t="shared" si="157"/>
        <v>0.932064514756122</v>
      </c>
      <c r="F3361">
        <f t="shared" si="156"/>
        <v>5.618146961699994</v>
      </c>
    </row>
    <row r="3362" spans="1:6" ht="13.5">
      <c r="A3362" s="107">
        <f t="shared" si="158"/>
        <v>1.9420224713348135</v>
      </c>
      <c r="C3362">
        <f t="shared" si="157"/>
        <v>0.931883252085118</v>
      </c>
      <c r="F3362">
        <f t="shared" si="156"/>
        <v>5.616200304122081</v>
      </c>
    </row>
    <row r="3363" spans="1:6" ht="13.5">
      <c r="A3363" s="107">
        <f t="shared" si="158"/>
        <v>1.9425224713348135</v>
      </c>
      <c r="C3363">
        <f t="shared" si="157"/>
        <v>0.931701756443306</v>
      </c>
      <c r="F3363">
        <f t="shared" si="156"/>
        <v>5.6142512096569686</v>
      </c>
    </row>
    <row r="3364" spans="1:6" ht="13.5">
      <c r="A3364" s="107">
        <f t="shared" si="158"/>
        <v>1.9430224713348134</v>
      </c>
      <c r="C3364">
        <f t="shared" si="157"/>
        <v>0.9315200278760596</v>
      </c>
      <c r="F3364">
        <f t="shared" si="156"/>
        <v>5.612299679080833</v>
      </c>
    </row>
    <row r="3365" spans="1:6" ht="13.5">
      <c r="A3365" s="107">
        <f t="shared" si="158"/>
        <v>1.9435224713348134</v>
      </c>
      <c r="C3365">
        <f t="shared" si="157"/>
        <v>0.9313380664288112</v>
      </c>
      <c r="F3365">
        <f t="shared" si="156"/>
        <v>5.610345713171078</v>
      </c>
    </row>
    <row r="3366" spans="1:6" ht="13.5">
      <c r="A3366" s="107">
        <f t="shared" si="158"/>
        <v>1.9440224713348133</v>
      </c>
      <c r="C3366">
        <f t="shared" si="157"/>
        <v>0.931155872147051</v>
      </c>
      <c r="F3366">
        <f t="shared" si="156"/>
        <v>5.608389312706303</v>
      </c>
    </row>
    <row r="3367" spans="1:6" ht="13.5">
      <c r="A3367" s="107">
        <f t="shared" si="158"/>
        <v>1.9445224713348133</v>
      </c>
      <c r="C3367">
        <f t="shared" si="157"/>
        <v>0.9309734450763276</v>
      </c>
      <c r="F3367">
        <f t="shared" si="156"/>
        <v>5.606430478466312</v>
      </c>
    </row>
    <row r="3368" spans="1:6" ht="13.5">
      <c r="A3368" s="107">
        <f t="shared" si="158"/>
        <v>1.9450224713348132</v>
      </c>
      <c r="C3368">
        <f t="shared" si="157"/>
        <v>0.9307907852622478</v>
      </c>
      <c r="F3368">
        <f t="shared" si="156"/>
        <v>5.604469211232122</v>
      </c>
    </row>
    <row r="3369" spans="1:6" ht="13.5">
      <c r="A3369" s="107">
        <f t="shared" si="158"/>
        <v>1.9455224713348132</v>
      </c>
      <c r="C3369">
        <f t="shared" si="157"/>
        <v>0.9306078927504765</v>
      </c>
      <c r="F3369">
        <f t="shared" si="156"/>
        <v>5.602505511785959</v>
      </c>
    </row>
    <row r="3370" spans="1:6" ht="13.5">
      <c r="A3370" s="107">
        <f t="shared" si="158"/>
        <v>1.946022471334813</v>
      </c>
      <c r="C3370">
        <f t="shared" si="157"/>
        <v>0.9304247675867369</v>
      </c>
      <c r="F3370">
        <f t="shared" si="156"/>
        <v>5.600539380911258</v>
      </c>
    </row>
    <row r="3371" spans="1:6" ht="13.5">
      <c r="A3371" s="107">
        <f t="shared" si="158"/>
        <v>1.946522471334813</v>
      </c>
      <c r="C3371">
        <f t="shared" si="157"/>
        <v>0.9302414098168101</v>
      </c>
      <c r="F3371">
        <f t="shared" si="156"/>
        <v>5.59857081939266</v>
      </c>
    </row>
    <row r="3372" spans="1:6" ht="13.5">
      <c r="A3372" s="107">
        <f t="shared" si="158"/>
        <v>1.947022471334813</v>
      </c>
      <c r="C3372">
        <f t="shared" si="157"/>
        <v>0.9300578194865359</v>
      </c>
      <c r="F3372">
        <f t="shared" si="156"/>
        <v>5.596599828016026</v>
      </c>
    </row>
    <row r="3373" spans="1:6" ht="13.5">
      <c r="A3373" s="107">
        <f t="shared" si="158"/>
        <v>1.947522471334813</v>
      </c>
      <c r="C3373">
        <f t="shared" si="157"/>
        <v>0.9298739966418116</v>
      </c>
      <c r="F3373">
        <f t="shared" si="156"/>
        <v>5.594626407568419</v>
      </c>
    </row>
    <row r="3374" spans="1:6" ht="13.5">
      <c r="A3374" s="107">
        <f t="shared" si="158"/>
        <v>1.9480224713348129</v>
      </c>
      <c r="C3374">
        <f t="shared" si="157"/>
        <v>0.929689941328593</v>
      </c>
      <c r="F3374">
        <f t="shared" si="156"/>
        <v>5.592650558838124</v>
      </c>
    </row>
    <row r="3375" spans="1:6" ht="13.5">
      <c r="A3375" s="107">
        <f t="shared" si="158"/>
        <v>1.9485224713348128</v>
      </c>
      <c r="C3375">
        <f t="shared" si="157"/>
        <v>0.9295056535928938</v>
      </c>
      <c r="F3375">
        <f t="shared" si="156"/>
        <v>5.590672282614629</v>
      </c>
    </row>
    <row r="3376" spans="1:6" ht="13.5">
      <c r="A3376" s="107">
        <f t="shared" si="158"/>
        <v>1.9490224713348128</v>
      </c>
      <c r="C3376">
        <f t="shared" si="157"/>
        <v>0.9293211334807862</v>
      </c>
      <c r="F3376">
        <f t="shared" si="156"/>
        <v>5.588691579688652</v>
      </c>
    </row>
    <row r="3377" spans="1:6" ht="13.5">
      <c r="A3377" s="107">
        <f t="shared" si="158"/>
        <v>1.9495224713348127</v>
      </c>
      <c r="C3377">
        <f t="shared" si="157"/>
        <v>0.9291363810383999</v>
      </c>
      <c r="F3377">
        <f t="shared" si="156"/>
        <v>5.586708450852113</v>
      </c>
    </row>
    <row r="3378" spans="1:6" ht="13.5">
      <c r="A3378" s="107">
        <f t="shared" si="158"/>
        <v>1.9500224713348127</v>
      </c>
      <c r="C3378">
        <f t="shared" si="157"/>
        <v>0.9289513963119234</v>
      </c>
      <c r="F3378">
        <f t="shared" si="156"/>
        <v>5.584722896898153</v>
      </c>
    </row>
    <row r="3379" spans="1:6" ht="13.5">
      <c r="A3379" s="107">
        <f t="shared" si="158"/>
        <v>1.9505224713348126</v>
      </c>
      <c r="C3379">
        <f t="shared" si="157"/>
        <v>0.9287661793476024</v>
      </c>
      <c r="F3379">
        <f t="shared" si="156"/>
        <v>5.582734918621132</v>
      </c>
    </row>
    <row r="3380" spans="1:6" ht="13.5">
      <c r="A3380" s="107">
        <f t="shared" si="158"/>
        <v>1.9510224713348125</v>
      </c>
      <c r="C3380">
        <f t="shared" si="157"/>
        <v>0.9285807301917416</v>
      </c>
      <c r="F3380">
        <f t="shared" si="156"/>
        <v>5.580744516816623</v>
      </c>
    </row>
    <row r="3381" spans="1:6" ht="13.5">
      <c r="A3381" s="107">
        <f t="shared" si="158"/>
        <v>1.9515224713348125</v>
      </c>
      <c r="C3381">
        <f t="shared" si="157"/>
        <v>0.928395048890703</v>
      </c>
      <c r="F3381">
        <f t="shared" si="156"/>
        <v>5.578751692281426</v>
      </c>
    </row>
    <row r="3382" spans="1:6" ht="13.5">
      <c r="A3382" s="107">
        <f t="shared" si="158"/>
        <v>1.9520224713348124</v>
      </c>
      <c r="C3382">
        <f t="shared" si="157"/>
        <v>0.928209135490907</v>
      </c>
      <c r="F3382">
        <f t="shared" si="156"/>
        <v>5.576756445813555</v>
      </c>
    </row>
    <row r="3383" spans="1:6" ht="13.5">
      <c r="A3383" s="107">
        <f t="shared" si="158"/>
        <v>1.9525224713348124</v>
      </c>
      <c r="C3383">
        <f t="shared" si="157"/>
        <v>0.928022990038832</v>
      </c>
      <c r="F3383">
        <f t="shared" si="156"/>
        <v>5.574758778212245</v>
      </c>
    </row>
    <row r="3384" spans="1:6" ht="13.5">
      <c r="A3384" s="107">
        <f t="shared" si="158"/>
        <v>1.9530224713348123</v>
      </c>
      <c r="C3384">
        <f t="shared" si="157"/>
        <v>0.9278366125810144</v>
      </c>
      <c r="F3384">
        <f t="shared" si="156"/>
        <v>5.572758690277952</v>
      </c>
    </row>
    <row r="3385" spans="1:6" ht="13.5">
      <c r="A3385" s="107">
        <f t="shared" si="158"/>
        <v>1.9535224713348123</v>
      </c>
      <c r="C3385">
        <f t="shared" si="157"/>
        <v>0.9276500031640483</v>
      </c>
      <c r="F3385">
        <f t="shared" si="156"/>
        <v>5.570756182812353</v>
      </c>
    </row>
    <row r="3386" spans="1:6" ht="13.5">
      <c r="A3386" s="107">
        <f t="shared" si="158"/>
        <v>1.9540224713348122</v>
      </c>
      <c r="C3386">
        <f t="shared" si="157"/>
        <v>0.9274631618345864</v>
      </c>
      <c r="F3386">
        <f t="shared" si="156"/>
        <v>5.568751256618358</v>
      </c>
    </row>
    <row r="3387" spans="1:6" ht="13.5">
      <c r="A3387" s="107">
        <f t="shared" si="158"/>
        <v>1.9545224713348122</v>
      </c>
      <c r="C3387">
        <f t="shared" si="157"/>
        <v>0.9272760886393389</v>
      </c>
      <c r="F3387">
        <f t="shared" si="156"/>
        <v>5.566743912500089</v>
      </c>
    </row>
    <row r="3388" spans="1:6" ht="13.5">
      <c r="A3388" s="107">
        <f t="shared" si="158"/>
        <v>1.955022471334812</v>
      </c>
      <c r="C3388">
        <f t="shared" si="157"/>
        <v>0.927088783625074</v>
      </c>
      <c r="F3388">
        <f t="shared" si="156"/>
        <v>5.5647341512629005</v>
      </c>
    </row>
    <row r="3389" spans="1:6" ht="13.5">
      <c r="A3389" s="107">
        <f t="shared" si="158"/>
        <v>1.955522471334812</v>
      </c>
      <c r="C3389">
        <f t="shared" si="157"/>
        <v>0.926901246838618</v>
      </c>
      <c r="F3389">
        <f t="shared" si="156"/>
        <v>5.562721973713367</v>
      </c>
    </row>
    <row r="3390" spans="1:6" ht="13.5">
      <c r="A3390" s="107">
        <f t="shared" si="158"/>
        <v>1.956022471334812</v>
      </c>
      <c r="C3390">
        <f t="shared" si="157"/>
        <v>0.926713478326855</v>
      </c>
      <c r="F3390">
        <f t="shared" si="156"/>
        <v>5.560707380659292</v>
      </c>
    </row>
    <row r="3391" spans="1:6" ht="13.5">
      <c r="A3391" s="107">
        <f t="shared" si="158"/>
        <v>1.956522471334812</v>
      </c>
      <c r="C3391">
        <f t="shared" si="157"/>
        <v>0.9265254781367275</v>
      </c>
      <c r="F3391">
        <f t="shared" si="156"/>
        <v>5.558690372909717</v>
      </c>
    </row>
    <row r="3392" spans="1:6" ht="13.5">
      <c r="A3392" s="107">
        <f t="shared" si="158"/>
        <v>1.9570224713348119</v>
      </c>
      <c r="C3392">
        <f t="shared" si="157"/>
        <v>0.9263372463152351</v>
      </c>
      <c r="F3392">
        <f t="shared" si="156"/>
        <v>5.55667095127489</v>
      </c>
    </row>
    <row r="3393" spans="1:6" ht="13.5">
      <c r="A3393" s="107">
        <f t="shared" si="158"/>
        <v>1.9575224713348118</v>
      </c>
      <c r="C3393">
        <f t="shared" si="157"/>
        <v>0.926148782909436</v>
      </c>
      <c r="F3393">
        <f t="shared" si="156"/>
        <v>5.554649116566313</v>
      </c>
    </row>
    <row r="3394" spans="1:6" ht="13.5">
      <c r="A3394" s="107">
        <f t="shared" si="158"/>
        <v>1.9580224713348118</v>
      </c>
      <c r="C3394">
        <f t="shared" si="157"/>
        <v>0.925960087966446</v>
      </c>
      <c r="F3394">
        <f t="shared" si="156"/>
        <v>5.5526248695967</v>
      </c>
    </row>
    <row r="3395" spans="1:6" ht="13.5">
      <c r="A3395" s="107">
        <f t="shared" si="158"/>
        <v>1.9585224713348117</v>
      </c>
      <c r="C3395">
        <f t="shared" si="157"/>
        <v>0.9257711615334389</v>
      </c>
      <c r="F3395">
        <f t="shared" si="156"/>
        <v>5.550598211180003</v>
      </c>
    </row>
    <row r="3396" spans="1:6" ht="13.5">
      <c r="A3396" s="107">
        <f t="shared" si="158"/>
        <v>1.9590224713348117</v>
      </c>
      <c r="C3396">
        <f t="shared" si="157"/>
        <v>0.9255820036576462</v>
      </c>
      <c r="F3396">
        <f t="shared" si="156"/>
        <v>5.5485691421314085</v>
      </c>
    </row>
    <row r="3397" spans="1:6" ht="13.5">
      <c r="A3397" s="107">
        <f t="shared" si="158"/>
        <v>1.9595224713348116</v>
      </c>
      <c r="C3397">
        <f t="shared" si="157"/>
        <v>0.9253926143863573</v>
      </c>
      <c r="F3397">
        <f t="shared" si="156"/>
        <v>5.546537663267328</v>
      </c>
    </row>
    <row r="3398" spans="1:6" ht="13.5">
      <c r="A3398" s="107">
        <f t="shared" si="158"/>
        <v>1.9600224713348116</v>
      </c>
      <c r="C3398">
        <f t="shared" si="157"/>
        <v>0.9252029937669197</v>
      </c>
      <c r="F3398">
        <f t="shared" si="156"/>
        <v>5.54450377540542</v>
      </c>
    </row>
    <row r="3399" spans="1:6" ht="13.5">
      <c r="A3399" s="107">
        <f t="shared" si="158"/>
        <v>1.9605224713348115</v>
      </c>
      <c r="C3399">
        <f t="shared" si="157"/>
        <v>0.9250131418467386</v>
      </c>
      <c r="F3399">
        <f t="shared" si="156"/>
        <v>5.542467479364565</v>
      </c>
    </row>
    <row r="3400" spans="1:6" ht="13.5">
      <c r="A3400" s="107">
        <f t="shared" si="158"/>
        <v>1.9610224713348114</v>
      </c>
      <c r="C3400">
        <f t="shared" si="157"/>
        <v>0.9248230586732766</v>
      </c>
      <c r="F3400">
        <f aca="true" t="shared" si="159" ref="F3400:F3463">(Vdc_min_s1*C3400-Vo_s1)*(Vdc_min_s1*C3400-Vo_s1)*0.0005/C3400</f>
        <v>5.540428775964882</v>
      </c>
    </row>
    <row r="3401" spans="1:6" ht="13.5">
      <c r="A3401" s="107">
        <f t="shared" si="158"/>
        <v>1.9615224713348114</v>
      </c>
      <c r="C3401">
        <f t="shared" si="157"/>
        <v>0.924632744294055</v>
      </c>
      <c r="F3401">
        <f t="shared" si="159"/>
        <v>5.538387666027736</v>
      </c>
    </row>
    <row r="3402" spans="1:6" ht="13.5">
      <c r="A3402" s="107">
        <f t="shared" si="158"/>
        <v>1.9620224713348113</v>
      </c>
      <c r="C3402">
        <f aca="true" t="shared" si="160" ref="C3402:C3465">SIN(A3402)</f>
        <v>0.924442198756652</v>
      </c>
      <c r="F3402">
        <f t="shared" si="159"/>
        <v>5.536344150375718</v>
      </c>
    </row>
    <row r="3403" spans="1:6" ht="13.5">
      <c r="A3403" s="107">
        <f aca="true" t="shared" si="161" ref="A3403:A3466">A3402+0.0005</f>
        <v>1.9625224713348113</v>
      </c>
      <c r="C3403">
        <f t="shared" si="160"/>
        <v>0.9242514221087041</v>
      </c>
      <c r="F3403">
        <f t="shared" si="159"/>
        <v>5.534298229832662</v>
      </c>
    </row>
    <row r="3404" spans="1:6" ht="13.5">
      <c r="A3404" s="107">
        <f t="shared" si="161"/>
        <v>1.9630224713348112</v>
      </c>
      <c r="C3404">
        <f t="shared" si="160"/>
        <v>0.9240604143979056</v>
      </c>
      <c r="F3404">
        <f t="shared" si="159"/>
        <v>5.532249905223644</v>
      </c>
    </row>
    <row r="3405" spans="1:6" ht="13.5">
      <c r="A3405" s="107">
        <f t="shared" si="161"/>
        <v>1.9635224713348112</v>
      </c>
      <c r="C3405">
        <f t="shared" si="160"/>
        <v>0.9238691756720082</v>
      </c>
      <c r="F3405">
        <f t="shared" si="159"/>
        <v>5.530199177374972</v>
      </c>
    </row>
    <row r="3406" spans="1:6" ht="13.5">
      <c r="A3406" s="107">
        <f t="shared" si="161"/>
        <v>1.9640224713348111</v>
      </c>
      <c r="C3406">
        <f t="shared" si="160"/>
        <v>0.9236777059788218</v>
      </c>
      <c r="F3406">
        <f t="shared" si="159"/>
        <v>5.528146047114208</v>
      </c>
    </row>
    <row r="3407" spans="1:6" ht="13.5">
      <c r="A3407" s="107">
        <f t="shared" si="161"/>
        <v>1.964522471334811</v>
      </c>
      <c r="C3407">
        <f t="shared" si="160"/>
        <v>0.9234860053662137</v>
      </c>
      <c r="F3407">
        <f t="shared" si="159"/>
        <v>5.526090515270148</v>
      </c>
    </row>
    <row r="3408" spans="1:6" ht="13.5">
      <c r="A3408" s="107">
        <f t="shared" si="161"/>
        <v>1.965022471334811</v>
      </c>
      <c r="C3408">
        <f t="shared" si="160"/>
        <v>0.923294073882109</v>
      </c>
      <c r="F3408">
        <f t="shared" si="159"/>
        <v>5.52403258267283</v>
      </c>
    </row>
    <row r="3409" spans="1:6" ht="13.5">
      <c r="A3409" s="107">
        <f t="shared" si="161"/>
        <v>1.965522471334811</v>
      </c>
      <c r="C3409">
        <f t="shared" si="160"/>
        <v>0.9231019115744907</v>
      </c>
      <c r="F3409">
        <f t="shared" si="159"/>
        <v>5.521972250153538</v>
      </c>
    </row>
    <row r="3410" spans="1:6" ht="13.5">
      <c r="A3410" s="107">
        <f t="shared" si="161"/>
        <v>1.966022471334811</v>
      </c>
      <c r="C3410">
        <f t="shared" si="160"/>
        <v>0.9229095184913992</v>
      </c>
      <c r="F3410">
        <f t="shared" si="159"/>
        <v>5.519909518544804</v>
      </c>
    </row>
    <row r="3411" spans="1:6" ht="13.5">
      <c r="A3411" s="107">
        <f t="shared" si="161"/>
        <v>1.9665224713348108</v>
      </c>
      <c r="C3411">
        <f t="shared" si="160"/>
        <v>0.9227168946809331</v>
      </c>
      <c r="F3411">
        <f t="shared" si="159"/>
        <v>5.517844388680401</v>
      </c>
    </row>
    <row r="3412" spans="1:6" ht="13.5">
      <c r="A3412" s="107">
        <f t="shared" si="161"/>
        <v>1.9670224713348108</v>
      </c>
      <c r="C3412">
        <f t="shared" si="160"/>
        <v>0.922524040191248</v>
      </c>
      <c r="F3412">
        <f t="shared" si="159"/>
        <v>5.515776861395351</v>
      </c>
    </row>
    <row r="3413" spans="1:6" ht="13.5">
      <c r="A3413" s="107">
        <f t="shared" si="161"/>
        <v>1.9675224713348107</v>
      </c>
      <c r="C3413">
        <f t="shared" si="160"/>
        <v>0.9223309550705576</v>
      </c>
      <c r="F3413">
        <f t="shared" si="159"/>
        <v>5.513706937525926</v>
      </c>
    </row>
    <row r="3414" spans="1:6" ht="13.5">
      <c r="A3414" s="107">
        <f t="shared" si="161"/>
        <v>1.9680224713348107</v>
      </c>
      <c r="C3414">
        <f t="shared" si="160"/>
        <v>0.9221376393671333</v>
      </c>
      <c r="F3414">
        <f t="shared" si="159"/>
        <v>5.511634617909642</v>
      </c>
    </row>
    <row r="3415" spans="1:6" ht="13.5">
      <c r="A3415" s="107">
        <f t="shared" si="161"/>
        <v>1.9685224713348106</v>
      </c>
      <c r="C3415">
        <f t="shared" si="160"/>
        <v>0.921944093129304</v>
      </c>
      <c r="F3415">
        <f t="shared" si="159"/>
        <v>5.50955990338527</v>
      </c>
    </row>
    <row r="3416" spans="1:6" ht="13.5">
      <c r="A3416" s="107">
        <f t="shared" si="161"/>
        <v>1.9690224713348106</v>
      </c>
      <c r="C3416">
        <f t="shared" si="160"/>
        <v>0.9217503164054561</v>
      </c>
      <c r="F3416">
        <f t="shared" si="159"/>
        <v>5.5074827947928275</v>
      </c>
    </row>
    <row r="3417" spans="1:6" ht="13.5">
      <c r="A3417" s="107">
        <f t="shared" si="161"/>
        <v>1.9695224713348105</v>
      </c>
      <c r="C3417">
        <f t="shared" si="160"/>
        <v>0.9215563092440341</v>
      </c>
      <c r="F3417">
        <f t="shared" si="159"/>
        <v>5.505403292973588</v>
      </c>
    </row>
    <row r="3418" spans="1:6" ht="13.5">
      <c r="A3418" s="107">
        <f t="shared" si="161"/>
        <v>1.9700224713348105</v>
      </c>
      <c r="C3418">
        <f t="shared" si="160"/>
        <v>0.9213620716935395</v>
      </c>
      <c r="F3418">
        <f t="shared" si="159"/>
        <v>5.50332139877007</v>
      </c>
    </row>
    <row r="3419" spans="1:6" ht="13.5">
      <c r="A3419" s="107">
        <f t="shared" si="161"/>
        <v>1.9705224713348104</v>
      </c>
      <c r="C3419">
        <f t="shared" si="160"/>
        <v>0.9211676038025317</v>
      </c>
      <c r="F3419">
        <f t="shared" si="159"/>
        <v>5.501237113026055</v>
      </c>
    </row>
    <row r="3420" spans="1:6" ht="13.5">
      <c r="A3420" s="107">
        <f t="shared" si="161"/>
        <v>1.9710224713348103</v>
      </c>
      <c r="C3420">
        <f t="shared" si="160"/>
        <v>0.9209729056196277</v>
      </c>
      <c r="F3420">
        <f t="shared" si="159"/>
        <v>5.49915043658657</v>
      </c>
    </row>
    <row r="3421" spans="1:6" ht="13.5">
      <c r="A3421" s="107">
        <f t="shared" si="161"/>
        <v>1.9715224713348103</v>
      </c>
      <c r="C3421">
        <f t="shared" si="160"/>
        <v>0.9207779771935023</v>
      </c>
      <c r="F3421">
        <f t="shared" si="159"/>
        <v>5.497061370297907</v>
      </c>
    </row>
    <row r="3422" spans="1:6" ht="13.5">
      <c r="A3422" s="107">
        <f t="shared" si="161"/>
        <v>1.9720224713348102</v>
      </c>
      <c r="C3422">
        <f t="shared" si="160"/>
        <v>0.9205828185728873</v>
      </c>
      <c r="F3422">
        <f t="shared" si="159"/>
        <v>5.494969915007605</v>
      </c>
    </row>
    <row r="3423" spans="1:6" ht="13.5">
      <c r="A3423" s="107">
        <f t="shared" si="161"/>
        <v>1.9725224713348102</v>
      </c>
      <c r="C3423">
        <f t="shared" si="160"/>
        <v>0.9203874298065724</v>
      </c>
      <c r="F3423">
        <f t="shared" si="159"/>
        <v>5.492876071564465</v>
      </c>
    </row>
    <row r="3424" spans="1:6" ht="13.5">
      <c r="A3424" s="107">
        <f t="shared" si="161"/>
        <v>1.9730224713348101</v>
      </c>
      <c r="C3424">
        <f t="shared" si="160"/>
        <v>0.9201918109434049</v>
      </c>
      <c r="F3424">
        <f t="shared" si="159"/>
        <v>5.490779840818551</v>
      </c>
    </row>
    <row r="3425" spans="1:6" ht="13.5">
      <c r="A3425" s="107">
        <f t="shared" si="161"/>
        <v>1.97352247133481</v>
      </c>
      <c r="C3425">
        <f t="shared" si="160"/>
        <v>0.9199959620322894</v>
      </c>
      <c r="F3425">
        <f t="shared" si="159"/>
        <v>5.488681223621174</v>
      </c>
    </row>
    <row r="3426" spans="1:6" ht="13.5">
      <c r="A3426" s="107">
        <f t="shared" si="161"/>
        <v>1.97402247133481</v>
      </c>
      <c r="C3426">
        <f t="shared" si="160"/>
        <v>0.9197998831221882</v>
      </c>
      <c r="F3426">
        <f t="shared" si="159"/>
        <v>5.4865802208249175</v>
      </c>
    </row>
    <row r="3427" spans="1:6" ht="13.5">
      <c r="A3427" s="107">
        <f t="shared" si="161"/>
        <v>1.97452247133481</v>
      </c>
      <c r="C3427">
        <f t="shared" si="160"/>
        <v>0.919603574262121</v>
      </c>
      <c r="F3427">
        <f t="shared" si="159"/>
        <v>5.484476833283622</v>
      </c>
    </row>
    <row r="3428" spans="1:6" ht="13.5">
      <c r="A3428" s="107">
        <f t="shared" si="161"/>
        <v>1.97502247133481</v>
      </c>
      <c r="C3428">
        <f t="shared" si="160"/>
        <v>0.9194070355011651</v>
      </c>
      <c r="F3428">
        <f t="shared" si="159"/>
        <v>5.482371061852388</v>
      </c>
    </row>
    <row r="3429" spans="1:6" ht="13.5">
      <c r="A3429" s="107">
        <f t="shared" si="161"/>
        <v>1.9755224713348098</v>
      </c>
      <c r="C3429">
        <f t="shared" si="160"/>
        <v>0.9192102668884551</v>
      </c>
      <c r="F3429">
        <f t="shared" si="159"/>
        <v>5.4802629073875835</v>
      </c>
    </row>
    <row r="3430" spans="1:6" ht="13.5">
      <c r="A3430" s="107">
        <f t="shared" si="161"/>
        <v>1.9760224713348098</v>
      </c>
      <c r="C3430">
        <f t="shared" si="160"/>
        <v>0.9190132684731831</v>
      </c>
      <c r="F3430">
        <f t="shared" si="159"/>
        <v>5.478152370746837</v>
      </c>
    </row>
    <row r="3431" spans="1:6" ht="13.5">
      <c r="A3431" s="107">
        <f t="shared" si="161"/>
        <v>1.9765224713348097</v>
      </c>
      <c r="C3431">
        <f t="shared" si="160"/>
        <v>0.9188160403045987</v>
      </c>
      <c r="F3431">
        <f t="shared" si="159"/>
        <v>5.4760394527890455</v>
      </c>
    </row>
    <row r="3432" spans="1:6" ht="13.5">
      <c r="A3432" s="107">
        <f t="shared" si="161"/>
        <v>1.9770224713348097</v>
      </c>
      <c r="C3432">
        <f t="shared" si="160"/>
        <v>0.9186185824320092</v>
      </c>
      <c r="F3432">
        <f t="shared" si="159"/>
        <v>5.473924154374369</v>
      </c>
    </row>
    <row r="3433" spans="1:6" ht="13.5">
      <c r="A3433" s="107">
        <f t="shared" si="161"/>
        <v>1.9775224713348096</v>
      </c>
      <c r="C3433">
        <f t="shared" si="160"/>
        <v>0.9184208949047787</v>
      </c>
      <c r="F3433">
        <f t="shared" si="159"/>
        <v>5.471806476364235</v>
      </c>
    </row>
    <row r="3434" spans="1:6" ht="13.5">
      <c r="A3434" s="107">
        <f t="shared" si="161"/>
        <v>1.9780224713348096</v>
      </c>
      <c r="C3434">
        <f t="shared" si="160"/>
        <v>0.9182229777723294</v>
      </c>
      <c r="F3434">
        <f t="shared" si="159"/>
        <v>5.469686419621349</v>
      </c>
    </row>
    <row r="3435" spans="1:6" ht="13.5">
      <c r="A3435" s="107">
        <f t="shared" si="161"/>
        <v>1.9785224713348095</v>
      </c>
      <c r="C3435">
        <f t="shared" si="160"/>
        <v>0.9180248310841403</v>
      </c>
      <c r="F3435">
        <f t="shared" si="159"/>
        <v>5.467563985009666</v>
      </c>
    </row>
    <row r="3436" spans="1:6" ht="13.5">
      <c r="A3436" s="107">
        <f t="shared" si="161"/>
        <v>1.9790224713348095</v>
      </c>
      <c r="C3436">
        <f t="shared" si="160"/>
        <v>0.9178264548897483</v>
      </c>
      <c r="F3436">
        <f t="shared" si="159"/>
        <v>5.465439173394435</v>
      </c>
    </row>
    <row r="3437" spans="1:6" ht="13.5">
      <c r="A3437" s="107">
        <f t="shared" si="161"/>
        <v>1.9795224713348094</v>
      </c>
      <c r="C3437">
        <f t="shared" si="160"/>
        <v>0.9176278492387474</v>
      </c>
      <c r="F3437">
        <f t="shared" si="159"/>
        <v>5.463311985642157</v>
      </c>
    </row>
    <row r="3438" spans="1:6" ht="13.5">
      <c r="A3438" s="107">
        <f t="shared" si="161"/>
        <v>1.9800224713348094</v>
      </c>
      <c r="C3438">
        <f t="shared" si="160"/>
        <v>0.9174290141807889</v>
      </c>
      <c r="F3438">
        <f t="shared" si="159"/>
        <v>5.461182422620615</v>
      </c>
    </row>
    <row r="3439" spans="1:6" ht="13.5">
      <c r="A3439" s="107">
        <f t="shared" si="161"/>
        <v>1.9805224713348093</v>
      </c>
      <c r="C3439">
        <f t="shared" si="160"/>
        <v>0.9172299497655817</v>
      </c>
      <c r="F3439">
        <f t="shared" si="159"/>
        <v>5.459050485198867</v>
      </c>
    </row>
    <row r="3440" spans="1:6" ht="13.5">
      <c r="A3440" s="107">
        <f t="shared" si="161"/>
        <v>1.9810224713348092</v>
      </c>
      <c r="C3440">
        <f t="shared" si="160"/>
        <v>0.9170306560428918</v>
      </c>
      <c r="F3440">
        <f t="shared" si="159"/>
        <v>5.456916174247235</v>
      </c>
    </row>
    <row r="3441" spans="1:6" ht="13.5">
      <c r="A3441" s="107">
        <f t="shared" si="161"/>
        <v>1.9815224713348092</v>
      </c>
      <c r="C3441">
        <f t="shared" si="160"/>
        <v>0.9168311330625426</v>
      </c>
      <c r="F3441">
        <f t="shared" si="159"/>
        <v>5.454779490637328</v>
      </c>
    </row>
    <row r="3442" spans="1:6" ht="13.5">
      <c r="A3442" s="107">
        <f t="shared" si="161"/>
        <v>1.9820224713348091</v>
      </c>
      <c r="C3442">
        <f t="shared" si="160"/>
        <v>0.916631380874415</v>
      </c>
      <c r="F3442">
        <f t="shared" si="159"/>
        <v>5.452640435242028</v>
      </c>
    </row>
    <row r="3443" spans="1:6" ht="13.5">
      <c r="A3443" s="107">
        <f t="shared" si="161"/>
        <v>1.982522471334809</v>
      </c>
      <c r="C3443">
        <f t="shared" si="160"/>
        <v>0.9164313995284469</v>
      </c>
      <c r="F3443">
        <f t="shared" si="159"/>
        <v>5.450499008935488</v>
      </c>
    </row>
    <row r="3444" spans="1:6" ht="13.5">
      <c r="A3444" s="107">
        <f t="shared" si="161"/>
        <v>1.983022471334809</v>
      </c>
      <c r="C3444">
        <f t="shared" si="160"/>
        <v>0.9162311890746337</v>
      </c>
      <c r="F3444">
        <f t="shared" si="159"/>
        <v>5.448355212593148</v>
      </c>
    </row>
    <row r="3445" spans="1:6" ht="13.5">
      <c r="A3445" s="107">
        <f t="shared" si="161"/>
        <v>1.983522471334809</v>
      </c>
      <c r="C3445">
        <f t="shared" si="160"/>
        <v>0.9160307495630281</v>
      </c>
      <c r="F3445">
        <f t="shared" si="159"/>
        <v>5.446209047091726</v>
      </c>
    </row>
    <row r="3446" spans="1:6" ht="13.5">
      <c r="A3446" s="107">
        <f t="shared" si="161"/>
        <v>1.984022471334809</v>
      </c>
      <c r="C3446">
        <f t="shared" si="160"/>
        <v>0.9158300810437398</v>
      </c>
      <c r="F3446">
        <f t="shared" si="159"/>
        <v>5.444060513309214</v>
      </c>
    </row>
    <row r="3447" spans="1:6" ht="13.5">
      <c r="A3447" s="107">
        <f t="shared" si="161"/>
        <v>1.9845224713348089</v>
      </c>
      <c r="C3447">
        <f t="shared" si="160"/>
        <v>0.9156291835669359</v>
      </c>
      <c r="F3447">
        <f t="shared" si="159"/>
        <v>5.441909612124896</v>
      </c>
    </row>
    <row r="3448" spans="1:6" ht="13.5">
      <c r="A3448" s="107">
        <f t="shared" si="161"/>
        <v>1.9850224713348088</v>
      </c>
      <c r="C3448">
        <f t="shared" si="160"/>
        <v>0.915428057182841</v>
      </c>
      <c r="F3448">
        <f t="shared" si="159"/>
        <v>5.439756344419333</v>
      </c>
    </row>
    <row r="3449" spans="1:6" ht="13.5">
      <c r="A3449" s="107">
        <f t="shared" si="161"/>
        <v>1.9855224713348087</v>
      </c>
      <c r="C3449">
        <f t="shared" si="160"/>
        <v>0.9152267019417366</v>
      </c>
      <c r="F3449">
        <f t="shared" si="159"/>
        <v>5.43760071107437</v>
      </c>
    </row>
    <row r="3450" spans="1:6" ht="13.5">
      <c r="A3450" s="107">
        <f t="shared" si="161"/>
        <v>1.9860224713348087</v>
      </c>
      <c r="C3450">
        <f t="shared" si="160"/>
        <v>0.9150251178939615</v>
      </c>
      <c r="F3450">
        <f t="shared" si="159"/>
        <v>5.435442712973135</v>
      </c>
    </row>
    <row r="3451" spans="1:6" ht="13.5">
      <c r="A3451" s="107">
        <f t="shared" si="161"/>
        <v>1.9865224713348086</v>
      </c>
      <c r="C3451">
        <f t="shared" si="160"/>
        <v>0.9148233050899115</v>
      </c>
      <c r="F3451">
        <f t="shared" si="159"/>
        <v>5.433282351000045</v>
      </c>
    </row>
    <row r="3452" spans="1:6" ht="13.5">
      <c r="A3452" s="107">
        <f t="shared" si="161"/>
        <v>1.9870224713348086</v>
      </c>
      <c r="C3452">
        <f t="shared" si="160"/>
        <v>0.9146212635800401</v>
      </c>
      <c r="F3452">
        <f t="shared" si="159"/>
        <v>5.431119626040805</v>
      </c>
    </row>
    <row r="3453" spans="1:6" ht="13.5">
      <c r="A3453" s="107">
        <f t="shared" si="161"/>
        <v>1.9875224713348085</v>
      </c>
      <c r="C3453">
        <f t="shared" si="160"/>
        <v>0.9144189934148577</v>
      </c>
      <c r="F3453">
        <f t="shared" si="159"/>
        <v>5.4289545389824045</v>
      </c>
    </row>
    <row r="3454" spans="1:6" ht="13.5">
      <c r="A3454" s="107">
        <f t="shared" si="161"/>
        <v>1.9880224713348085</v>
      </c>
      <c r="C3454">
        <f t="shared" si="160"/>
        <v>0.9142164946449315</v>
      </c>
      <c r="F3454">
        <f t="shared" si="159"/>
        <v>5.426787090713124</v>
      </c>
    </row>
    <row r="3455" spans="1:6" ht="13.5">
      <c r="A3455" s="107">
        <f t="shared" si="161"/>
        <v>1.9885224713348084</v>
      </c>
      <c r="C3455">
        <f t="shared" si="160"/>
        <v>0.9140137673208866</v>
      </c>
      <c r="F3455">
        <f t="shared" si="159"/>
        <v>5.424617282122534</v>
      </c>
    </row>
    <row r="3456" spans="1:6" ht="13.5">
      <c r="A3456" s="107">
        <f t="shared" si="161"/>
        <v>1.9890224713348084</v>
      </c>
      <c r="C3456">
        <f t="shared" si="160"/>
        <v>0.9138108114934045</v>
      </c>
      <c r="F3456">
        <f t="shared" si="159"/>
        <v>5.422445114101495</v>
      </c>
    </row>
    <row r="3457" spans="1:6" ht="13.5">
      <c r="A3457" s="107">
        <f t="shared" si="161"/>
        <v>1.9895224713348083</v>
      </c>
      <c r="C3457">
        <f t="shared" si="160"/>
        <v>0.9136076272132243</v>
      </c>
      <c r="F3457">
        <f t="shared" si="159"/>
        <v>5.420270587542166</v>
      </c>
    </row>
    <row r="3458" spans="1:6" ht="13.5">
      <c r="A3458" s="107">
        <f t="shared" si="161"/>
        <v>1.9900224713348083</v>
      </c>
      <c r="C3458">
        <f t="shared" si="160"/>
        <v>0.9134042145311421</v>
      </c>
      <c r="F3458">
        <f t="shared" si="159"/>
        <v>5.418093703337989</v>
      </c>
    </row>
    <row r="3459" spans="1:6" ht="13.5">
      <c r="A3459" s="107">
        <f t="shared" si="161"/>
        <v>1.9905224713348082</v>
      </c>
      <c r="C3459">
        <f t="shared" si="160"/>
        <v>0.913200573498011</v>
      </c>
      <c r="F3459">
        <f t="shared" si="159"/>
        <v>5.415914462383708</v>
      </c>
    </row>
    <row r="3460" spans="1:6" ht="13.5">
      <c r="A3460" s="107">
        <f t="shared" si="161"/>
        <v>1.9910224713348081</v>
      </c>
      <c r="C3460">
        <f t="shared" si="160"/>
        <v>0.9129967041647412</v>
      </c>
      <c r="F3460">
        <f t="shared" si="159"/>
        <v>5.413732865575359</v>
      </c>
    </row>
    <row r="3461" spans="1:6" ht="13.5">
      <c r="A3461" s="107">
        <f t="shared" si="161"/>
        <v>1.991522471334808</v>
      </c>
      <c r="C3461">
        <f t="shared" si="160"/>
        <v>0.9127926065823002</v>
      </c>
      <c r="F3461">
        <f t="shared" si="159"/>
        <v>5.411548913810278</v>
      </c>
    </row>
    <row r="3462" spans="1:6" ht="13.5">
      <c r="A3462" s="107">
        <f t="shared" si="161"/>
        <v>1.992022471334808</v>
      </c>
      <c r="C3462">
        <f t="shared" si="160"/>
        <v>0.9125882808017123</v>
      </c>
      <c r="F3462">
        <f t="shared" si="159"/>
        <v>5.409362607987097</v>
      </c>
    </row>
    <row r="3463" spans="1:6" ht="13.5">
      <c r="A3463" s="107">
        <f t="shared" si="161"/>
        <v>1.992522471334808</v>
      </c>
      <c r="C3463">
        <f t="shared" si="160"/>
        <v>0.9123837268740589</v>
      </c>
      <c r="F3463">
        <f t="shared" si="159"/>
        <v>5.407173949005746</v>
      </c>
    </row>
    <row r="3464" spans="1:6" ht="13.5">
      <c r="A3464" s="107">
        <f t="shared" si="161"/>
        <v>1.993022471334808</v>
      </c>
      <c r="C3464">
        <f t="shared" si="160"/>
        <v>0.9121789448504786</v>
      </c>
      <c r="F3464">
        <f aca="true" t="shared" si="162" ref="F3464:F3527">(Vdc_min_s1*C3464-Vo_s1)*(Vdc_min_s1*C3464-Vo_s1)*0.0005/C3464</f>
        <v>5.40498293776746</v>
      </c>
    </row>
    <row r="3465" spans="1:6" ht="13.5">
      <c r="A3465" s="107">
        <f t="shared" si="161"/>
        <v>1.9935224713348079</v>
      </c>
      <c r="C3465">
        <f t="shared" si="160"/>
        <v>0.9119739347821668</v>
      </c>
      <c r="F3465">
        <f t="shared" si="162"/>
        <v>5.402789575174764</v>
      </c>
    </row>
    <row r="3466" spans="1:6" ht="13.5">
      <c r="A3466" s="107">
        <f t="shared" si="161"/>
        <v>1.9940224713348078</v>
      </c>
      <c r="C3466">
        <f aca="true" t="shared" si="163" ref="C3466:C3529">SIN(A3466)</f>
        <v>0.9117686967203761</v>
      </c>
      <c r="F3466">
        <f t="shared" si="162"/>
        <v>5.4005938621314975</v>
      </c>
    </row>
    <row r="3467" spans="1:6" ht="13.5">
      <c r="A3467" s="107">
        <f aca="true" t="shared" si="164" ref="A3467:A3530">A3466+0.0005</f>
        <v>1.9945224713348078</v>
      </c>
      <c r="C3467">
        <f t="shared" si="163"/>
        <v>0.911563230716416</v>
      </c>
      <c r="F3467">
        <f t="shared" si="162"/>
        <v>5.3983957995427945</v>
      </c>
    </row>
    <row r="3468" spans="1:6" ht="13.5">
      <c r="A3468" s="107">
        <f t="shared" si="164"/>
        <v>1.9950224713348077</v>
      </c>
      <c r="C3468">
        <f t="shared" si="163"/>
        <v>0.9113575368216529</v>
      </c>
      <c r="F3468">
        <f t="shared" si="162"/>
        <v>5.396195388315096</v>
      </c>
    </row>
    <row r="3469" spans="1:6" ht="13.5">
      <c r="A3469" s="107">
        <f t="shared" si="164"/>
        <v>1.9955224713348076</v>
      </c>
      <c r="C3469">
        <f t="shared" si="163"/>
        <v>0.9111516150875103</v>
      </c>
      <c r="F3469">
        <f t="shared" si="162"/>
        <v>5.393992629356156</v>
      </c>
    </row>
    <row r="3470" spans="1:6" ht="13.5">
      <c r="A3470" s="107">
        <f t="shared" si="164"/>
        <v>1.9960224713348076</v>
      </c>
      <c r="C3470">
        <f t="shared" si="163"/>
        <v>0.9109454655654687</v>
      </c>
      <c r="F3470">
        <f t="shared" si="162"/>
        <v>5.391787523575023</v>
      </c>
    </row>
    <row r="3471" spans="1:6" ht="13.5">
      <c r="A3471" s="107">
        <f t="shared" si="164"/>
        <v>1.9965224713348075</v>
      </c>
      <c r="C3471">
        <f t="shared" si="163"/>
        <v>0.9107390883070655</v>
      </c>
      <c r="F3471">
        <f t="shared" si="162"/>
        <v>5.389580071882056</v>
      </c>
    </row>
    <row r="3472" spans="1:6" ht="13.5">
      <c r="A3472" s="107">
        <f t="shared" si="164"/>
        <v>1.9970224713348075</v>
      </c>
      <c r="C3472">
        <f t="shared" si="163"/>
        <v>0.910532483363895</v>
      </c>
      <c r="F3472">
        <f t="shared" si="162"/>
        <v>5.387370275188932</v>
      </c>
    </row>
    <row r="3473" spans="1:6" ht="13.5">
      <c r="A3473" s="107">
        <f t="shared" si="164"/>
        <v>1.9975224713348074</v>
      </c>
      <c r="C3473">
        <f t="shared" si="163"/>
        <v>0.9103256507876083</v>
      </c>
      <c r="F3473">
        <f t="shared" si="162"/>
        <v>5.385158134408627</v>
      </c>
    </row>
    <row r="3474" spans="1:6" ht="13.5">
      <c r="A3474" s="107">
        <f t="shared" si="164"/>
        <v>1.9980224713348074</v>
      </c>
      <c r="C3474">
        <f t="shared" si="163"/>
        <v>0.9101185906299137</v>
      </c>
      <c r="F3474">
        <f t="shared" si="162"/>
        <v>5.38294365045544</v>
      </c>
    </row>
    <row r="3475" spans="1:6" ht="13.5">
      <c r="A3475" s="107">
        <f t="shared" si="164"/>
        <v>1.9985224713348073</v>
      </c>
      <c r="C3475">
        <f t="shared" si="163"/>
        <v>0.9099113029425762</v>
      </c>
      <c r="F3475">
        <f t="shared" si="162"/>
        <v>5.380726824244966</v>
      </c>
    </row>
    <row r="3476" spans="1:6" ht="13.5">
      <c r="A3476" s="107">
        <f t="shared" si="164"/>
        <v>1.9990224713348073</v>
      </c>
      <c r="C3476">
        <f t="shared" si="163"/>
        <v>0.9097037877774177</v>
      </c>
      <c r="F3476">
        <f t="shared" si="162"/>
        <v>5.378507656694127</v>
      </c>
    </row>
    <row r="3477" spans="1:6" ht="13.5">
      <c r="A3477" s="107">
        <f t="shared" si="164"/>
        <v>1.9995224713348072</v>
      </c>
      <c r="C3477">
        <f t="shared" si="163"/>
        <v>0.909496045186317</v>
      </c>
      <c r="F3477">
        <f t="shared" si="162"/>
        <v>5.376286148721156</v>
      </c>
    </row>
    <row r="3478" spans="1:6" ht="13.5">
      <c r="A3478" s="107">
        <f t="shared" si="164"/>
        <v>2.000022471334807</v>
      </c>
      <c r="C3478">
        <f t="shared" si="163"/>
        <v>0.9092880752212097</v>
      </c>
      <c r="F3478">
        <f t="shared" si="162"/>
        <v>5.3740623012455995</v>
      </c>
    </row>
    <row r="3479" spans="1:6" ht="13.5">
      <c r="A3479" s="107">
        <f t="shared" si="164"/>
        <v>2.0005224713348073</v>
      </c>
      <c r="C3479">
        <f t="shared" si="163"/>
        <v>0.9090798779340882</v>
      </c>
      <c r="F3479">
        <f t="shared" si="162"/>
        <v>5.37183611518832</v>
      </c>
    </row>
    <row r="3480" spans="1:6" ht="13.5">
      <c r="A3480" s="107">
        <f t="shared" si="164"/>
        <v>2.0010224713348075</v>
      </c>
      <c r="C3480">
        <f t="shared" si="163"/>
        <v>0.908871453377002</v>
      </c>
      <c r="F3480">
        <f t="shared" si="162"/>
        <v>5.369607591471504</v>
      </c>
    </row>
    <row r="3481" spans="1:6" ht="13.5">
      <c r="A3481" s="107">
        <f t="shared" si="164"/>
        <v>2.0015224713348077</v>
      </c>
      <c r="C3481">
        <f t="shared" si="163"/>
        <v>0.9086628016020573</v>
      </c>
      <c r="F3481">
        <f t="shared" si="162"/>
        <v>5.367376731018653</v>
      </c>
    </row>
    <row r="3482" spans="1:6" ht="13.5">
      <c r="A3482" s="107">
        <f t="shared" si="164"/>
        <v>2.002022471334808</v>
      </c>
      <c r="C3482">
        <f t="shared" si="163"/>
        <v>0.9084539226614168</v>
      </c>
      <c r="F3482">
        <f t="shared" si="162"/>
        <v>5.365143534754588</v>
      </c>
    </row>
    <row r="3483" spans="1:6" ht="13.5">
      <c r="A3483" s="107">
        <f t="shared" si="164"/>
        <v>2.002522471334808</v>
      </c>
      <c r="C3483">
        <f t="shared" si="163"/>
        <v>0.9082448166073004</v>
      </c>
      <c r="F3483">
        <f t="shared" si="162"/>
        <v>5.362908003605457</v>
      </c>
    </row>
    <row r="3484" spans="1:6" ht="13.5">
      <c r="A3484" s="107">
        <f t="shared" si="164"/>
        <v>2.003022471334808</v>
      </c>
      <c r="C3484">
        <f t="shared" si="163"/>
        <v>0.9080354834919845</v>
      </c>
      <c r="F3484">
        <f t="shared" si="162"/>
        <v>5.360670138498721</v>
      </c>
    </row>
    <row r="3485" spans="1:6" ht="13.5">
      <c r="A3485" s="107">
        <f t="shared" si="164"/>
        <v>2.0035224713348083</v>
      </c>
      <c r="C3485">
        <f t="shared" si="163"/>
        <v>0.9078259233678025</v>
      </c>
      <c r="F3485">
        <f t="shared" si="162"/>
        <v>5.358429940363173</v>
      </c>
    </row>
    <row r="3486" spans="1:6" ht="13.5">
      <c r="A3486" s="107">
        <f t="shared" si="164"/>
        <v>2.0040224713348085</v>
      </c>
      <c r="C3486">
        <f t="shared" si="163"/>
        <v>0.9076161362871444</v>
      </c>
      <c r="F3486">
        <f t="shared" si="162"/>
        <v>5.3561874101289275</v>
      </c>
    </row>
    <row r="3487" spans="1:6" ht="13.5">
      <c r="A3487" s="107">
        <f t="shared" si="164"/>
        <v>2.0045224713348087</v>
      </c>
      <c r="C3487">
        <f t="shared" si="163"/>
        <v>0.907406122302457</v>
      </c>
      <c r="F3487">
        <f t="shared" si="162"/>
        <v>5.35394254872743</v>
      </c>
    </row>
    <row r="3488" spans="1:6" ht="13.5">
      <c r="A3488" s="107">
        <f t="shared" si="164"/>
        <v>2.005022471334809</v>
      </c>
      <c r="C3488">
        <f t="shared" si="163"/>
        <v>0.9071958814662437</v>
      </c>
      <c r="F3488">
        <f t="shared" si="162"/>
        <v>5.351695357091446</v>
      </c>
    </row>
    <row r="3489" spans="1:6" ht="13.5">
      <c r="A3489" s="107">
        <f t="shared" si="164"/>
        <v>2.005522471334809</v>
      </c>
      <c r="C3489">
        <f t="shared" si="163"/>
        <v>0.9069854138310648</v>
      </c>
      <c r="F3489">
        <f t="shared" si="162"/>
        <v>5.349445836155072</v>
      </c>
    </row>
    <row r="3490" spans="1:6" ht="13.5">
      <c r="A3490" s="107">
        <f t="shared" si="164"/>
        <v>2.006022471334809</v>
      </c>
      <c r="C3490">
        <f t="shared" si="163"/>
        <v>0.9067747194495371</v>
      </c>
      <c r="F3490">
        <f t="shared" si="162"/>
        <v>5.347193986853742</v>
      </c>
    </row>
    <row r="3491" spans="1:6" ht="13.5">
      <c r="A3491" s="107">
        <f t="shared" si="164"/>
        <v>2.0065224713348093</v>
      </c>
      <c r="C3491">
        <f t="shared" si="163"/>
        <v>0.9065637983743343</v>
      </c>
      <c r="F3491">
        <f t="shared" si="162"/>
        <v>5.344939810124207</v>
      </c>
    </row>
    <row r="3492" spans="1:6" ht="13.5">
      <c r="A3492" s="107">
        <f t="shared" si="164"/>
        <v>2.0070224713348095</v>
      </c>
      <c r="C3492">
        <f t="shared" si="163"/>
        <v>0.9063526506581867</v>
      </c>
      <c r="F3492">
        <f t="shared" si="162"/>
        <v>5.342683306904564</v>
      </c>
    </row>
    <row r="3493" spans="1:6" ht="13.5">
      <c r="A3493" s="107">
        <f t="shared" si="164"/>
        <v>2.0075224713348097</v>
      </c>
      <c r="C3493">
        <f t="shared" si="163"/>
        <v>0.9061412763538811</v>
      </c>
      <c r="F3493">
        <f t="shared" si="162"/>
        <v>5.340424478134235</v>
      </c>
    </row>
    <row r="3494" spans="1:6" ht="13.5">
      <c r="A3494" s="107">
        <f t="shared" si="164"/>
        <v>2.00802247133481</v>
      </c>
      <c r="C3494">
        <f t="shared" si="163"/>
        <v>0.9059296755142611</v>
      </c>
      <c r="F3494">
        <f t="shared" si="162"/>
        <v>5.338163324753975</v>
      </c>
    </row>
    <row r="3495" spans="1:6" ht="13.5">
      <c r="A3495" s="107">
        <f t="shared" si="164"/>
        <v>2.00852247133481</v>
      </c>
      <c r="C3495">
        <f t="shared" si="163"/>
        <v>0.9057178481922269</v>
      </c>
      <c r="F3495">
        <f t="shared" si="162"/>
        <v>5.335899847705881</v>
      </c>
    </row>
    <row r="3496" spans="1:6" ht="13.5">
      <c r="A3496" s="107">
        <f t="shared" si="164"/>
        <v>2.00902247133481</v>
      </c>
      <c r="C3496">
        <f t="shared" si="163"/>
        <v>0.9055057944407354</v>
      </c>
      <c r="F3496">
        <f t="shared" si="162"/>
        <v>5.333634047933389</v>
      </c>
    </row>
    <row r="3497" spans="1:6" ht="13.5">
      <c r="A3497" s="107">
        <f t="shared" si="164"/>
        <v>2.0095224713348103</v>
      </c>
      <c r="C3497">
        <f t="shared" si="163"/>
        <v>0.9052935143128001</v>
      </c>
      <c r="F3497">
        <f t="shared" si="162"/>
        <v>5.331365926381261</v>
      </c>
    </row>
    <row r="3498" spans="1:6" ht="13.5">
      <c r="A3498" s="107">
        <f t="shared" si="164"/>
        <v>2.0100224713348105</v>
      </c>
      <c r="C3498">
        <f t="shared" si="163"/>
        <v>0.9050810078614908</v>
      </c>
      <c r="F3498">
        <f t="shared" si="162"/>
        <v>5.3290954839956095</v>
      </c>
    </row>
    <row r="3499" spans="1:6" ht="13.5">
      <c r="A3499" s="107">
        <f t="shared" si="164"/>
        <v>2.0105224713348107</v>
      </c>
      <c r="C3499">
        <f t="shared" si="163"/>
        <v>0.9048682751399344</v>
      </c>
      <c r="F3499">
        <f t="shared" si="162"/>
        <v>5.326822721723888</v>
      </c>
    </row>
    <row r="3500" spans="1:6" ht="13.5">
      <c r="A3500" s="107">
        <f t="shared" si="164"/>
        <v>2.011022471334811</v>
      </c>
      <c r="C3500">
        <f t="shared" si="163"/>
        <v>0.9046553162013138</v>
      </c>
      <c r="F3500">
        <f t="shared" si="162"/>
        <v>5.324547640514884</v>
      </c>
    </row>
    <row r="3501" spans="1:6" ht="13.5">
      <c r="A3501" s="107">
        <f t="shared" si="164"/>
        <v>2.011522471334811</v>
      </c>
      <c r="C3501">
        <f t="shared" si="163"/>
        <v>0.904442131098869</v>
      </c>
      <c r="F3501">
        <f t="shared" si="162"/>
        <v>5.322270241318731</v>
      </c>
    </row>
    <row r="3502" spans="1:6" ht="13.5">
      <c r="A3502" s="107">
        <f t="shared" si="164"/>
        <v>2.012022471334811</v>
      </c>
      <c r="C3502">
        <f t="shared" si="163"/>
        <v>0.9042287198858959</v>
      </c>
      <c r="F3502">
        <f t="shared" si="162"/>
        <v>5.31999052508691</v>
      </c>
    </row>
    <row r="3503" spans="1:6" ht="13.5">
      <c r="A3503" s="107">
        <f t="shared" si="164"/>
        <v>2.0125224713348113</v>
      </c>
      <c r="C3503">
        <f t="shared" si="163"/>
        <v>0.9040150826157477</v>
      </c>
      <c r="F3503">
        <f t="shared" si="162"/>
        <v>5.317708492772246</v>
      </c>
    </row>
    <row r="3504" spans="1:6" ht="13.5">
      <c r="A3504" s="107">
        <f t="shared" si="164"/>
        <v>2.0130224713348115</v>
      </c>
      <c r="C3504">
        <f t="shared" si="163"/>
        <v>0.9038012193418336</v>
      </c>
      <c r="F3504">
        <f t="shared" si="162"/>
        <v>5.315424145328914</v>
      </c>
    </row>
    <row r="3505" spans="1:6" ht="13.5">
      <c r="A3505" s="107">
        <f t="shared" si="164"/>
        <v>2.0135224713348117</v>
      </c>
      <c r="C3505">
        <f t="shared" si="163"/>
        <v>0.9035871301176193</v>
      </c>
      <c r="F3505">
        <f t="shared" si="162"/>
        <v>5.313137483712423</v>
      </c>
    </row>
    <row r="3506" spans="1:6" ht="13.5">
      <c r="A3506" s="107">
        <f t="shared" si="164"/>
        <v>2.014022471334812</v>
      </c>
      <c r="C3506">
        <f t="shared" si="163"/>
        <v>0.9033728149966271</v>
      </c>
      <c r="F3506">
        <f t="shared" si="162"/>
        <v>5.310848508879656</v>
      </c>
    </row>
    <row r="3507" spans="1:6" ht="13.5">
      <c r="A3507" s="107">
        <f t="shared" si="164"/>
        <v>2.014522471334812</v>
      </c>
      <c r="C3507">
        <f t="shared" si="163"/>
        <v>0.903158274032436</v>
      </c>
      <c r="F3507">
        <f t="shared" si="162"/>
        <v>5.3085572217888215</v>
      </c>
    </row>
    <row r="3508" spans="1:6" ht="13.5">
      <c r="A3508" s="107">
        <f t="shared" si="164"/>
        <v>2.015022471334812</v>
      </c>
      <c r="C3508">
        <f t="shared" si="163"/>
        <v>0.902943507278681</v>
      </c>
      <c r="F3508">
        <f t="shared" si="162"/>
        <v>5.306263623399498</v>
      </c>
    </row>
    <row r="3509" spans="1:6" ht="13.5">
      <c r="A3509" s="107">
        <f t="shared" si="164"/>
        <v>2.0155224713348123</v>
      </c>
      <c r="C3509">
        <f t="shared" si="163"/>
        <v>0.9027285147890539</v>
      </c>
      <c r="F3509">
        <f t="shared" si="162"/>
        <v>5.303967714672602</v>
      </c>
    </row>
    <row r="3510" spans="1:6" ht="13.5">
      <c r="A3510" s="107">
        <f t="shared" si="164"/>
        <v>2.0160224713348125</v>
      </c>
      <c r="C3510">
        <f t="shared" si="163"/>
        <v>0.9025132966173028</v>
      </c>
      <c r="F3510">
        <f t="shared" si="162"/>
        <v>5.30166949657042</v>
      </c>
    </row>
    <row r="3511" spans="1:6" ht="13.5">
      <c r="A3511" s="107">
        <f t="shared" si="164"/>
        <v>2.0165224713348127</v>
      </c>
      <c r="C3511">
        <f t="shared" si="163"/>
        <v>0.9022978528172323</v>
      </c>
      <c r="F3511">
        <f t="shared" si="162"/>
        <v>5.299368970056583</v>
      </c>
    </row>
    <row r="3512" spans="1:6" ht="13.5">
      <c r="A3512" s="107">
        <f t="shared" si="164"/>
        <v>2.017022471334813</v>
      </c>
      <c r="C3512">
        <f t="shared" si="163"/>
        <v>0.9020821834427033</v>
      </c>
      <c r="F3512">
        <f t="shared" si="162"/>
        <v>5.297066136096085</v>
      </c>
    </row>
    <row r="3513" spans="1:6" ht="13.5">
      <c r="A3513" s="107">
        <f t="shared" si="164"/>
        <v>2.017522471334813</v>
      </c>
      <c r="C3513">
        <f t="shared" si="163"/>
        <v>0.9018662885476331</v>
      </c>
      <c r="F3513">
        <f t="shared" si="162"/>
        <v>5.2947609956552695</v>
      </c>
    </row>
    <row r="3514" spans="1:6" ht="13.5">
      <c r="A3514" s="107">
        <f t="shared" si="164"/>
        <v>2.018022471334813</v>
      </c>
      <c r="C3514">
        <f t="shared" si="163"/>
        <v>0.9016501681859954</v>
      </c>
      <c r="F3514">
        <f t="shared" si="162"/>
        <v>5.292453549701851</v>
      </c>
    </row>
    <row r="3515" spans="1:6" ht="13.5">
      <c r="A3515" s="107">
        <f t="shared" si="164"/>
        <v>2.0185224713348133</v>
      </c>
      <c r="C3515">
        <f t="shared" si="163"/>
        <v>0.9014338224118205</v>
      </c>
      <c r="F3515">
        <f t="shared" si="162"/>
        <v>5.290143799204897</v>
      </c>
    </row>
    <row r="3516" spans="1:6" ht="13.5">
      <c r="A3516" s="107">
        <f t="shared" si="164"/>
        <v>2.0190224713348135</v>
      </c>
      <c r="C3516">
        <f t="shared" si="163"/>
        <v>0.9012172512791946</v>
      </c>
      <c r="F3516">
        <f t="shared" si="162"/>
        <v>5.287831745134839</v>
      </c>
    </row>
    <row r="3517" spans="1:6" ht="13.5">
      <c r="A3517" s="107">
        <f t="shared" si="164"/>
        <v>2.0195224713348137</v>
      </c>
      <c r="C3517">
        <f t="shared" si="163"/>
        <v>0.9010004548422605</v>
      </c>
      <c r="F3517">
        <f t="shared" si="162"/>
        <v>5.285517388463472</v>
      </c>
    </row>
    <row r="3518" spans="1:6" ht="13.5">
      <c r="A3518" s="107">
        <f t="shared" si="164"/>
        <v>2.020022471334814</v>
      </c>
      <c r="C3518">
        <f t="shared" si="163"/>
        <v>0.9007834331552175</v>
      </c>
      <c r="F3518">
        <f t="shared" si="162"/>
        <v>5.283200730163956</v>
      </c>
    </row>
    <row r="3519" spans="1:6" ht="13.5">
      <c r="A3519" s="107">
        <f t="shared" si="164"/>
        <v>2.020522471334814</v>
      </c>
      <c r="C3519">
        <f t="shared" si="163"/>
        <v>0.9005661862723209</v>
      </c>
      <c r="F3519">
        <f t="shared" si="162"/>
        <v>5.280881771210818</v>
      </c>
    </row>
    <row r="3520" spans="1:6" ht="13.5">
      <c r="A3520" s="107">
        <f t="shared" si="164"/>
        <v>2.021022471334814</v>
      </c>
      <c r="C3520">
        <f t="shared" si="163"/>
        <v>0.9003487142478823</v>
      </c>
      <c r="F3520">
        <f t="shared" si="162"/>
        <v>5.278560512579949</v>
      </c>
    </row>
    <row r="3521" spans="1:6" ht="13.5">
      <c r="A3521" s="107">
        <f t="shared" si="164"/>
        <v>2.0215224713348143</v>
      </c>
      <c r="C3521">
        <f t="shared" si="163"/>
        <v>0.90013101713627</v>
      </c>
      <c r="F3521">
        <f t="shared" si="162"/>
        <v>5.276236955248608</v>
      </c>
    </row>
    <row r="3522" spans="1:6" ht="13.5">
      <c r="A3522" s="107">
        <f t="shared" si="164"/>
        <v>2.0220224713348145</v>
      </c>
      <c r="C3522">
        <f t="shared" si="163"/>
        <v>0.899913094991908</v>
      </c>
      <c r="F3522">
        <f t="shared" si="162"/>
        <v>5.273911100195429</v>
      </c>
    </row>
    <row r="3523" spans="1:6" ht="13.5">
      <c r="A3523" s="107">
        <f t="shared" si="164"/>
        <v>2.0225224713348147</v>
      </c>
      <c r="C3523">
        <f t="shared" si="163"/>
        <v>0.899694947869277</v>
      </c>
      <c r="F3523">
        <f t="shared" si="162"/>
        <v>5.271582948400415</v>
      </c>
    </row>
    <row r="3524" spans="1:6" ht="13.5">
      <c r="A3524" s="107">
        <f t="shared" si="164"/>
        <v>2.023022471334815</v>
      </c>
      <c r="C3524">
        <f t="shared" si="163"/>
        <v>0.8994765758229136</v>
      </c>
      <c r="F3524">
        <f t="shared" si="162"/>
        <v>5.269252500844936</v>
      </c>
    </row>
    <row r="3525" spans="1:6" ht="13.5">
      <c r="A3525" s="107">
        <f t="shared" si="164"/>
        <v>2.023522471334815</v>
      </c>
      <c r="C3525">
        <f t="shared" si="163"/>
        <v>0.899257978907411</v>
      </c>
      <c r="F3525">
        <f t="shared" si="162"/>
        <v>5.266919758511746</v>
      </c>
    </row>
    <row r="3526" spans="1:6" ht="13.5">
      <c r="A3526" s="107">
        <f t="shared" si="164"/>
        <v>2.024022471334815</v>
      </c>
      <c r="C3526">
        <f t="shared" si="163"/>
        <v>0.8990391571774183</v>
      </c>
      <c r="F3526">
        <f t="shared" si="162"/>
        <v>5.264584722384963</v>
      </c>
    </row>
    <row r="3527" spans="1:6" ht="13.5">
      <c r="A3527" s="107">
        <f t="shared" si="164"/>
        <v>2.0245224713348153</v>
      </c>
      <c r="C3527">
        <f t="shared" si="163"/>
        <v>0.8988201106876411</v>
      </c>
      <c r="F3527">
        <f t="shared" si="162"/>
        <v>5.262247393450093</v>
      </c>
    </row>
    <row r="3528" spans="1:6" ht="13.5">
      <c r="A3528" s="107">
        <f t="shared" si="164"/>
        <v>2.0250224713348155</v>
      </c>
      <c r="C3528">
        <f t="shared" si="163"/>
        <v>0.8986008394928409</v>
      </c>
      <c r="F3528">
        <f aca="true" t="shared" si="165" ref="F3528:F3591">(Vdc_min_s1*C3528-Vo_s1)*(Vdc_min_s1*C3528-Vo_s1)*0.0005/C3528</f>
        <v>5.2599077726940076</v>
      </c>
    </row>
    <row r="3529" spans="1:6" ht="13.5">
      <c r="A3529" s="107">
        <f t="shared" si="164"/>
        <v>2.0255224713348157</v>
      </c>
      <c r="C3529">
        <f t="shared" si="163"/>
        <v>0.8983813436478354</v>
      </c>
      <c r="F3529">
        <f t="shared" si="165"/>
        <v>5.257565861104969</v>
      </c>
    </row>
    <row r="3530" spans="1:6" ht="13.5">
      <c r="A3530" s="107">
        <f t="shared" si="164"/>
        <v>2.026022471334816</v>
      </c>
      <c r="C3530">
        <f aca="true" t="shared" si="166" ref="C3530:C3593">SIN(A3530)</f>
        <v>0.8981616232074987</v>
      </c>
      <c r="F3530">
        <f t="shared" si="165"/>
        <v>5.255221659672608</v>
      </c>
    </row>
    <row r="3531" spans="1:6" ht="13.5">
      <c r="A3531" s="107">
        <f aca="true" t="shared" si="167" ref="A3531:A3594">A3530+0.0005</f>
        <v>2.026522471334816</v>
      </c>
      <c r="C3531">
        <f t="shared" si="166"/>
        <v>0.897941678226761</v>
      </c>
      <c r="F3531">
        <f t="shared" si="165"/>
        <v>5.252875169387951</v>
      </c>
    </row>
    <row r="3532" spans="1:6" ht="13.5">
      <c r="A3532" s="107">
        <f t="shared" si="167"/>
        <v>2.027022471334816</v>
      </c>
      <c r="C3532">
        <f t="shared" si="166"/>
        <v>0.8977215087606082</v>
      </c>
      <c r="F3532">
        <f t="shared" si="165"/>
        <v>5.250526391243394</v>
      </c>
    </row>
    <row r="3533" spans="1:6" ht="13.5">
      <c r="A3533" s="107">
        <f t="shared" si="167"/>
        <v>2.0275224713348163</v>
      </c>
      <c r="C3533">
        <f t="shared" si="166"/>
        <v>0.897501114864083</v>
      </c>
      <c r="F3533">
        <f t="shared" si="165"/>
        <v>5.248175326232726</v>
      </c>
    </row>
    <row r="3534" spans="1:6" ht="13.5">
      <c r="A3534" s="107">
        <f t="shared" si="167"/>
        <v>2.0280224713348165</v>
      </c>
      <c r="C3534">
        <f t="shared" si="166"/>
        <v>0.8972804965922838</v>
      </c>
      <c r="F3534">
        <f t="shared" si="165"/>
        <v>5.245821975351122</v>
      </c>
    </row>
    <row r="3535" spans="1:6" ht="13.5">
      <c r="A3535" s="107">
        <f t="shared" si="167"/>
        <v>2.0285224713348167</v>
      </c>
      <c r="C3535">
        <f t="shared" si="166"/>
        <v>0.8970596540003651</v>
      </c>
      <c r="F3535">
        <f t="shared" si="165"/>
        <v>5.243466339595137</v>
      </c>
    </row>
    <row r="3536" spans="1:6" ht="13.5">
      <c r="A3536" s="107">
        <f t="shared" si="167"/>
        <v>2.029022471334817</v>
      </c>
      <c r="C3536">
        <f t="shared" si="166"/>
        <v>0.8968385871435376</v>
      </c>
      <c r="F3536">
        <f t="shared" si="165"/>
        <v>5.241108419962723</v>
      </c>
    </row>
    <row r="3537" spans="1:6" ht="13.5">
      <c r="A3537" s="107">
        <f t="shared" si="167"/>
        <v>2.029522471334817</v>
      </c>
      <c r="C3537">
        <f t="shared" si="166"/>
        <v>0.8966172960770679</v>
      </c>
      <c r="F3537">
        <f t="shared" si="165"/>
        <v>5.238748217453214</v>
      </c>
    </row>
    <row r="3538" spans="1:6" ht="13.5">
      <c r="A3538" s="107">
        <f t="shared" si="167"/>
        <v>2.030022471334817</v>
      </c>
      <c r="C3538">
        <f t="shared" si="166"/>
        <v>0.8963957808562789</v>
      </c>
      <c r="F3538">
        <f t="shared" si="165"/>
        <v>5.236385733067347</v>
      </c>
    </row>
    <row r="3539" spans="1:6" ht="13.5">
      <c r="A3539" s="107">
        <f t="shared" si="167"/>
        <v>2.0305224713348173</v>
      </c>
      <c r="C3539">
        <f t="shared" si="166"/>
        <v>0.8961740415365493</v>
      </c>
      <c r="F3539">
        <f t="shared" si="165"/>
        <v>5.234020967807236</v>
      </c>
    </row>
    <row r="3540" spans="1:6" ht="13.5">
      <c r="A3540" s="107">
        <f t="shared" si="167"/>
        <v>2.0310224713348175</v>
      </c>
      <c r="C3540">
        <f t="shared" si="166"/>
        <v>0.8959520781733141</v>
      </c>
      <c r="F3540">
        <f t="shared" si="165"/>
        <v>5.231653922676403</v>
      </c>
    </row>
    <row r="3541" spans="1:6" ht="13.5">
      <c r="A3541" s="107">
        <f t="shared" si="167"/>
        <v>2.0315224713348177</v>
      </c>
      <c r="C3541">
        <f t="shared" si="166"/>
        <v>0.895729890822064</v>
      </c>
      <c r="F3541">
        <f t="shared" si="165"/>
        <v>5.22928459867976</v>
      </c>
    </row>
    <row r="3542" spans="1:6" ht="13.5">
      <c r="A3542" s="107">
        <f t="shared" si="167"/>
        <v>2.032022471334818</v>
      </c>
      <c r="C3542">
        <f t="shared" si="166"/>
        <v>0.8955074795383458</v>
      </c>
      <c r="F3542">
        <f t="shared" si="165"/>
        <v>5.226912996823609</v>
      </c>
    </row>
    <row r="3543" spans="1:6" ht="13.5">
      <c r="A3543" s="107">
        <f t="shared" si="167"/>
        <v>2.032522471334818</v>
      </c>
      <c r="C3543">
        <f t="shared" si="166"/>
        <v>0.8952848443777623</v>
      </c>
      <c r="F3543">
        <f t="shared" si="165"/>
        <v>5.224539118115665</v>
      </c>
    </row>
    <row r="3544" spans="1:6" ht="13.5">
      <c r="A3544" s="107">
        <f t="shared" si="167"/>
        <v>2.033022471334818</v>
      </c>
      <c r="C3544">
        <f t="shared" si="166"/>
        <v>0.8950619853959726</v>
      </c>
      <c r="F3544">
        <f t="shared" si="165"/>
        <v>5.222162963565032</v>
      </c>
    </row>
    <row r="3545" spans="1:6" ht="13.5">
      <c r="A3545" s="107">
        <f t="shared" si="167"/>
        <v>2.0335224713348183</v>
      </c>
      <c r="C3545">
        <f t="shared" si="166"/>
        <v>0.894838902648691</v>
      </c>
      <c r="F3545">
        <f t="shared" si="165"/>
        <v>5.219784534182216</v>
      </c>
    </row>
    <row r="3546" spans="1:6" ht="13.5">
      <c r="A3546" s="107">
        <f t="shared" si="167"/>
        <v>2.0340224713348185</v>
      </c>
      <c r="C3546">
        <f t="shared" si="166"/>
        <v>0.8946155961916885</v>
      </c>
      <c r="F3546">
        <f t="shared" si="165"/>
        <v>5.21740383097913</v>
      </c>
    </row>
    <row r="3547" spans="1:6" ht="13.5">
      <c r="A3547" s="107">
        <f t="shared" si="167"/>
        <v>2.0345224713348187</v>
      </c>
      <c r="C3547">
        <f t="shared" si="166"/>
        <v>0.8943920660807916</v>
      </c>
      <c r="F3547">
        <f t="shared" si="165"/>
        <v>5.215020854969084</v>
      </c>
    </row>
    <row r="3548" spans="1:6" ht="13.5">
      <c r="A3548" s="107">
        <f t="shared" si="167"/>
        <v>2.035022471334819</v>
      </c>
      <c r="C3548">
        <f t="shared" si="166"/>
        <v>0.8941683123718828</v>
      </c>
      <c r="F3548">
        <f t="shared" si="165"/>
        <v>5.212635607166802</v>
      </c>
    </row>
    <row r="3549" spans="1:6" ht="13.5">
      <c r="A3549" s="107">
        <f t="shared" si="167"/>
        <v>2.035522471334819</v>
      </c>
      <c r="C3549">
        <f t="shared" si="166"/>
        <v>0.8939443351209005</v>
      </c>
      <c r="F3549">
        <f t="shared" si="165"/>
        <v>5.210248088588407</v>
      </c>
    </row>
    <row r="3550" spans="1:6" ht="13.5">
      <c r="A3550" s="107">
        <f t="shared" si="167"/>
        <v>2.036022471334819</v>
      </c>
      <c r="C3550">
        <f t="shared" si="166"/>
        <v>0.8937201343838392</v>
      </c>
      <c r="F3550">
        <f t="shared" si="165"/>
        <v>5.20785830025144</v>
      </c>
    </row>
    <row r="3551" spans="1:6" ht="13.5">
      <c r="A3551" s="107">
        <f t="shared" si="167"/>
        <v>2.0365224713348193</v>
      </c>
      <c r="C3551">
        <f t="shared" si="166"/>
        <v>0.893495710216749</v>
      </c>
      <c r="F3551">
        <f t="shared" si="165"/>
        <v>5.205466243174834</v>
      </c>
    </row>
    <row r="3552" spans="1:6" ht="13.5">
      <c r="A3552" s="107">
        <f t="shared" si="167"/>
        <v>2.0370224713348195</v>
      </c>
      <c r="C3552">
        <f t="shared" si="166"/>
        <v>0.8932710626757359</v>
      </c>
      <c r="F3552">
        <f t="shared" si="165"/>
        <v>5.203071918378954</v>
      </c>
    </row>
    <row r="3553" spans="1:6" ht="13.5">
      <c r="A3553" s="107">
        <f t="shared" si="167"/>
        <v>2.0375224713348197</v>
      </c>
      <c r="C3553">
        <f t="shared" si="166"/>
        <v>0.8930461918169617</v>
      </c>
      <c r="F3553">
        <f t="shared" si="165"/>
        <v>5.20067532688556</v>
      </c>
    </row>
    <row r="3554" spans="1:6" ht="13.5">
      <c r="A3554" s="107">
        <f t="shared" si="167"/>
        <v>2.03802247133482</v>
      </c>
      <c r="C3554">
        <f t="shared" si="166"/>
        <v>0.8928210976966441</v>
      </c>
      <c r="F3554">
        <f t="shared" si="165"/>
        <v>5.198276469717838</v>
      </c>
    </row>
    <row r="3555" spans="1:6" ht="13.5">
      <c r="A3555" s="107">
        <f t="shared" si="167"/>
        <v>2.03852247133482</v>
      </c>
      <c r="C3555">
        <f t="shared" si="166"/>
        <v>0.8925957803710569</v>
      </c>
      <c r="F3555">
        <f t="shared" si="165"/>
        <v>5.195875347900382</v>
      </c>
    </row>
    <row r="3556" spans="1:6" ht="13.5">
      <c r="A3556" s="107">
        <f t="shared" si="167"/>
        <v>2.03902247133482</v>
      </c>
      <c r="C3556">
        <f t="shared" si="166"/>
        <v>0.8923702398965292</v>
      </c>
      <c r="F3556">
        <f t="shared" si="165"/>
        <v>5.19347196245921</v>
      </c>
    </row>
    <row r="3557" spans="1:6" ht="13.5">
      <c r="A3557" s="107">
        <f t="shared" si="167"/>
        <v>2.0395224713348203</v>
      </c>
      <c r="C3557">
        <f t="shared" si="166"/>
        <v>0.8921444763294462</v>
      </c>
      <c r="F3557">
        <f t="shared" si="165"/>
        <v>5.191066314421748</v>
      </c>
    </row>
    <row r="3558" spans="1:6" ht="13.5">
      <c r="A3558" s="107">
        <f t="shared" si="167"/>
        <v>2.0400224713348205</v>
      </c>
      <c r="C3558">
        <f t="shared" si="166"/>
        <v>0.8919184897262487</v>
      </c>
      <c r="F3558">
        <f t="shared" si="165"/>
        <v>5.188658404816853</v>
      </c>
    </row>
    <row r="3559" spans="1:6" ht="13.5">
      <c r="A3559" s="107">
        <f t="shared" si="167"/>
        <v>2.0405224713348207</v>
      </c>
      <c r="C3559">
        <f t="shared" si="166"/>
        <v>0.8916922801434334</v>
      </c>
      <c r="F3559">
        <f t="shared" si="165"/>
        <v>5.186248234674794</v>
      </c>
    </row>
    <row r="3560" spans="1:6" ht="13.5">
      <c r="A3560" s="107">
        <f t="shared" si="167"/>
        <v>2.041022471334821</v>
      </c>
      <c r="C3560">
        <f t="shared" si="166"/>
        <v>0.8914658476375527</v>
      </c>
      <c r="F3560">
        <f t="shared" si="165"/>
        <v>5.183835805027265</v>
      </c>
    </row>
    <row r="3561" spans="1:6" ht="13.5">
      <c r="A3561" s="107">
        <f t="shared" si="167"/>
        <v>2.041522471334821</v>
      </c>
      <c r="C3561">
        <f t="shared" si="166"/>
        <v>0.8912391922652148</v>
      </c>
      <c r="F3561">
        <f t="shared" si="165"/>
        <v>5.181421116907393</v>
      </c>
    </row>
    <row r="3562" spans="1:6" ht="13.5">
      <c r="A3562" s="107">
        <f t="shared" si="167"/>
        <v>2.042022471334821</v>
      </c>
      <c r="C3562">
        <f t="shared" si="166"/>
        <v>0.8910123140830835</v>
      </c>
      <c r="F3562">
        <f t="shared" si="165"/>
        <v>5.179004171349715</v>
      </c>
    </row>
    <row r="3563" spans="1:6" ht="13.5">
      <c r="A3563" s="107">
        <f t="shared" si="167"/>
        <v>2.0425224713348213</v>
      </c>
      <c r="C3563">
        <f t="shared" si="166"/>
        <v>0.8907852131478782</v>
      </c>
      <c r="F3563">
        <f t="shared" si="165"/>
        <v>5.176584969390209</v>
      </c>
    </row>
    <row r="3564" spans="1:6" ht="13.5">
      <c r="A3564" s="107">
        <f t="shared" si="167"/>
        <v>2.0430224713348215</v>
      </c>
      <c r="C3564">
        <f t="shared" si="166"/>
        <v>0.8905578895163744</v>
      </c>
      <c r="F3564">
        <f t="shared" si="165"/>
        <v>5.174163512066271</v>
      </c>
    </row>
    <row r="3565" spans="1:6" ht="13.5">
      <c r="A3565" s="107">
        <f t="shared" si="167"/>
        <v>2.0435224713348217</v>
      </c>
      <c r="C3565">
        <f t="shared" si="166"/>
        <v>0.8903303432454027</v>
      </c>
      <c r="F3565">
        <f t="shared" si="165"/>
        <v>5.171739800416735</v>
      </c>
    </row>
    <row r="3566" spans="1:6" ht="13.5">
      <c r="A3566" s="107">
        <f t="shared" si="167"/>
        <v>2.044022471334822</v>
      </c>
      <c r="C3566">
        <f t="shared" si="166"/>
        <v>0.8901025743918499</v>
      </c>
      <c r="F3566">
        <f t="shared" si="165"/>
        <v>5.169313835481862</v>
      </c>
    </row>
    <row r="3567" spans="1:6" ht="13.5">
      <c r="A3567" s="107">
        <f t="shared" si="167"/>
        <v>2.044522471334822</v>
      </c>
      <c r="C3567">
        <f t="shared" si="166"/>
        <v>0.8898745830126582</v>
      </c>
      <c r="F3567">
        <f t="shared" si="165"/>
        <v>5.166885618303349</v>
      </c>
    </row>
    <row r="3568" spans="1:6" ht="13.5">
      <c r="A3568" s="107">
        <f t="shared" si="167"/>
        <v>2.045022471334822</v>
      </c>
      <c r="C3568">
        <f t="shared" si="166"/>
        <v>0.8896463691648253</v>
      </c>
      <c r="F3568">
        <f t="shared" si="165"/>
        <v>5.1644551499243265</v>
      </c>
    </row>
    <row r="3569" spans="1:6" ht="13.5">
      <c r="A3569" s="107">
        <f t="shared" si="167"/>
        <v>2.0455224713348223</v>
      </c>
      <c r="C3569">
        <f t="shared" si="166"/>
        <v>0.8894179329054048</v>
      </c>
      <c r="F3569">
        <f t="shared" si="165"/>
        <v>5.16202243138936</v>
      </c>
    </row>
    <row r="3570" spans="1:6" ht="13.5">
      <c r="A3570" s="107">
        <f t="shared" si="167"/>
        <v>2.0460224713348225</v>
      </c>
      <c r="C3570">
        <f t="shared" si="166"/>
        <v>0.8891892742915056</v>
      </c>
      <c r="F3570">
        <f t="shared" si="165"/>
        <v>5.159587463744453</v>
      </c>
    </row>
    <row r="3571" spans="1:6" ht="13.5">
      <c r="A3571" s="107">
        <f t="shared" si="167"/>
        <v>2.0465224713348227</v>
      </c>
      <c r="C3571">
        <f t="shared" si="166"/>
        <v>0.8889603933802926</v>
      </c>
      <c r="F3571">
        <f t="shared" si="165"/>
        <v>5.157150248037048</v>
      </c>
    </row>
    <row r="3572" spans="1:6" ht="13.5">
      <c r="A3572" s="107">
        <f t="shared" si="167"/>
        <v>2.047022471334823</v>
      </c>
      <c r="C3572">
        <f t="shared" si="166"/>
        <v>0.8887312902289858</v>
      </c>
      <c r="F3572">
        <f t="shared" si="165"/>
        <v>5.15471078531603</v>
      </c>
    </row>
    <row r="3573" spans="1:6" ht="13.5">
      <c r="A3573" s="107">
        <f t="shared" si="167"/>
        <v>2.047522471334823</v>
      </c>
      <c r="C3573">
        <f t="shared" si="166"/>
        <v>0.8885019648948611</v>
      </c>
      <c r="F3573">
        <f t="shared" si="165"/>
        <v>5.152269076631726</v>
      </c>
    </row>
    <row r="3574" spans="1:6" ht="13.5">
      <c r="A3574" s="107">
        <f t="shared" si="167"/>
        <v>2.048022471334823</v>
      </c>
      <c r="C3574">
        <f t="shared" si="166"/>
        <v>0.8882724174352499</v>
      </c>
      <c r="F3574">
        <f t="shared" si="165"/>
        <v>5.149825123035904</v>
      </c>
    </row>
    <row r="3575" spans="1:6" ht="13.5">
      <c r="A3575" s="107">
        <f t="shared" si="167"/>
        <v>2.0485224713348233</v>
      </c>
      <c r="C3575">
        <f t="shared" si="166"/>
        <v>0.8880426479075388</v>
      </c>
      <c r="F3575">
        <f t="shared" si="165"/>
        <v>5.147378925581779</v>
      </c>
    </row>
    <row r="3576" spans="1:6" ht="13.5">
      <c r="A3576" s="107">
        <f t="shared" si="167"/>
        <v>2.0490224713348235</v>
      </c>
      <c r="C3576">
        <f t="shared" si="166"/>
        <v>0.8878126563691704</v>
      </c>
      <c r="F3576">
        <f t="shared" si="165"/>
        <v>5.144930485324011</v>
      </c>
    </row>
    <row r="3577" spans="1:6" ht="13.5">
      <c r="A3577" s="107">
        <f t="shared" si="167"/>
        <v>2.0495224713348237</v>
      </c>
      <c r="C3577">
        <f t="shared" si="166"/>
        <v>0.8875824428776425</v>
      </c>
      <c r="F3577">
        <f t="shared" si="165"/>
        <v>5.142479803318714</v>
      </c>
    </row>
    <row r="3578" spans="1:6" ht="13.5">
      <c r="A3578" s="107">
        <f t="shared" si="167"/>
        <v>2.050022471334824</v>
      </c>
      <c r="C3578">
        <f t="shared" si="166"/>
        <v>0.8873520074905086</v>
      </c>
      <c r="F3578">
        <f t="shared" si="165"/>
        <v>5.14002688062344</v>
      </c>
    </row>
    <row r="3579" spans="1:6" ht="13.5">
      <c r="A3579" s="107">
        <f t="shared" si="167"/>
        <v>2.050522471334824</v>
      </c>
      <c r="C3579">
        <f t="shared" si="166"/>
        <v>0.8871213502653774</v>
      </c>
      <c r="F3579">
        <f t="shared" si="165"/>
        <v>5.137571718297212</v>
      </c>
    </row>
    <row r="3580" spans="1:6" ht="13.5">
      <c r="A3580" s="107">
        <f t="shared" si="167"/>
        <v>2.051022471334824</v>
      </c>
      <c r="C3580">
        <f t="shared" si="166"/>
        <v>0.8868904712599133</v>
      </c>
      <c r="F3580">
        <f t="shared" si="165"/>
        <v>5.135114317400487</v>
      </c>
    </row>
    <row r="3581" spans="1:6" ht="13.5">
      <c r="A3581" s="107">
        <f t="shared" si="167"/>
        <v>2.0515224713348243</v>
      </c>
      <c r="C3581">
        <f t="shared" si="166"/>
        <v>0.8866593705318359</v>
      </c>
      <c r="F3581">
        <f t="shared" si="165"/>
        <v>5.132654678995186</v>
      </c>
    </row>
    <row r="3582" spans="1:6" ht="13.5">
      <c r="A3582" s="107">
        <f t="shared" si="167"/>
        <v>2.0520224713348245</v>
      </c>
      <c r="C3582">
        <f t="shared" si="166"/>
        <v>0.8864280481389205</v>
      </c>
      <c r="F3582">
        <f t="shared" si="165"/>
        <v>5.130192804144682</v>
      </c>
    </row>
    <row r="3583" spans="1:6" ht="13.5">
      <c r="A3583" s="107">
        <f t="shared" si="167"/>
        <v>2.0525224713348247</v>
      </c>
      <c r="C3583">
        <f t="shared" si="166"/>
        <v>0.8861965041389978</v>
      </c>
      <c r="F3583">
        <f t="shared" si="165"/>
        <v>5.12772869391381</v>
      </c>
    </row>
    <row r="3584" spans="1:6" ht="13.5">
      <c r="A3584" s="107">
        <f t="shared" si="167"/>
        <v>2.053022471334825</v>
      </c>
      <c r="C3584">
        <f t="shared" si="166"/>
        <v>0.8859647385899535</v>
      </c>
      <c r="F3584">
        <f t="shared" si="165"/>
        <v>5.125262349368862</v>
      </c>
    </row>
    <row r="3585" spans="1:6" ht="13.5">
      <c r="A3585" s="107">
        <f t="shared" si="167"/>
        <v>2.053522471334825</v>
      </c>
      <c r="C3585">
        <f t="shared" si="166"/>
        <v>0.8857327515497293</v>
      </c>
      <c r="F3585">
        <f t="shared" si="165"/>
        <v>5.122793771577591</v>
      </c>
    </row>
    <row r="3586" spans="1:6" ht="13.5">
      <c r="A3586" s="107">
        <f t="shared" si="167"/>
        <v>2.054022471334825</v>
      </c>
      <c r="C3586">
        <f t="shared" si="166"/>
        <v>0.8855005430763219</v>
      </c>
      <c r="F3586">
        <f t="shared" si="165"/>
        <v>5.120322961609212</v>
      </c>
    </row>
    <row r="3587" spans="1:6" ht="13.5">
      <c r="A3587" s="107">
        <f t="shared" si="167"/>
        <v>2.0545224713348254</v>
      </c>
      <c r="C3587">
        <f t="shared" si="166"/>
        <v>0.8852681132277832</v>
      </c>
      <c r="F3587">
        <f t="shared" si="165"/>
        <v>5.117849920534407</v>
      </c>
    </row>
    <row r="3588" spans="1:6" ht="13.5">
      <c r="A3588" s="107">
        <f t="shared" si="167"/>
        <v>2.0550224713348255</v>
      </c>
      <c r="C3588">
        <f t="shared" si="166"/>
        <v>0.8850354620622208</v>
      </c>
      <c r="F3588">
        <f t="shared" si="165"/>
        <v>5.115374649425317</v>
      </c>
    </row>
    <row r="3589" spans="1:6" ht="13.5">
      <c r="A3589" s="107">
        <f t="shared" si="167"/>
        <v>2.0555224713348257</v>
      </c>
      <c r="C3589">
        <f t="shared" si="166"/>
        <v>0.8848025896377976</v>
      </c>
      <c r="F3589">
        <f t="shared" si="165"/>
        <v>5.112897149355559</v>
      </c>
    </row>
    <row r="3590" spans="1:6" ht="13.5">
      <c r="A3590" s="107">
        <f t="shared" si="167"/>
        <v>2.056022471334826</v>
      </c>
      <c r="C3590">
        <f t="shared" si="166"/>
        <v>0.8845694960127315</v>
      </c>
      <c r="F3590">
        <f t="shared" si="165"/>
        <v>5.1104174214002125</v>
      </c>
    </row>
    <row r="3591" spans="1:6" ht="13.5">
      <c r="A3591" s="107">
        <f t="shared" si="167"/>
        <v>2.056522471334826</v>
      </c>
      <c r="C3591">
        <f t="shared" si="166"/>
        <v>0.884336181245296</v>
      </c>
      <c r="F3591">
        <f t="shared" si="165"/>
        <v>5.107935466635829</v>
      </c>
    </row>
    <row r="3592" spans="1:6" ht="13.5">
      <c r="A3592" s="107">
        <f t="shared" si="167"/>
        <v>2.057022471334826</v>
      </c>
      <c r="C3592">
        <f t="shared" si="166"/>
        <v>0.8841026453938199</v>
      </c>
      <c r="F3592">
        <f aca="true" t="shared" si="168" ref="F3592:F3655">(Vdc_min_s1*C3592-Vo_s1)*(Vdc_min_s1*C3592-Vo_s1)*0.0005/C3592</f>
        <v>5.105451286140437</v>
      </c>
    </row>
    <row r="3593" spans="1:6" ht="13.5">
      <c r="A3593" s="107">
        <f t="shared" si="167"/>
        <v>2.0575224713348264</v>
      </c>
      <c r="C3593">
        <f t="shared" si="166"/>
        <v>0.8838688885166869</v>
      </c>
      <c r="F3593">
        <f t="shared" si="168"/>
        <v>5.102964880993529</v>
      </c>
    </row>
    <row r="3594" spans="1:6" ht="13.5">
      <c r="A3594" s="107">
        <f t="shared" si="167"/>
        <v>2.0580224713348265</v>
      </c>
      <c r="C3594">
        <f aca="true" t="shared" si="169" ref="C3594:C3657">SIN(A3594)</f>
        <v>0.8836349106723365</v>
      </c>
      <c r="F3594">
        <f t="shared" si="168"/>
        <v>5.100476252276082</v>
      </c>
    </row>
    <row r="3595" spans="1:6" ht="13.5">
      <c r="A3595" s="107">
        <f aca="true" t="shared" si="170" ref="A3595:A3639">A3594+0.0005</f>
        <v>2.0585224713348267</v>
      </c>
      <c r="C3595">
        <f t="shared" si="169"/>
        <v>0.883400711919263</v>
      </c>
      <c r="F3595">
        <f t="shared" si="168"/>
        <v>5.097985401070546</v>
      </c>
    </row>
    <row r="3596" spans="1:6" ht="13.5">
      <c r="A3596" s="107">
        <f t="shared" si="170"/>
        <v>2.059022471334827</v>
      </c>
      <c r="C3596">
        <f t="shared" si="169"/>
        <v>0.8831662923160161</v>
      </c>
      <c r="F3596">
        <f t="shared" si="168"/>
        <v>5.095492328460849</v>
      </c>
    </row>
    <row r="3597" spans="1:6" ht="13.5">
      <c r="A3597" s="107">
        <f t="shared" si="170"/>
        <v>2.059522471334827</v>
      </c>
      <c r="C3597">
        <f t="shared" si="169"/>
        <v>0.8829316519212007</v>
      </c>
      <c r="F3597">
        <f t="shared" si="168"/>
        <v>5.092997035532401</v>
      </c>
    </row>
    <row r="3598" spans="1:6" ht="13.5">
      <c r="A3598" s="107">
        <f t="shared" si="170"/>
        <v>2.060022471334827</v>
      </c>
      <c r="C3598">
        <f t="shared" si="169"/>
        <v>0.882696790793477</v>
      </c>
      <c r="F3598">
        <f t="shared" si="168"/>
        <v>5.0904995233720935</v>
      </c>
    </row>
    <row r="3599" spans="1:6" ht="13.5">
      <c r="A3599" s="107">
        <f t="shared" si="170"/>
        <v>2.0605224713348274</v>
      </c>
      <c r="C3599">
        <f t="shared" si="169"/>
        <v>0.8824617089915602</v>
      </c>
      <c r="F3599">
        <f t="shared" si="168"/>
        <v>5.087999793068303</v>
      </c>
    </row>
    <row r="3600" spans="1:6" ht="13.5">
      <c r="A3600" s="107">
        <f t="shared" si="170"/>
        <v>2.0610224713348275</v>
      </c>
      <c r="C3600">
        <f t="shared" si="169"/>
        <v>0.8822264065742207</v>
      </c>
      <c r="F3600">
        <f t="shared" si="168"/>
        <v>5.085497845710891</v>
      </c>
    </row>
    <row r="3601" spans="1:6" ht="13.5">
      <c r="A3601" s="107">
        <f t="shared" si="170"/>
        <v>2.0615224713348277</v>
      </c>
      <c r="C3601">
        <f t="shared" si="169"/>
        <v>0.8819908836002841</v>
      </c>
      <c r="F3601">
        <f t="shared" si="168"/>
        <v>5.082993682391198</v>
      </c>
    </row>
    <row r="3602" spans="1:6" ht="13.5">
      <c r="A3602" s="107">
        <f t="shared" si="170"/>
        <v>2.062022471334828</v>
      </c>
      <c r="C3602">
        <f t="shared" si="169"/>
        <v>0.8817551401286312</v>
      </c>
      <c r="F3602">
        <f t="shared" si="168"/>
        <v>5.080487304202066</v>
      </c>
    </row>
    <row r="3603" spans="1:6" ht="13.5">
      <c r="A3603" s="107">
        <f t="shared" si="170"/>
        <v>2.062522471334828</v>
      </c>
      <c r="C3603">
        <f t="shared" si="169"/>
        <v>0.881519176218198</v>
      </c>
      <c r="F3603">
        <f t="shared" si="168"/>
        <v>5.077978712237823</v>
      </c>
    </row>
    <row r="3604" spans="1:6" ht="13.5">
      <c r="A3604" s="107">
        <f t="shared" si="170"/>
        <v>2.063022471334828</v>
      </c>
      <c r="C3604">
        <f t="shared" si="169"/>
        <v>0.8812829919279752</v>
      </c>
      <c r="F3604">
        <f t="shared" si="168"/>
        <v>5.075467907594284</v>
      </c>
    </row>
    <row r="3605" spans="1:6" ht="13.5">
      <c r="A3605" s="107">
        <f t="shared" si="170"/>
        <v>2.0635224713348284</v>
      </c>
      <c r="C3605">
        <f t="shared" si="169"/>
        <v>0.881046587317009</v>
      </c>
      <c r="F3605">
        <f t="shared" si="168"/>
        <v>5.072954891368757</v>
      </c>
    </row>
    <row r="3606" spans="1:6" ht="13.5">
      <c r="A3606" s="107">
        <f t="shared" si="170"/>
        <v>2.0640224713348285</v>
      </c>
      <c r="C3606">
        <f t="shared" si="169"/>
        <v>0.8808099624444007</v>
      </c>
      <c r="F3606">
        <f t="shared" si="168"/>
        <v>5.070439664660059</v>
      </c>
    </row>
    <row r="3607" spans="1:6" ht="13.5">
      <c r="A3607" s="107">
        <f t="shared" si="170"/>
        <v>2.0645224713348287</v>
      </c>
      <c r="C3607">
        <f t="shared" si="169"/>
        <v>0.8805731173693062</v>
      </c>
      <c r="F3607">
        <f t="shared" si="168"/>
        <v>5.0679222285684835</v>
      </c>
    </row>
    <row r="3608" spans="1:6" ht="13.5">
      <c r="A3608" s="107">
        <f t="shared" si="170"/>
        <v>2.065022471334829</v>
      </c>
      <c r="C3608">
        <f t="shared" si="169"/>
        <v>0.8803360521509371</v>
      </c>
      <c r="F3608">
        <f t="shared" si="168"/>
        <v>5.065402584195844</v>
      </c>
    </row>
    <row r="3609" spans="1:6" ht="13.5">
      <c r="A3609" s="107">
        <f t="shared" si="170"/>
        <v>2.065522471334829</v>
      </c>
      <c r="C3609">
        <f t="shared" si="169"/>
        <v>0.8800987668485595</v>
      </c>
      <c r="F3609">
        <f t="shared" si="168"/>
        <v>5.062880732645437</v>
      </c>
    </row>
    <row r="3610" spans="1:6" ht="13.5">
      <c r="A3610" s="107">
        <f t="shared" si="170"/>
        <v>2.066022471334829</v>
      </c>
      <c r="C3610">
        <f t="shared" si="169"/>
        <v>0.8798612615214947</v>
      </c>
      <c r="F3610">
        <f t="shared" si="168"/>
        <v>5.060356675022071</v>
      </c>
    </row>
    <row r="3611" spans="1:6" ht="13.5">
      <c r="A3611" s="107">
        <f t="shared" si="170"/>
        <v>2.0665224713348294</v>
      </c>
      <c r="C3611">
        <f t="shared" si="169"/>
        <v>0.8796235362291192</v>
      </c>
      <c r="F3611">
        <f t="shared" si="168"/>
        <v>5.057830412432055</v>
      </c>
    </row>
    <row r="3612" spans="1:6" ht="13.5">
      <c r="A3612" s="107">
        <f t="shared" si="170"/>
        <v>2.0670224713348295</v>
      </c>
      <c r="C3612">
        <f t="shared" si="169"/>
        <v>0.8793855910308641</v>
      </c>
      <c r="F3612">
        <f t="shared" si="168"/>
        <v>5.055301945983206</v>
      </c>
    </row>
    <row r="3613" spans="1:6" ht="13.5">
      <c r="A3613" s="107">
        <f t="shared" si="170"/>
        <v>2.0675224713348297</v>
      </c>
      <c r="C3613">
        <f t="shared" si="169"/>
        <v>0.879147425986216</v>
      </c>
      <c r="F3613">
        <f t="shared" si="168"/>
        <v>5.052771276784846</v>
      </c>
    </row>
    <row r="3614" spans="1:6" ht="13.5">
      <c r="A3614" s="107">
        <f t="shared" si="170"/>
        <v>2.06802247133483</v>
      </c>
      <c r="C3614">
        <f t="shared" si="169"/>
        <v>0.8789090411547158</v>
      </c>
      <c r="F3614">
        <f t="shared" si="168"/>
        <v>5.050238405947805</v>
      </c>
    </row>
    <row r="3615" spans="1:6" ht="13.5">
      <c r="A3615" s="107">
        <f t="shared" si="170"/>
        <v>2.06852247133483</v>
      </c>
      <c r="C3615">
        <f t="shared" si="169"/>
        <v>0.87867043659596</v>
      </c>
      <c r="F3615">
        <f t="shared" si="168"/>
        <v>5.047703334584425</v>
      </c>
    </row>
    <row r="3616" spans="1:6" ht="13.5">
      <c r="A3616" s="107">
        <f t="shared" si="170"/>
        <v>2.06902247133483</v>
      </c>
      <c r="C3616">
        <f t="shared" si="169"/>
        <v>0.8784316123695995</v>
      </c>
      <c r="F3616">
        <f t="shared" si="168"/>
        <v>5.045166063808566</v>
      </c>
    </row>
    <row r="3617" spans="1:6" ht="13.5">
      <c r="A3617" s="107">
        <f t="shared" si="170"/>
        <v>2.0695224713348304</v>
      </c>
      <c r="C3617">
        <f t="shared" si="169"/>
        <v>0.8781925685353407</v>
      </c>
      <c r="F3617">
        <f t="shared" si="168"/>
        <v>5.042626594735592</v>
      </c>
    </row>
    <row r="3618" spans="1:6" ht="13.5">
      <c r="A3618" s="107">
        <f t="shared" si="170"/>
        <v>2.0700224713348305</v>
      </c>
      <c r="C3618">
        <f t="shared" si="169"/>
        <v>0.8779533051529442</v>
      </c>
      <c r="F3618">
        <f t="shared" si="168"/>
        <v>5.0400849284823925</v>
      </c>
    </row>
    <row r="3619" spans="1:6" ht="13.5">
      <c r="A3619" s="107">
        <f t="shared" si="170"/>
        <v>2.0705224713348307</v>
      </c>
      <c r="C3619">
        <f t="shared" si="169"/>
        <v>0.8777138222822259</v>
      </c>
      <c r="F3619">
        <f t="shared" si="168"/>
        <v>5.037541066167369</v>
      </c>
    </row>
    <row r="3620" spans="1:6" ht="13.5">
      <c r="A3620" s="107">
        <f t="shared" si="170"/>
        <v>2.071022471334831</v>
      </c>
      <c r="C3620">
        <f t="shared" si="169"/>
        <v>0.8774741199830568</v>
      </c>
      <c r="F3620">
        <f t="shared" si="168"/>
        <v>5.034995008910447</v>
      </c>
    </row>
    <row r="3621" spans="1:6" ht="13.5">
      <c r="A3621" s="107">
        <f t="shared" si="170"/>
        <v>2.071522471334831</v>
      </c>
      <c r="C3621">
        <f t="shared" si="169"/>
        <v>0.8772341983153622</v>
      </c>
      <c r="F3621">
        <f t="shared" si="168"/>
        <v>5.032446757833064</v>
      </c>
    </row>
    <row r="3622" spans="1:6" ht="13.5">
      <c r="A3622" s="107">
        <f t="shared" si="170"/>
        <v>2.072022471334831</v>
      </c>
      <c r="C3622">
        <f t="shared" si="169"/>
        <v>0.8769940573391225</v>
      </c>
      <c r="F3622">
        <f t="shared" si="168"/>
        <v>5.029896314058194</v>
      </c>
    </row>
    <row r="3623" spans="1:6" ht="13.5">
      <c r="A3623" s="107">
        <f t="shared" si="170"/>
        <v>2.0725224713348314</v>
      </c>
      <c r="C3623">
        <f t="shared" si="169"/>
        <v>0.8767536971143731</v>
      </c>
      <c r="F3623">
        <f t="shared" si="168"/>
        <v>5.02734367871033</v>
      </c>
    </row>
    <row r="3624" spans="1:6" ht="13.5">
      <c r="A3624" s="107">
        <f t="shared" si="170"/>
        <v>2.0730224713348315</v>
      </c>
      <c r="C3624">
        <f t="shared" si="169"/>
        <v>0.876513117701204</v>
      </c>
      <c r="F3624">
        <f t="shared" si="168"/>
        <v>5.024788852915488</v>
      </c>
    </row>
    <row r="3625" spans="1:6" ht="13.5">
      <c r="A3625" s="107">
        <f t="shared" si="170"/>
        <v>2.0735224713348317</v>
      </c>
      <c r="C3625">
        <f t="shared" si="169"/>
        <v>0.87627231915976</v>
      </c>
      <c r="F3625">
        <f t="shared" si="168"/>
        <v>5.022231837801211</v>
      </c>
    </row>
    <row r="3626" spans="1:6" ht="13.5">
      <c r="A3626" s="107">
        <f t="shared" si="170"/>
        <v>2.074022471334832</v>
      </c>
      <c r="C3626">
        <f t="shared" si="169"/>
        <v>0.8760313015502409</v>
      </c>
      <c r="F3626">
        <f t="shared" si="168"/>
        <v>5.0196726344965885</v>
      </c>
    </row>
    <row r="3627" spans="1:6" ht="13.5">
      <c r="A3627" s="107">
        <f t="shared" si="170"/>
        <v>2.074522471334832</v>
      </c>
      <c r="C3627">
        <f t="shared" si="169"/>
        <v>0.8757900649329008</v>
      </c>
      <c r="F3627">
        <f t="shared" si="168"/>
        <v>5.017111244132221</v>
      </c>
    </row>
    <row r="3628" spans="1:6" ht="13.5">
      <c r="A3628" s="107">
        <f t="shared" si="170"/>
        <v>2.075022471334832</v>
      </c>
      <c r="C3628">
        <f t="shared" si="169"/>
        <v>0.8755486093680491</v>
      </c>
      <c r="F3628">
        <f t="shared" si="168"/>
        <v>5.014547667840257</v>
      </c>
    </row>
    <row r="3629" spans="1:6" ht="13.5">
      <c r="A3629" s="107">
        <f t="shared" si="170"/>
        <v>2.0755224713348324</v>
      </c>
      <c r="C3629">
        <f t="shared" si="169"/>
        <v>0.8753069349160497</v>
      </c>
      <c r="F3629">
        <f t="shared" si="168"/>
        <v>5.011981906754378</v>
      </c>
    </row>
    <row r="3630" spans="1:6" ht="13.5">
      <c r="A3630" s="107">
        <f t="shared" si="170"/>
        <v>2.0760224713348325</v>
      </c>
      <c r="C3630">
        <f t="shared" si="169"/>
        <v>0.875065041637321</v>
      </c>
      <c r="F3630">
        <f t="shared" si="168"/>
        <v>5.009413962009794</v>
      </c>
    </row>
    <row r="3631" spans="1:6" ht="13.5">
      <c r="A3631" s="107">
        <f t="shared" si="170"/>
        <v>2.0765224713348327</v>
      </c>
      <c r="C3631">
        <f t="shared" si="169"/>
        <v>0.8748229295923365</v>
      </c>
      <c r="F3631">
        <f t="shared" si="168"/>
        <v>5.006843834743266</v>
      </c>
    </row>
    <row r="3632" spans="1:6" ht="13.5">
      <c r="A3632" s="107">
        <f t="shared" si="170"/>
        <v>2.077022471334833</v>
      </c>
      <c r="C3632">
        <f t="shared" si="169"/>
        <v>0.8745805988416242</v>
      </c>
      <c r="F3632">
        <f t="shared" si="168"/>
        <v>5.0042715260930954</v>
      </c>
    </row>
    <row r="3633" spans="1:6" ht="13.5">
      <c r="A3633" s="107">
        <f t="shared" si="170"/>
        <v>2.077522471334833</v>
      </c>
      <c r="C3633">
        <f t="shared" si="169"/>
        <v>0.8743380494457667</v>
      </c>
      <c r="F3633">
        <f t="shared" si="168"/>
        <v>5.001697037199115</v>
      </c>
    </row>
    <row r="3634" spans="1:6" ht="13.5">
      <c r="A3634" s="107">
        <f t="shared" si="170"/>
        <v>2.078022471334833</v>
      </c>
      <c r="C3634">
        <f t="shared" si="169"/>
        <v>0.8740952814654014</v>
      </c>
      <c r="F3634">
        <f t="shared" si="168"/>
        <v>4.999120369202718</v>
      </c>
    </row>
    <row r="3635" spans="1:6" ht="13.5">
      <c r="A3635" s="107">
        <f t="shared" si="170"/>
        <v>2.0785224713348334</v>
      </c>
      <c r="C3635">
        <f t="shared" si="169"/>
        <v>0.8738522949612203</v>
      </c>
      <c r="F3635">
        <f t="shared" si="168"/>
        <v>4.996541523246836</v>
      </c>
    </row>
    <row r="3636" spans="1:6" ht="13.5">
      <c r="A3636" s="107">
        <f t="shared" si="170"/>
        <v>2.0790224713348335</v>
      </c>
      <c r="C3636">
        <f t="shared" si="169"/>
        <v>0.8736090899939699</v>
      </c>
      <c r="F3636">
        <f t="shared" si="168"/>
        <v>4.993960500475946</v>
      </c>
    </row>
    <row r="3637" spans="1:6" ht="13.5">
      <c r="A3637" s="107">
        <f t="shared" si="170"/>
        <v>2.0795224713348337</v>
      </c>
      <c r="C3637">
        <f t="shared" si="169"/>
        <v>0.8733656666244517</v>
      </c>
      <c r="F3637">
        <f t="shared" si="168"/>
        <v>4.991377302036085</v>
      </c>
    </row>
    <row r="3638" spans="1:6" ht="13.5">
      <c r="A3638" s="107">
        <f t="shared" si="170"/>
        <v>2.080022471334834</v>
      </c>
      <c r="C3638">
        <f t="shared" si="169"/>
        <v>0.8731220249135213</v>
      </c>
      <c r="F3638">
        <f t="shared" si="168"/>
        <v>4.9887919290748295</v>
      </c>
    </row>
    <row r="3639" spans="1:6" ht="13.5">
      <c r="A3639" s="107">
        <f t="shared" si="170"/>
        <v>2.080522471334834</v>
      </c>
      <c r="C3639">
        <f t="shared" si="169"/>
        <v>0.8728781649220893</v>
      </c>
      <c r="F3639">
        <f t="shared" si="168"/>
        <v>4.9862043827413265</v>
      </c>
    </row>
    <row r="3640" spans="1:6" ht="13.5">
      <c r="A3640" s="107">
        <f aca="true" t="shared" si="171" ref="A3640:A3703">A3639+0.0005</f>
        <v>2.081022471334834</v>
      </c>
      <c r="C3640">
        <f t="shared" si="169"/>
        <v>0.8726340867111205</v>
      </c>
      <c r="F3640">
        <f t="shared" si="168"/>
        <v>4.983614664186263</v>
      </c>
    </row>
    <row r="3641" spans="1:6" ht="13.5">
      <c r="A3641" s="107">
        <f t="shared" si="171"/>
        <v>2.0815224713348344</v>
      </c>
      <c r="C3641">
        <f t="shared" si="169"/>
        <v>0.8723897903416347</v>
      </c>
      <c r="F3641">
        <f t="shared" si="168"/>
        <v>4.981022774561897</v>
      </c>
    </row>
    <row r="3642" spans="1:6" ht="13.5">
      <c r="A3642" s="107">
        <f t="shared" si="171"/>
        <v>2.0820224713348345</v>
      </c>
      <c r="C3642">
        <f t="shared" si="169"/>
        <v>0.8721452758747058</v>
      </c>
      <c r="F3642">
        <f t="shared" si="168"/>
        <v>4.978428715022037</v>
      </c>
    </row>
    <row r="3643" spans="1:6" ht="13.5">
      <c r="A3643" s="107">
        <f t="shared" si="171"/>
        <v>2.0825224713348347</v>
      </c>
      <c r="C3643">
        <f t="shared" si="169"/>
        <v>0.8719005433714625</v>
      </c>
      <c r="F3643">
        <f t="shared" si="168"/>
        <v>4.975832486722059</v>
      </c>
    </row>
    <row r="3644" spans="1:6" ht="13.5">
      <c r="A3644" s="107">
        <f t="shared" si="171"/>
        <v>2.083022471334835</v>
      </c>
      <c r="C3644">
        <f t="shared" si="169"/>
        <v>0.8716555928930878</v>
      </c>
      <c r="F3644">
        <f t="shared" si="168"/>
        <v>4.973234090818899</v>
      </c>
    </row>
    <row r="3645" spans="1:6" ht="13.5">
      <c r="A3645" s="107">
        <f t="shared" si="171"/>
        <v>2.083522471334835</v>
      </c>
      <c r="C3645">
        <f t="shared" si="169"/>
        <v>0.8714104245008195</v>
      </c>
      <c r="F3645">
        <f t="shared" si="168"/>
        <v>4.970633528471059</v>
      </c>
    </row>
    <row r="3646" spans="1:6" ht="13.5">
      <c r="A3646" s="107">
        <f t="shared" si="171"/>
        <v>2.084022471334835</v>
      </c>
      <c r="C3646">
        <f t="shared" si="169"/>
        <v>0.8711650382559496</v>
      </c>
      <c r="F3646">
        <f t="shared" si="168"/>
        <v>4.96803080083861</v>
      </c>
    </row>
    <row r="3647" spans="1:6" ht="13.5">
      <c r="A3647" s="107">
        <f t="shared" si="171"/>
        <v>2.0845224713348354</v>
      </c>
      <c r="C3647">
        <f t="shared" si="169"/>
        <v>0.8709194342198247</v>
      </c>
      <c r="F3647">
        <f t="shared" si="168"/>
        <v>4.965425909083195</v>
      </c>
    </row>
    <row r="3648" spans="1:6" ht="13.5">
      <c r="A3648" s="107">
        <f t="shared" si="171"/>
        <v>2.0850224713348355</v>
      </c>
      <c r="C3648">
        <f t="shared" si="169"/>
        <v>0.8706736124538458</v>
      </c>
      <c r="F3648">
        <f t="shared" si="168"/>
        <v>4.9628188543680265</v>
      </c>
    </row>
    <row r="3649" spans="1:6" ht="13.5">
      <c r="A3649" s="107">
        <f t="shared" si="171"/>
        <v>2.0855224713348357</v>
      </c>
      <c r="C3649">
        <f t="shared" si="169"/>
        <v>0.8704275730194683</v>
      </c>
      <c r="F3649">
        <f t="shared" si="168"/>
        <v>4.96020963785788</v>
      </c>
    </row>
    <row r="3650" spans="1:6" ht="13.5">
      <c r="A3650" s="107">
        <f t="shared" si="171"/>
        <v>2.086022471334836</v>
      </c>
      <c r="C3650">
        <f t="shared" si="169"/>
        <v>0.870181315978202</v>
      </c>
      <c r="F3650">
        <f t="shared" si="168"/>
        <v>4.957598260719123</v>
      </c>
    </row>
    <row r="3651" spans="1:6" ht="13.5">
      <c r="A3651" s="107">
        <f t="shared" si="171"/>
        <v>2.086522471334836</v>
      </c>
      <c r="C3651">
        <f t="shared" si="169"/>
        <v>0.8699348413916113</v>
      </c>
      <c r="F3651">
        <f t="shared" si="168"/>
        <v>4.954984724119689</v>
      </c>
    </row>
    <row r="3652" spans="1:6" ht="13.5">
      <c r="A3652" s="107">
        <f t="shared" si="171"/>
        <v>2.087022471334836</v>
      </c>
      <c r="C3652">
        <f t="shared" si="169"/>
        <v>0.8696881493213148</v>
      </c>
      <c r="F3652">
        <f t="shared" si="168"/>
        <v>4.952369029229099</v>
      </c>
    </row>
    <row r="3653" spans="1:6" ht="13.5">
      <c r="A3653" s="107">
        <f t="shared" si="171"/>
        <v>2.0875224713348364</v>
      </c>
      <c r="C3653">
        <f t="shared" si="169"/>
        <v>0.8694412398289855</v>
      </c>
      <c r="F3653">
        <f t="shared" si="168"/>
        <v>4.949751177218441</v>
      </c>
    </row>
    <row r="3654" spans="1:6" ht="13.5">
      <c r="A3654" s="107">
        <f t="shared" si="171"/>
        <v>2.0880224713348365</v>
      </c>
      <c r="C3654">
        <f t="shared" si="169"/>
        <v>0.8691941129763506</v>
      </c>
      <c r="F3654">
        <f t="shared" si="168"/>
        <v>4.947131169260404</v>
      </c>
    </row>
    <row r="3655" spans="1:6" ht="13.5">
      <c r="A3655" s="107">
        <f t="shared" si="171"/>
        <v>2.0885224713348367</v>
      </c>
      <c r="C3655">
        <f t="shared" si="169"/>
        <v>0.8689467688251922</v>
      </c>
      <c r="F3655">
        <f t="shared" si="168"/>
        <v>4.944509006529246</v>
      </c>
    </row>
    <row r="3656" spans="1:6" ht="13.5">
      <c r="A3656" s="107">
        <f t="shared" si="171"/>
        <v>2.089022471334837</v>
      </c>
      <c r="C3656">
        <f t="shared" si="169"/>
        <v>0.8686992074373461</v>
      </c>
      <c r="F3656">
        <f aca="true" t="shared" si="172" ref="F3656:F3719">(Vdc_min_s1*C3656-Vo_s1)*(Vdc_min_s1*C3656-Vo_s1)*0.0005/C3656</f>
        <v>4.941884690200825</v>
      </c>
    </row>
    <row r="3657" spans="1:6" ht="13.5">
      <c r="A3657" s="107">
        <f t="shared" si="171"/>
        <v>2.089522471334837</v>
      </c>
      <c r="C3657">
        <f t="shared" si="169"/>
        <v>0.8684514288747025</v>
      </c>
      <c r="F3657">
        <f t="shared" si="172"/>
        <v>4.939258221452576</v>
      </c>
    </row>
    <row r="3658" spans="1:6" ht="13.5">
      <c r="A3658" s="107">
        <f t="shared" si="171"/>
        <v>2.090022471334837</v>
      </c>
      <c r="C3658">
        <f aca="true" t="shared" si="173" ref="C3658:C3721">SIN(A3658)</f>
        <v>0.8682034331992063</v>
      </c>
      <c r="F3658">
        <f t="shared" si="172"/>
        <v>4.936629601463535</v>
      </c>
    </row>
    <row r="3659" spans="1:6" ht="13.5">
      <c r="A3659" s="107">
        <f t="shared" si="171"/>
        <v>2.0905224713348374</v>
      </c>
      <c r="C3659">
        <f t="shared" si="173"/>
        <v>0.8679552204728563</v>
      </c>
      <c r="F3659">
        <f t="shared" si="172"/>
        <v>4.933998831414322</v>
      </c>
    </row>
    <row r="3660" spans="1:6" ht="13.5">
      <c r="A3660" s="107">
        <f t="shared" si="171"/>
        <v>2.0910224713348375</v>
      </c>
      <c r="C3660">
        <f t="shared" si="173"/>
        <v>0.8677067907577058</v>
      </c>
      <c r="F3660">
        <f t="shared" si="172"/>
        <v>4.931365912487163</v>
      </c>
    </row>
    <row r="3661" spans="1:6" ht="13.5">
      <c r="A3661" s="107">
        <f t="shared" si="171"/>
        <v>2.0915224713348377</v>
      </c>
      <c r="C3661">
        <f t="shared" si="173"/>
        <v>0.8674581441158621</v>
      </c>
      <c r="F3661">
        <f t="shared" si="172"/>
        <v>4.928730845865866</v>
      </c>
    </row>
    <row r="3662" spans="1:6" ht="13.5">
      <c r="A3662" s="107">
        <f t="shared" si="171"/>
        <v>2.092022471334838</v>
      </c>
      <c r="C3662">
        <f t="shared" si="173"/>
        <v>0.8672092806094869</v>
      </c>
      <c r="F3662">
        <f t="shared" si="172"/>
        <v>4.926093632735855</v>
      </c>
    </row>
    <row r="3663" spans="1:6" ht="13.5">
      <c r="A3663" s="107">
        <f t="shared" si="171"/>
        <v>2.092522471334838</v>
      </c>
      <c r="C3663">
        <f t="shared" si="173"/>
        <v>0.866960200300796</v>
      </c>
      <c r="F3663">
        <f t="shared" si="172"/>
        <v>4.923454274284141</v>
      </c>
    </row>
    <row r="3664" spans="1:6" ht="13.5">
      <c r="A3664" s="107">
        <f t="shared" si="171"/>
        <v>2.093022471334838</v>
      </c>
      <c r="C3664">
        <f t="shared" si="173"/>
        <v>0.8667109032520596</v>
      </c>
      <c r="F3664">
        <f t="shared" si="172"/>
        <v>4.920812771699344</v>
      </c>
    </row>
    <row r="3665" spans="1:6" ht="13.5">
      <c r="A3665" s="107">
        <f t="shared" si="171"/>
        <v>2.0935224713348384</v>
      </c>
      <c r="C3665">
        <f t="shared" si="173"/>
        <v>0.8664613895256018</v>
      </c>
      <c r="F3665">
        <f t="shared" si="172"/>
        <v>4.918169126171686</v>
      </c>
    </row>
    <row r="3666" spans="1:6" ht="13.5">
      <c r="A3666" s="107">
        <f t="shared" si="171"/>
        <v>2.0940224713348385</v>
      </c>
      <c r="C3666">
        <f t="shared" si="173"/>
        <v>0.8662116591838012</v>
      </c>
      <c r="F3666">
        <f t="shared" si="172"/>
        <v>4.915523338893003</v>
      </c>
    </row>
    <row r="3667" spans="1:6" ht="13.5">
      <c r="A3667" s="107">
        <f t="shared" si="171"/>
        <v>2.0945224713348387</v>
      </c>
      <c r="C3667">
        <f t="shared" si="173"/>
        <v>0.8659617122890902</v>
      </c>
      <c r="F3667">
        <f t="shared" si="172"/>
        <v>4.912875411056732</v>
      </c>
    </row>
    <row r="3668" spans="1:6" ht="13.5">
      <c r="A3668" s="107">
        <f t="shared" si="171"/>
        <v>2.095022471334839</v>
      </c>
      <c r="C3668">
        <f t="shared" si="173"/>
        <v>0.8657115489039559</v>
      </c>
      <c r="F3668">
        <f t="shared" si="172"/>
        <v>4.910225343857926</v>
      </c>
    </row>
    <row r="3669" spans="1:6" ht="13.5">
      <c r="A3669" s="107">
        <f t="shared" si="171"/>
        <v>2.095522471334839</v>
      </c>
      <c r="C3669">
        <f t="shared" si="173"/>
        <v>0.8654611690909386</v>
      </c>
      <c r="F3669">
        <f t="shared" si="172"/>
        <v>4.9075731384932455</v>
      </c>
    </row>
    <row r="3670" spans="1:6" ht="13.5">
      <c r="A3670" s="107">
        <f t="shared" si="171"/>
        <v>2.096022471334839</v>
      </c>
      <c r="C3670">
        <f t="shared" si="173"/>
        <v>0.8652105729126337</v>
      </c>
      <c r="F3670">
        <f t="shared" si="172"/>
        <v>4.904918796160976</v>
      </c>
    </row>
    <row r="3671" spans="1:6" ht="13.5">
      <c r="A3671" s="107">
        <f t="shared" si="171"/>
        <v>2.0965224713348394</v>
      </c>
      <c r="C3671">
        <f t="shared" si="173"/>
        <v>0.8649597604316901</v>
      </c>
      <c r="F3671">
        <f t="shared" si="172"/>
        <v>4.902262318061012</v>
      </c>
    </row>
    <row r="3672" spans="1:6" ht="13.5">
      <c r="A3672" s="107">
        <f t="shared" si="171"/>
        <v>2.0970224713348395</v>
      </c>
      <c r="C3672">
        <f t="shared" si="173"/>
        <v>0.8647087317108109</v>
      </c>
      <c r="F3672">
        <f t="shared" si="172"/>
        <v>4.899603705394868</v>
      </c>
    </row>
    <row r="3673" spans="1:6" ht="13.5">
      <c r="A3673" s="107">
        <f t="shared" si="171"/>
        <v>2.0975224713348397</v>
      </c>
      <c r="C3673">
        <f t="shared" si="173"/>
        <v>0.8644574868127531</v>
      </c>
      <c r="F3673">
        <f t="shared" si="172"/>
        <v>4.896942959365683</v>
      </c>
    </row>
    <row r="3674" spans="1:6" ht="13.5">
      <c r="A3674" s="107">
        <f t="shared" si="171"/>
        <v>2.09802247133484</v>
      </c>
      <c r="C3674">
        <f t="shared" si="173"/>
        <v>0.8642060258003282</v>
      </c>
      <c r="F3674">
        <f t="shared" si="172"/>
        <v>4.89428008117822</v>
      </c>
    </row>
    <row r="3675" spans="1:6" ht="13.5">
      <c r="A3675" s="107">
        <f t="shared" si="171"/>
        <v>2.09852247133484</v>
      </c>
      <c r="C3675">
        <f t="shared" si="173"/>
        <v>0.8639543487364014</v>
      </c>
      <c r="F3675">
        <f t="shared" si="172"/>
        <v>4.8916150720388645</v>
      </c>
    </row>
    <row r="3676" spans="1:6" ht="13.5">
      <c r="A3676" s="107">
        <f t="shared" si="171"/>
        <v>2.09902247133484</v>
      </c>
      <c r="C3676">
        <f t="shared" si="173"/>
        <v>0.8637024556838919</v>
      </c>
      <c r="F3676">
        <f t="shared" si="172"/>
        <v>4.88894793315563</v>
      </c>
    </row>
    <row r="3677" spans="1:6" ht="13.5">
      <c r="A3677" s="107">
        <f t="shared" si="171"/>
        <v>2.0995224713348404</v>
      </c>
      <c r="C3677">
        <f t="shared" si="173"/>
        <v>0.8634503467057729</v>
      </c>
      <c r="F3677">
        <f t="shared" si="172"/>
        <v>4.886278665738164</v>
      </c>
    </row>
    <row r="3678" spans="1:6" ht="13.5">
      <c r="A3678" s="107">
        <f t="shared" si="171"/>
        <v>2.1000224713348405</v>
      </c>
      <c r="C3678">
        <f t="shared" si="173"/>
        <v>0.8631980218650719</v>
      </c>
      <c r="F3678">
        <f t="shared" si="172"/>
        <v>4.883607270997739</v>
      </c>
    </row>
    <row r="3679" spans="1:6" ht="13.5">
      <c r="A3679" s="107">
        <f t="shared" si="171"/>
        <v>2.1005224713348407</v>
      </c>
      <c r="C3679">
        <f t="shared" si="173"/>
        <v>0.8629454812248697</v>
      </c>
      <c r="F3679">
        <f t="shared" si="172"/>
        <v>4.8809337501472685</v>
      </c>
    </row>
    <row r="3680" spans="1:6" ht="13.5">
      <c r="A3680" s="107">
        <f t="shared" si="171"/>
        <v>2.101022471334841</v>
      </c>
      <c r="C3680">
        <f t="shared" si="173"/>
        <v>0.8626927248483018</v>
      </c>
      <c r="F3680">
        <f t="shared" si="172"/>
        <v>4.878258104401298</v>
      </c>
    </row>
    <row r="3681" spans="1:6" ht="13.5">
      <c r="A3681" s="107">
        <f t="shared" si="171"/>
        <v>2.101522471334841</v>
      </c>
      <c r="C3681">
        <f t="shared" si="173"/>
        <v>0.8624397527985572</v>
      </c>
      <c r="F3681">
        <f t="shared" si="172"/>
        <v>4.875580334976015</v>
      </c>
    </row>
    <row r="3682" spans="1:6" ht="13.5">
      <c r="A3682" s="107">
        <f t="shared" si="171"/>
        <v>2.102022471334841</v>
      </c>
      <c r="C3682">
        <f t="shared" si="173"/>
        <v>0.8621865651388789</v>
      </c>
      <c r="F3682">
        <f t="shared" si="172"/>
        <v>4.872900443089244</v>
      </c>
    </row>
    <row r="3683" spans="1:6" ht="13.5">
      <c r="A3683" s="107">
        <f t="shared" si="171"/>
        <v>2.1025224713348414</v>
      </c>
      <c r="C3683">
        <f t="shared" si="173"/>
        <v>0.8619331619325638</v>
      </c>
      <c r="F3683">
        <f t="shared" si="172"/>
        <v>4.87021842996045</v>
      </c>
    </row>
    <row r="3684" spans="1:6" ht="13.5">
      <c r="A3684" s="107">
        <f t="shared" si="171"/>
        <v>2.1030224713348415</v>
      </c>
      <c r="C3684">
        <f t="shared" si="173"/>
        <v>0.8616795432429626</v>
      </c>
      <c r="F3684">
        <f t="shared" si="172"/>
        <v>4.867534296810749</v>
      </c>
    </row>
    <row r="3685" spans="1:6" ht="13.5">
      <c r="A3685" s="107">
        <f t="shared" si="171"/>
        <v>2.1035224713348417</v>
      </c>
      <c r="C3685">
        <f t="shared" si="173"/>
        <v>0.8614257091334802</v>
      </c>
      <c r="F3685">
        <f t="shared" si="172"/>
        <v>4.8648480448628995</v>
      </c>
    </row>
    <row r="3686" spans="1:6" ht="13.5">
      <c r="A3686" s="107">
        <f t="shared" si="171"/>
        <v>2.104022471334842</v>
      </c>
      <c r="C3686">
        <f t="shared" si="173"/>
        <v>0.8611716596675749</v>
      </c>
      <c r="F3686">
        <f t="shared" si="172"/>
        <v>4.862159675341312</v>
      </c>
    </row>
    <row r="3687" spans="1:6" ht="13.5">
      <c r="A3687" s="107">
        <f t="shared" si="171"/>
        <v>2.104522471334842</v>
      </c>
      <c r="C3687">
        <f t="shared" si="173"/>
        <v>0.8609173949087593</v>
      </c>
      <c r="F3687">
        <f t="shared" si="172"/>
        <v>4.859469189472047</v>
      </c>
    </row>
    <row r="3688" spans="1:6" ht="13.5">
      <c r="A3688" s="107">
        <f t="shared" si="171"/>
        <v>2.105022471334842</v>
      </c>
      <c r="C3688">
        <f t="shared" si="173"/>
        <v>0.8606629149205993</v>
      </c>
      <c r="F3688">
        <f t="shared" si="172"/>
        <v>4.856776588482817</v>
      </c>
    </row>
    <row r="3689" spans="1:6" ht="13.5">
      <c r="A3689" s="107">
        <f t="shared" si="171"/>
        <v>2.1055224713348424</v>
      </c>
      <c r="C3689">
        <f t="shared" si="173"/>
        <v>0.8604082197667152</v>
      </c>
      <c r="F3689">
        <f t="shared" si="172"/>
        <v>4.854081873602992</v>
      </c>
    </row>
    <row r="3690" spans="1:6" ht="13.5">
      <c r="A3690" s="107">
        <f t="shared" si="171"/>
        <v>2.1060224713348425</v>
      </c>
      <c r="C3690">
        <f t="shared" si="173"/>
        <v>0.8601533095107806</v>
      </c>
      <c r="F3690">
        <f t="shared" si="172"/>
        <v>4.851385046063596</v>
      </c>
    </row>
    <row r="3691" spans="1:6" ht="13.5">
      <c r="A3691" s="107">
        <f t="shared" si="171"/>
        <v>2.1065224713348427</v>
      </c>
      <c r="C3691">
        <f t="shared" si="173"/>
        <v>0.8598981842165231</v>
      </c>
      <c r="F3691">
        <f t="shared" si="172"/>
        <v>4.848686107097319</v>
      </c>
    </row>
    <row r="3692" spans="1:6" ht="13.5">
      <c r="A3692" s="107">
        <f t="shared" si="171"/>
        <v>2.107022471334843</v>
      </c>
      <c r="C3692">
        <f t="shared" si="173"/>
        <v>0.859642843947724</v>
      </c>
      <c r="F3692">
        <f t="shared" si="172"/>
        <v>4.8459850579385115</v>
      </c>
    </row>
    <row r="3693" spans="1:6" ht="13.5">
      <c r="A3693" s="107">
        <f t="shared" si="171"/>
        <v>2.107522471334843</v>
      </c>
      <c r="C3693">
        <f t="shared" si="173"/>
        <v>0.8593872887682183</v>
      </c>
      <c r="F3693">
        <f t="shared" si="172"/>
        <v>4.843281899823188</v>
      </c>
    </row>
    <row r="3694" spans="1:6" ht="13.5">
      <c r="A3694" s="107">
        <f t="shared" si="171"/>
        <v>2.108022471334843</v>
      </c>
      <c r="C3694">
        <f t="shared" si="173"/>
        <v>0.8591315187418951</v>
      </c>
      <c r="F3694">
        <f t="shared" si="172"/>
        <v>4.840576633989024</v>
      </c>
    </row>
    <row r="3695" spans="1:6" ht="13.5">
      <c r="A3695" s="107">
        <f t="shared" si="171"/>
        <v>2.1085224713348434</v>
      </c>
      <c r="C3695">
        <f t="shared" si="173"/>
        <v>0.8588755339326966</v>
      </c>
      <c r="F3695">
        <f t="shared" si="172"/>
        <v>4.837869261675373</v>
      </c>
    </row>
    <row r="3696" spans="1:6" ht="13.5">
      <c r="A3696" s="107">
        <f t="shared" si="171"/>
        <v>2.1090224713348436</v>
      </c>
      <c r="C3696">
        <f t="shared" si="173"/>
        <v>0.858619334404619</v>
      </c>
      <c r="F3696">
        <f t="shared" si="172"/>
        <v>4.835159784123257</v>
      </c>
    </row>
    <row r="3697" spans="1:6" ht="13.5">
      <c r="A3697" s="107">
        <f t="shared" si="171"/>
        <v>2.1095224713348437</v>
      </c>
      <c r="C3697">
        <f t="shared" si="173"/>
        <v>0.8583629202217123</v>
      </c>
      <c r="F3697">
        <f t="shared" si="172"/>
        <v>4.8324482025753674</v>
      </c>
    </row>
    <row r="3698" spans="1:6" ht="13.5">
      <c r="A3698" s="107">
        <f t="shared" si="171"/>
        <v>2.110022471334844</v>
      </c>
      <c r="C3698">
        <f t="shared" si="173"/>
        <v>0.85810629144808</v>
      </c>
      <c r="F3698">
        <f t="shared" si="172"/>
        <v>4.829734518276072</v>
      </c>
    </row>
    <row r="3699" spans="1:6" ht="13.5">
      <c r="A3699" s="107">
        <f t="shared" si="171"/>
        <v>2.110522471334844</v>
      </c>
      <c r="C3699">
        <f t="shared" si="173"/>
        <v>0.8578494481478793</v>
      </c>
      <c r="F3699">
        <f t="shared" si="172"/>
        <v>4.827018732471422</v>
      </c>
    </row>
    <row r="3700" spans="1:6" ht="13.5">
      <c r="A3700" s="107">
        <f t="shared" si="171"/>
        <v>2.111022471334844</v>
      </c>
      <c r="C3700">
        <f t="shared" si="173"/>
        <v>0.8575923903853212</v>
      </c>
      <c r="F3700">
        <f t="shared" si="172"/>
        <v>4.824300846409145</v>
      </c>
    </row>
    <row r="3701" spans="1:6" ht="13.5">
      <c r="A3701" s="107">
        <f t="shared" si="171"/>
        <v>2.1115224713348444</v>
      </c>
      <c r="C3701">
        <f t="shared" si="173"/>
        <v>0.8573351182246698</v>
      </c>
      <c r="F3701">
        <f t="shared" si="172"/>
        <v>4.821580861338651</v>
      </c>
    </row>
    <row r="3702" spans="1:6" ht="13.5">
      <c r="A3702" s="107">
        <f t="shared" si="171"/>
        <v>2.1120224713348446</v>
      </c>
      <c r="C3702">
        <f t="shared" si="173"/>
        <v>0.8570776317302434</v>
      </c>
      <c r="F3702">
        <f t="shared" si="172"/>
        <v>4.818858778511035</v>
      </c>
    </row>
    <row r="3703" spans="1:6" ht="13.5">
      <c r="A3703" s="107">
        <f t="shared" si="171"/>
        <v>2.1125224713348447</v>
      </c>
      <c r="C3703">
        <f t="shared" si="173"/>
        <v>0.8568199309664135</v>
      </c>
      <c r="F3703">
        <f t="shared" si="172"/>
        <v>4.816134599179076</v>
      </c>
    </row>
    <row r="3704" spans="1:6" ht="13.5">
      <c r="A3704" s="107">
        <f aca="true" t="shared" si="174" ref="A3704:A3767">A3703+0.0005</f>
        <v>2.113022471334845</v>
      </c>
      <c r="C3704">
        <f t="shared" si="173"/>
        <v>0.8565620159976053</v>
      </c>
      <c r="F3704">
        <f t="shared" si="172"/>
        <v>4.813408324597247</v>
      </c>
    </row>
    <row r="3705" spans="1:6" ht="13.5">
      <c r="A3705" s="107">
        <f t="shared" si="174"/>
        <v>2.113522471334845</v>
      </c>
      <c r="C3705">
        <f t="shared" si="173"/>
        <v>0.8563038868882975</v>
      </c>
      <c r="F3705">
        <f t="shared" si="172"/>
        <v>4.810679956021711</v>
      </c>
    </row>
    <row r="3706" spans="1:6" ht="13.5">
      <c r="A3706" s="107">
        <f t="shared" si="174"/>
        <v>2.114022471334845</v>
      </c>
      <c r="C3706">
        <f t="shared" si="173"/>
        <v>0.8560455437030225</v>
      </c>
      <c r="F3706">
        <f t="shared" si="172"/>
        <v>4.807949494710326</v>
      </c>
    </row>
    <row r="3707" spans="1:6" ht="13.5">
      <c r="A3707" s="107">
        <f t="shared" si="174"/>
        <v>2.1145224713348454</v>
      </c>
      <c r="C3707">
        <f t="shared" si="173"/>
        <v>0.8557869865063661</v>
      </c>
      <c r="F3707">
        <f t="shared" si="172"/>
        <v>4.805216941922645</v>
      </c>
    </row>
    <row r="3708" spans="1:6" ht="13.5">
      <c r="A3708" s="107">
        <f t="shared" si="174"/>
        <v>2.1150224713348456</v>
      </c>
      <c r="C3708">
        <f t="shared" si="173"/>
        <v>0.8555282153629675</v>
      </c>
      <c r="F3708">
        <f t="shared" si="172"/>
        <v>4.802482298919916</v>
      </c>
    </row>
    <row r="3709" spans="1:6" ht="13.5">
      <c r="A3709" s="107">
        <f t="shared" si="174"/>
        <v>2.1155224713348457</v>
      </c>
      <c r="C3709">
        <f t="shared" si="173"/>
        <v>0.8552692303375194</v>
      </c>
      <c r="F3709">
        <f t="shared" si="172"/>
        <v>4.799745566965095</v>
      </c>
    </row>
    <row r="3710" spans="1:6" ht="13.5">
      <c r="A3710" s="107">
        <f t="shared" si="174"/>
        <v>2.116022471334846</v>
      </c>
      <c r="C3710">
        <f t="shared" si="173"/>
        <v>0.8550100314947683</v>
      </c>
      <c r="F3710">
        <f t="shared" si="172"/>
        <v>4.797006747322835</v>
      </c>
    </row>
    <row r="3711" spans="1:6" ht="13.5">
      <c r="A3711" s="107">
        <f t="shared" si="174"/>
        <v>2.116522471334846</v>
      </c>
      <c r="C3711">
        <f t="shared" si="173"/>
        <v>0.8547506188995138</v>
      </c>
      <c r="F3711">
        <f t="shared" si="172"/>
        <v>4.7942658412595005</v>
      </c>
    </row>
    <row r="3712" spans="1:6" ht="13.5">
      <c r="A3712" s="107">
        <f t="shared" si="174"/>
        <v>2.1170224713348462</v>
      </c>
      <c r="C3712">
        <f t="shared" si="173"/>
        <v>0.854490992616609</v>
      </c>
      <c r="F3712">
        <f t="shared" si="172"/>
        <v>4.791522850043156</v>
      </c>
    </row>
    <row r="3713" spans="1:6" ht="13.5">
      <c r="A3713" s="107">
        <f t="shared" si="174"/>
        <v>2.1175224713348464</v>
      </c>
      <c r="C3713">
        <f t="shared" si="173"/>
        <v>0.8542311527109604</v>
      </c>
      <c r="F3713">
        <f t="shared" si="172"/>
        <v>4.788777774943586</v>
      </c>
    </row>
    <row r="3714" spans="1:6" ht="13.5">
      <c r="A3714" s="107">
        <f t="shared" si="174"/>
        <v>2.1180224713348466</v>
      </c>
      <c r="C3714">
        <f t="shared" si="173"/>
        <v>0.8539710992475281</v>
      </c>
      <c r="F3714">
        <f t="shared" si="172"/>
        <v>4.786030617232275</v>
      </c>
    </row>
    <row r="3715" spans="1:6" ht="13.5">
      <c r="A3715" s="107">
        <f t="shared" si="174"/>
        <v>2.1185224713348467</v>
      </c>
      <c r="C3715">
        <f t="shared" si="173"/>
        <v>0.8537108322913255</v>
      </c>
      <c r="F3715">
        <f t="shared" si="172"/>
        <v>4.783281378182437</v>
      </c>
    </row>
    <row r="3716" spans="1:6" ht="13.5">
      <c r="A3716" s="107">
        <f t="shared" si="174"/>
        <v>2.119022471334847</v>
      </c>
      <c r="C3716">
        <f t="shared" si="173"/>
        <v>0.8534503519074192</v>
      </c>
      <c r="F3716">
        <f t="shared" si="172"/>
        <v>4.780530059068995</v>
      </c>
    </row>
    <row r="3717" spans="1:6" ht="13.5">
      <c r="A3717" s="107">
        <f t="shared" si="174"/>
        <v>2.119522471334847</v>
      </c>
      <c r="C3717">
        <f t="shared" si="173"/>
        <v>0.8531896581609294</v>
      </c>
      <c r="F3717">
        <f t="shared" si="172"/>
        <v>4.777776661168589</v>
      </c>
    </row>
    <row r="3718" spans="1:6" ht="13.5">
      <c r="A3718" s="107">
        <f t="shared" si="174"/>
        <v>2.1200224713348472</v>
      </c>
      <c r="C3718">
        <f t="shared" si="173"/>
        <v>0.8529287511170296</v>
      </c>
      <c r="F3718">
        <f t="shared" si="172"/>
        <v>4.775021185759589</v>
      </c>
    </row>
    <row r="3719" spans="1:6" ht="13.5">
      <c r="A3719" s="107">
        <f t="shared" si="174"/>
        <v>2.1205224713348474</v>
      </c>
      <c r="C3719">
        <f t="shared" si="173"/>
        <v>0.8526676308409463</v>
      </c>
      <c r="F3719">
        <f t="shared" si="172"/>
        <v>4.772263634122083</v>
      </c>
    </row>
    <row r="3720" spans="1:6" ht="13.5">
      <c r="A3720" s="107">
        <f t="shared" si="174"/>
        <v>2.1210224713348476</v>
      </c>
      <c r="C3720">
        <f t="shared" si="173"/>
        <v>0.8524062973979598</v>
      </c>
      <c r="F3720">
        <f aca="true" t="shared" si="175" ref="F3720:F3783">(Vdc_min_s1*C3720-Vo_s1)*(Vdc_min_s1*C3720-Vo_s1)*0.0005/C3720</f>
        <v>4.769504007537892</v>
      </c>
    </row>
    <row r="3721" spans="1:6" ht="13.5">
      <c r="A3721" s="107">
        <f t="shared" si="174"/>
        <v>2.1215224713348477</v>
      </c>
      <c r="C3721">
        <f t="shared" si="173"/>
        <v>0.8521447508534035</v>
      </c>
      <c r="F3721">
        <f t="shared" si="175"/>
        <v>4.766742307290561</v>
      </c>
    </row>
    <row r="3722" spans="1:6" ht="13.5">
      <c r="A3722" s="107">
        <f t="shared" si="174"/>
        <v>2.122022471334848</v>
      </c>
      <c r="C3722">
        <f aca="true" t="shared" si="176" ref="C3722:C3785">SIN(A3722)</f>
        <v>0.8518829912726638</v>
      </c>
      <c r="F3722">
        <f t="shared" si="175"/>
        <v>4.76397853466537</v>
      </c>
    </row>
    <row r="3723" spans="1:6" ht="13.5">
      <c r="A3723" s="107">
        <f t="shared" si="174"/>
        <v>2.122522471334848</v>
      </c>
      <c r="C3723">
        <f t="shared" si="176"/>
        <v>0.8516210187211807</v>
      </c>
      <c r="F3723">
        <f t="shared" si="175"/>
        <v>4.761212690949329</v>
      </c>
    </row>
    <row r="3724" spans="1:6" ht="13.5">
      <c r="A3724" s="107">
        <f t="shared" si="174"/>
        <v>2.1230224713348482</v>
      </c>
      <c r="C3724">
        <f t="shared" si="176"/>
        <v>0.8513588332644474</v>
      </c>
      <c r="F3724">
        <f t="shared" si="175"/>
        <v>4.758444777431193</v>
      </c>
    </row>
    <row r="3725" spans="1:6" ht="13.5">
      <c r="A3725" s="107">
        <f t="shared" si="174"/>
        <v>2.1235224713348484</v>
      </c>
      <c r="C3725">
        <f t="shared" si="176"/>
        <v>0.8510964349680102</v>
      </c>
      <c r="F3725">
        <f t="shared" si="175"/>
        <v>4.75567479540145</v>
      </c>
    </row>
    <row r="3726" spans="1:6" ht="13.5">
      <c r="A3726" s="107">
        <f t="shared" si="174"/>
        <v>2.1240224713348486</v>
      </c>
      <c r="C3726">
        <f t="shared" si="176"/>
        <v>0.8508338238974688</v>
      </c>
      <c r="F3726">
        <f t="shared" si="175"/>
        <v>4.752902746152328</v>
      </c>
    </row>
    <row r="3727" spans="1:6" ht="13.5">
      <c r="A3727" s="107">
        <f t="shared" si="174"/>
        <v>2.1245224713348487</v>
      </c>
      <c r="C3727">
        <f t="shared" si="176"/>
        <v>0.8505710001184756</v>
      </c>
      <c r="F3727">
        <f t="shared" si="175"/>
        <v>4.750128630977804</v>
      </c>
    </row>
    <row r="3728" spans="1:6" ht="13.5">
      <c r="A3728" s="107">
        <f t="shared" si="174"/>
        <v>2.125022471334849</v>
      </c>
      <c r="C3728">
        <f t="shared" si="176"/>
        <v>0.850307963696737</v>
      </c>
      <c r="F3728">
        <f t="shared" si="175"/>
        <v>4.747352451173602</v>
      </c>
    </row>
    <row r="3729" spans="1:6" ht="13.5">
      <c r="A3729" s="107">
        <f t="shared" si="174"/>
        <v>2.125522471334849</v>
      </c>
      <c r="C3729">
        <f t="shared" si="176"/>
        <v>0.8500447146980119</v>
      </c>
      <c r="F3729">
        <f t="shared" si="175"/>
        <v>4.744574208037186</v>
      </c>
    </row>
    <row r="3730" spans="1:6" ht="13.5">
      <c r="A3730" s="107">
        <f t="shared" si="174"/>
        <v>2.1260224713348492</v>
      </c>
      <c r="C3730">
        <f t="shared" si="176"/>
        <v>0.8497812531881125</v>
      </c>
      <c r="F3730">
        <f t="shared" si="175"/>
        <v>4.741793902867782</v>
      </c>
    </row>
    <row r="3731" spans="1:6" ht="13.5">
      <c r="A3731" s="107">
        <f t="shared" si="174"/>
        <v>2.1265224713348494</v>
      </c>
      <c r="C3731">
        <f t="shared" si="176"/>
        <v>0.8495175792329043</v>
      </c>
      <c r="F3731">
        <f t="shared" si="175"/>
        <v>4.739011536966366</v>
      </c>
    </row>
    <row r="3732" spans="1:6" ht="13.5">
      <c r="A3732" s="107">
        <f t="shared" si="174"/>
        <v>2.1270224713348496</v>
      </c>
      <c r="C3732">
        <f t="shared" si="176"/>
        <v>0.8492536928983057</v>
      </c>
      <c r="F3732">
        <f t="shared" si="175"/>
        <v>4.736227111635668</v>
      </c>
    </row>
    <row r="3733" spans="1:6" ht="13.5">
      <c r="A3733" s="107">
        <f t="shared" si="174"/>
        <v>2.1275224713348497</v>
      </c>
      <c r="C3733">
        <f t="shared" si="176"/>
        <v>0.8489895942502882</v>
      </c>
      <c r="F3733">
        <f t="shared" si="175"/>
        <v>4.733440628180182</v>
      </c>
    </row>
    <row r="3734" spans="1:6" ht="13.5">
      <c r="A3734" s="107">
        <f t="shared" si="174"/>
        <v>2.12802247133485</v>
      </c>
      <c r="C3734">
        <f t="shared" si="176"/>
        <v>0.8487252833548766</v>
      </c>
      <c r="F3734">
        <f t="shared" si="175"/>
        <v>4.730652087906163</v>
      </c>
    </row>
    <row r="3735" spans="1:6" ht="13.5">
      <c r="A3735" s="107">
        <f t="shared" si="174"/>
        <v>2.12852247133485</v>
      </c>
      <c r="C3735">
        <f t="shared" si="176"/>
        <v>0.8484607602781487</v>
      </c>
      <c r="F3735">
        <f t="shared" si="175"/>
        <v>4.727861492121625</v>
      </c>
    </row>
    <row r="3736" spans="1:6" ht="13.5">
      <c r="A3736" s="107">
        <f t="shared" si="174"/>
        <v>2.1290224713348502</v>
      </c>
      <c r="C3736">
        <f t="shared" si="176"/>
        <v>0.8481960250862349</v>
      </c>
      <c r="F3736">
        <f t="shared" si="175"/>
        <v>4.725068842136355</v>
      </c>
    </row>
    <row r="3737" spans="1:6" ht="13.5">
      <c r="A3737" s="107">
        <f t="shared" si="174"/>
        <v>2.1295224713348504</v>
      </c>
      <c r="C3737">
        <f t="shared" si="176"/>
        <v>0.8479310778453195</v>
      </c>
      <c r="F3737">
        <f t="shared" si="175"/>
        <v>4.722274139261901</v>
      </c>
    </row>
    <row r="3738" spans="1:6" ht="13.5">
      <c r="A3738" s="107">
        <f t="shared" si="174"/>
        <v>2.1300224713348506</v>
      </c>
      <c r="C3738">
        <f t="shared" si="176"/>
        <v>0.847665918621639</v>
      </c>
      <c r="F3738">
        <f t="shared" si="175"/>
        <v>4.719477384811594</v>
      </c>
    </row>
    <row r="3739" spans="1:6" ht="13.5">
      <c r="A3739" s="107">
        <f t="shared" si="174"/>
        <v>2.1305224713348507</v>
      </c>
      <c r="C3739">
        <f t="shared" si="176"/>
        <v>0.8474005474814832</v>
      </c>
      <c r="F3739">
        <f t="shared" si="175"/>
        <v>4.716678580100526</v>
      </c>
    </row>
    <row r="3740" spans="1:6" ht="13.5">
      <c r="A3740" s="107">
        <f t="shared" si="174"/>
        <v>2.131022471334851</v>
      </c>
      <c r="C3740">
        <f t="shared" si="176"/>
        <v>0.8471349644911949</v>
      </c>
      <c r="F3740">
        <f t="shared" si="175"/>
        <v>4.713877726445576</v>
      </c>
    </row>
    <row r="3741" spans="1:6" ht="13.5">
      <c r="A3741" s="107">
        <f t="shared" si="174"/>
        <v>2.131522471334851</v>
      </c>
      <c r="C3741">
        <f t="shared" si="176"/>
        <v>0.84686916971717</v>
      </c>
      <c r="F3741">
        <f t="shared" si="175"/>
        <v>4.711074825165404</v>
      </c>
    </row>
    <row r="3742" spans="1:6" ht="13.5">
      <c r="A3742" s="107">
        <f t="shared" si="174"/>
        <v>2.1320224713348512</v>
      </c>
      <c r="C3742">
        <f t="shared" si="176"/>
        <v>0.8466031632258569</v>
      </c>
      <c r="F3742">
        <f t="shared" si="175"/>
        <v>4.708269877580441</v>
      </c>
    </row>
    <row r="3743" spans="1:6" ht="13.5">
      <c r="A3743" s="107">
        <f t="shared" si="174"/>
        <v>2.1325224713348514</v>
      </c>
      <c r="C3743">
        <f t="shared" si="176"/>
        <v>0.8463369450837576</v>
      </c>
      <c r="F3743">
        <f t="shared" si="175"/>
        <v>4.7054628850129125</v>
      </c>
    </row>
    <row r="3744" spans="1:6" ht="13.5">
      <c r="A3744" s="107">
        <f t="shared" si="174"/>
        <v>2.1330224713348516</v>
      </c>
      <c r="C3744">
        <f t="shared" si="176"/>
        <v>0.8460705153574264</v>
      </c>
      <c r="F3744">
        <f t="shared" si="175"/>
        <v>4.702653848786828</v>
      </c>
    </row>
    <row r="3745" spans="1:6" ht="13.5">
      <c r="A3745" s="107">
        <f t="shared" si="174"/>
        <v>2.1335224713348517</v>
      </c>
      <c r="C3745">
        <f t="shared" si="176"/>
        <v>0.8458038741134707</v>
      </c>
      <c r="F3745">
        <f t="shared" si="175"/>
        <v>4.699842770227985</v>
      </c>
    </row>
    <row r="3746" spans="1:6" ht="13.5">
      <c r="A3746" s="107">
        <f t="shared" si="174"/>
        <v>2.134022471334852</v>
      </c>
      <c r="C3746">
        <f t="shared" si="176"/>
        <v>0.8455370214185509</v>
      </c>
      <c r="F3746">
        <f t="shared" si="175"/>
        <v>4.697029650663978</v>
      </c>
    </row>
    <row r="3747" spans="1:6" ht="13.5">
      <c r="A3747" s="107">
        <f t="shared" si="174"/>
        <v>2.134522471334852</v>
      </c>
      <c r="C3747">
        <f t="shared" si="176"/>
        <v>0.8452699573393802</v>
      </c>
      <c r="F3747">
        <f t="shared" si="175"/>
        <v>4.694214491424186</v>
      </c>
    </row>
    <row r="3748" spans="1:6" ht="13.5">
      <c r="A3748" s="107">
        <f t="shared" si="174"/>
        <v>2.1350224713348522</v>
      </c>
      <c r="C3748">
        <f t="shared" si="176"/>
        <v>0.8450026819427244</v>
      </c>
      <c r="F3748">
        <f t="shared" si="175"/>
        <v>4.691397293839803</v>
      </c>
    </row>
    <row r="3749" spans="1:6" ht="13.5">
      <c r="A3749" s="107">
        <f t="shared" si="174"/>
        <v>2.1355224713348524</v>
      </c>
      <c r="C3749">
        <f t="shared" si="176"/>
        <v>0.8447351952954028</v>
      </c>
      <c r="F3749">
        <f t="shared" si="175"/>
        <v>4.6885780592438095</v>
      </c>
    </row>
    <row r="3750" spans="1:6" ht="13.5">
      <c r="A3750" s="107">
        <f t="shared" si="174"/>
        <v>2.1360224713348526</v>
      </c>
      <c r="C3750">
        <f t="shared" si="176"/>
        <v>0.8444674974642865</v>
      </c>
      <c r="F3750">
        <f t="shared" si="175"/>
        <v>4.685756788970992</v>
      </c>
    </row>
    <row r="3751" spans="1:6" ht="13.5">
      <c r="A3751" s="107">
        <f t="shared" si="174"/>
        <v>2.1365224713348527</v>
      </c>
      <c r="C3751">
        <f t="shared" si="176"/>
        <v>0.8441995885163004</v>
      </c>
      <c r="F3751">
        <f t="shared" si="175"/>
        <v>4.682933484357948</v>
      </c>
    </row>
    <row r="3752" spans="1:6" ht="13.5">
      <c r="A3752" s="107">
        <f t="shared" si="174"/>
        <v>2.137022471334853</v>
      </c>
      <c r="C3752">
        <f t="shared" si="176"/>
        <v>0.8439314685184215</v>
      </c>
      <c r="F3752">
        <f t="shared" si="175"/>
        <v>4.680108146743073</v>
      </c>
    </row>
    <row r="3753" spans="1:6" ht="13.5">
      <c r="A3753" s="107">
        <f t="shared" si="174"/>
        <v>2.137522471334853</v>
      </c>
      <c r="C3753">
        <f t="shared" si="176"/>
        <v>0.8436631375376799</v>
      </c>
      <c r="F3753">
        <f t="shared" si="175"/>
        <v>4.677280777466587</v>
      </c>
    </row>
    <row r="3754" spans="1:6" ht="13.5">
      <c r="A3754" s="107">
        <f t="shared" si="174"/>
        <v>2.1380224713348532</v>
      </c>
      <c r="C3754">
        <f t="shared" si="176"/>
        <v>0.8433945956411583</v>
      </c>
      <c r="F3754">
        <f t="shared" si="175"/>
        <v>4.674451377870511</v>
      </c>
    </row>
    <row r="3755" spans="1:6" ht="13.5">
      <c r="A3755" s="107">
        <f t="shared" si="174"/>
        <v>2.1385224713348534</v>
      </c>
      <c r="C3755">
        <f t="shared" si="176"/>
        <v>0.8431258428959921</v>
      </c>
      <c r="F3755">
        <f t="shared" si="175"/>
        <v>4.67161994929869</v>
      </c>
    </row>
    <row r="3756" spans="1:6" ht="13.5">
      <c r="A3756" s="107">
        <f t="shared" si="174"/>
        <v>2.1390224713348536</v>
      </c>
      <c r="C3756">
        <f t="shared" si="176"/>
        <v>0.8428568793693697</v>
      </c>
      <c r="F3756">
        <f t="shared" si="175"/>
        <v>4.668786493096786</v>
      </c>
    </row>
    <row r="3757" spans="1:6" ht="13.5">
      <c r="A3757" s="107">
        <f t="shared" si="174"/>
        <v>2.1395224713348537</v>
      </c>
      <c r="C3757">
        <f t="shared" si="176"/>
        <v>0.8425877051285318</v>
      </c>
      <c r="F3757">
        <f t="shared" si="175"/>
        <v>4.665951010612283</v>
      </c>
    </row>
    <row r="3758" spans="1:6" ht="13.5">
      <c r="A3758" s="107">
        <f t="shared" si="174"/>
        <v>2.140022471334854</v>
      </c>
      <c r="C3758">
        <f t="shared" si="176"/>
        <v>0.842318320240772</v>
      </c>
      <c r="F3758">
        <f t="shared" si="175"/>
        <v>4.663113503194491</v>
      </c>
    </row>
    <row r="3759" spans="1:6" ht="13.5">
      <c r="A3759" s="107">
        <f t="shared" si="174"/>
        <v>2.140522471334854</v>
      </c>
      <c r="C3759">
        <f t="shared" si="176"/>
        <v>0.8420487247734365</v>
      </c>
      <c r="F3759">
        <f t="shared" si="175"/>
        <v>4.660273972194543</v>
      </c>
    </row>
    <row r="3760" spans="1:6" ht="13.5">
      <c r="A3760" s="107">
        <f t="shared" si="174"/>
        <v>2.1410224713348542</v>
      </c>
      <c r="C3760">
        <f t="shared" si="176"/>
        <v>0.8417789187939242</v>
      </c>
      <c r="F3760">
        <f t="shared" si="175"/>
        <v>4.657432418965406</v>
      </c>
    </row>
    <row r="3761" spans="1:6" ht="13.5">
      <c r="A3761" s="107">
        <f t="shared" si="174"/>
        <v>2.1415224713348544</v>
      </c>
      <c r="C3761">
        <f t="shared" si="176"/>
        <v>0.8415089023696866</v>
      </c>
      <c r="F3761">
        <f t="shared" si="175"/>
        <v>4.65458884486188</v>
      </c>
    </row>
    <row r="3762" spans="1:6" ht="13.5">
      <c r="A3762" s="107">
        <f t="shared" si="174"/>
        <v>2.1420224713348546</v>
      </c>
      <c r="C3762">
        <f t="shared" si="176"/>
        <v>0.8412386755682278</v>
      </c>
      <c r="F3762">
        <f t="shared" si="175"/>
        <v>4.6517432512406</v>
      </c>
    </row>
    <row r="3763" spans="1:6" ht="13.5">
      <c r="A3763" s="107">
        <f t="shared" si="174"/>
        <v>2.1425224713348547</v>
      </c>
      <c r="C3763">
        <f t="shared" si="176"/>
        <v>0.8409682384571044</v>
      </c>
      <c r="F3763">
        <f t="shared" si="175"/>
        <v>4.648895639460034</v>
      </c>
    </row>
    <row r="3764" spans="1:6" ht="13.5">
      <c r="A3764" s="107">
        <f t="shared" si="174"/>
        <v>2.143022471334855</v>
      </c>
      <c r="C3764">
        <f t="shared" si="176"/>
        <v>0.840697591103926</v>
      </c>
      <c r="F3764">
        <f t="shared" si="175"/>
        <v>4.646046010880495</v>
      </c>
    </row>
    <row r="3765" spans="1:6" ht="13.5">
      <c r="A3765" s="107">
        <f t="shared" si="174"/>
        <v>2.143522471334855</v>
      </c>
      <c r="C3765">
        <f t="shared" si="176"/>
        <v>0.840426733576354</v>
      </c>
      <c r="F3765">
        <f t="shared" si="175"/>
        <v>4.643194366864148</v>
      </c>
    </row>
    <row r="3766" spans="1:6" ht="13.5">
      <c r="A3766" s="107">
        <f t="shared" si="174"/>
        <v>2.1440224713348552</v>
      </c>
      <c r="C3766">
        <f t="shared" si="176"/>
        <v>0.840155665942103</v>
      </c>
      <c r="F3766">
        <f t="shared" si="175"/>
        <v>4.64034070877499</v>
      </c>
    </row>
    <row r="3767" spans="1:6" ht="13.5">
      <c r="A3767" s="107">
        <f t="shared" si="174"/>
        <v>2.1445224713348554</v>
      </c>
      <c r="C3767">
        <f t="shared" si="176"/>
        <v>0.83988438826894</v>
      </c>
      <c r="F3767">
        <f t="shared" si="175"/>
        <v>4.637485037978874</v>
      </c>
    </row>
    <row r="3768" spans="1:6" ht="13.5">
      <c r="A3768" s="107">
        <f aca="true" t="shared" si="177" ref="A3768:A3831">A3767+0.0005</f>
        <v>2.1450224713348556</v>
      </c>
      <c r="C3768">
        <f t="shared" si="176"/>
        <v>0.8396129006246842</v>
      </c>
      <c r="F3768">
        <f t="shared" si="175"/>
        <v>4.634627355843511</v>
      </c>
    </row>
    <row r="3769" spans="1:6" ht="13.5">
      <c r="A3769" s="107">
        <f t="shared" si="177"/>
        <v>2.1455224713348557</v>
      </c>
      <c r="C3769">
        <f t="shared" si="176"/>
        <v>0.8393412030772076</v>
      </c>
      <c r="F3769">
        <f t="shared" si="175"/>
        <v>4.631767663738459</v>
      </c>
    </row>
    <row r="3770" spans="1:6" ht="13.5">
      <c r="A3770" s="107">
        <f t="shared" si="177"/>
        <v>2.146022471334856</v>
      </c>
      <c r="C3770">
        <f t="shared" si="176"/>
        <v>0.8390692956944347</v>
      </c>
      <c r="F3770">
        <f t="shared" si="175"/>
        <v>4.628905963035135</v>
      </c>
    </row>
    <row r="3771" spans="1:6" ht="13.5">
      <c r="A3771" s="107">
        <f t="shared" si="177"/>
        <v>2.146522471334856</v>
      </c>
      <c r="C3771">
        <f t="shared" si="176"/>
        <v>0.8387971785443421</v>
      </c>
      <c r="F3771">
        <f t="shared" si="175"/>
        <v>4.626042255106819</v>
      </c>
    </row>
    <row r="3772" spans="1:6" ht="13.5">
      <c r="A3772" s="107">
        <f t="shared" si="177"/>
        <v>2.1470224713348562</v>
      </c>
      <c r="C3772">
        <f t="shared" si="176"/>
        <v>0.8385248516949594</v>
      </c>
      <c r="F3772">
        <f t="shared" si="175"/>
        <v>4.623176541328658</v>
      </c>
    </row>
    <row r="3773" spans="1:6" ht="13.5">
      <c r="A3773" s="107">
        <f t="shared" si="177"/>
        <v>2.1475224713348564</v>
      </c>
      <c r="C3773">
        <f t="shared" si="176"/>
        <v>0.838252315214368</v>
      </c>
      <c r="F3773">
        <f t="shared" si="175"/>
        <v>4.620308823077656</v>
      </c>
    </row>
    <row r="3774" spans="1:6" ht="13.5">
      <c r="A3774" s="107">
        <f t="shared" si="177"/>
        <v>2.1480224713348566</v>
      </c>
      <c r="C3774">
        <f t="shared" si="176"/>
        <v>0.8379795691707023</v>
      </c>
      <c r="F3774">
        <f t="shared" si="175"/>
        <v>4.617439101732697</v>
      </c>
    </row>
    <row r="3775" spans="1:6" ht="13.5">
      <c r="A3775" s="107">
        <f t="shared" si="177"/>
        <v>2.1485224713348567</v>
      </c>
      <c r="C3775">
        <f t="shared" si="176"/>
        <v>0.8377066136321486</v>
      </c>
      <c r="F3775">
        <f t="shared" si="175"/>
        <v>4.6145673786745265</v>
      </c>
    </row>
    <row r="3776" spans="1:6" ht="13.5">
      <c r="A3776" s="107">
        <f t="shared" si="177"/>
        <v>2.149022471334857</v>
      </c>
      <c r="C3776">
        <f t="shared" si="176"/>
        <v>0.8374334486669458</v>
      </c>
      <c r="F3776">
        <f t="shared" si="175"/>
        <v>4.611693655285775</v>
      </c>
    </row>
    <row r="3777" spans="1:6" ht="13.5">
      <c r="A3777" s="107">
        <f t="shared" si="177"/>
        <v>2.149522471334857</v>
      </c>
      <c r="C3777">
        <f t="shared" si="176"/>
        <v>0.8371600743433852</v>
      </c>
      <c r="F3777">
        <f t="shared" si="175"/>
        <v>4.608817932950942</v>
      </c>
    </row>
    <row r="3778" spans="1:6" ht="13.5">
      <c r="A3778" s="107">
        <f t="shared" si="177"/>
        <v>2.1500224713348572</v>
      </c>
      <c r="C3778">
        <f t="shared" si="176"/>
        <v>0.8368864907298105</v>
      </c>
      <c r="F3778">
        <f t="shared" si="175"/>
        <v>4.605940213056418</v>
      </c>
    </row>
    <row r="3779" spans="1:6" ht="13.5">
      <c r="A3779" s="107">
        <f t="shared" si="177"/>
        <v>2.1505224713348574</v>
      </c>
      <c r="C3779">
        <f t="shared" si="176"/>
        <v>0.8366126978946173</v>
      </c>
      <c r="F3779">
        <f t="shared" si="175"/>
        <v>4.603060496990467</v>
      </c>
    </row>
    <row r="3780" spans="1:6" ht="13.5">
      <c r="A3780" s="107">
        <f t="shared" si="177"/>
        <v>2.1510224713348576</v>
      </c>
      <c r="C3780">
        <f t="shared" si="176"/>
        <v>0.8363386959062542</v>
      </c>
      <c r="F3780">
        <f t="shared" si="175"/>
        <v>4.600178786143246</v>
      </c>
    </row>
    <row r="3781" spans="1:6" ht="13.5">
      <c r="A3781" s="107">
        <f t="shared" si="177"/>
        <v>2.1515224713348577</v>
      </c>
      <c r="C3781">
        <f t="shared" si="176"/>
        <v>0.8360644848332214</v>
      </c>
      <c r="F3781">
        <f t="shared" si="175"/>
        <v>4.597295081906801</v>
      </c>
    </row>
    <row r="3782" spans="1:6" ht="13.5">
      <c r="A3782" s="107">
        <f t="shared" si="177"/>
        <v>2.152022471334858</v>
      </c>
      <c r="C3782">
        <f t="shared" si="176"/>
        <v>0.8357900647440717</v>
      </c>
      <c r="F3782">
        <f t="shared" si="175"/>
        <v>4.594409385675068</v>
      </c>
    </row>
    <row r="3783" spans="1:6" ht="13.5">
      <c r="A3783" s="107">
        <f t="shared" si="177"/>
        <v>2.152522471334858</v>
      </c>
      <c r="C3783">
        <f t="shared" si="176"/>
        <v>0.8355154357074102</v>
      </c>
      <c r="F3783">
        <f t="shared" si="175"/>
        <v>4.59152169884388</v>
      </c>
    </row>
    <row r="3784" spans="1:6" ht="13.5">
      <c r="A3784" s="107">
        <f t="shared" si="177"/>
        <v>2.1530224713348582</v>
      </c>
      <c r="C3784">
        <f t="shared" si="176"/>
        <v>0.8352405977918941</v>
      </c>
      <c r="F3784">
        <f aca="true" t="shared" si="178" ref="F3784:F3847">(Vdc_min_s1*C3784-Vo_s1)*(Vdc_min_s1*C3784-Vo_s1)*0.0005/C3784</f>
        <v>4.58863202281097</v>
      </c>
    </row>
    <row r="3785" spans="1:6" ht="13.5">
      <c r="A3785" s="107">
        <f t="shared" si="177"/>
        <v>2.1535224713348584</v>
      </c>
      <c r="C3785">
        <f t="shared" si="176"/>
        <v>0.8349655510662328</v>
      </c>
      <c r="F3785">
        <f t="shared" si="178"/>
        <v>4.5857403589759675</v>
      </c>
    </row>
    <row r="3786" spans="1:6" ht="13.5">
      <c r="A3786" s="107">
        <f t="shared" si="177"/>
        <v>2.1540224713348586</v>
      </c>
      <c r="C3786">
        <f aca="true" t="shared" si="179" ref="C3786:C3849">SIN(A3786)</f>
        <v>0.8346902955991882</v>
      </c>
      <c r="F3786">
        <f t="shared" si="178"/>
        <v>4.582846708740415</v>
      </c>
    </row>
    <row r="3787" spans="1:6" ht="13.5">
      <c r="A3787" s="107">
        <f t="shared" si="177"/>
        <v>2.1545224713348587</v>
      </c>
      <c r="C3787">
        <f t="shared" si="179"/>
        <v>0.8344148314595741</v>
      </c>
      <c r="F3787">
        <f t="shared" si="178"/>
        <v>4.579951073507754</v>
      </c>
    </row>
    <row r="3788" spans="1:6" ht="13.5">
      <c r="A3788" s="107">
        <f t="shared" si="177"/>
        <v>2.155022471334859</v>
      </c>
      <c r="C3788">
        <f t="shared" si="179"/>
        <v>0.8341391587162563</v>
      </c>
      <c r="F3788">
        <f t="shared" si="178"/>
        <v>4.577053454683341</v>
      </c>
    </row>
    <row r="3789" spans="1:6" ht="13.5">
      <c r="A3789" s="107">
        <f t="shared" si="177"/>
        <v>2.155522471334859</v>
      </c>
      <c r="C3789">
        <f t="shared" si="179"/>
        <v>0.8338632774381534</v>
      </c>
      <c r="F3789">
        <f t="shared" si="178"/>
        <v>4.574153853674444</v>
      </c>
    </row>
    <row r="3790" spans="1:6" ht="13.5">
      <c r="A3790" s="107">
        <f t="shared" si="177"/>
        <v>2.1560224713348592</v>
      </c>
      <c r="C3790">
        <f t="shared" si="179"/>
        <v>0.8335871876942353</v>
      </c>
      <c r="F3790">
        <f t="shared" si="178"/>
        <v>4.57125227189025</v>
      </c>
    </row>
    <row r="3791" spans="1:6" ht="13.5">
      <c r="A3791" s="107">
        <f t="shared" si="177"/>
        <v>2.1565224713348594</v>
      </c>
      <c r="C3791">
        <f t="shared" si="179"/>
        <v>0.8333108895535247</v>
      </c>
      <c r="F3791">
        <f t="shared" si="178"/>
        <v>4.56834871074186</v>
      </c>
    </row>
    <row r="3792" spans="1:6" ht="13.5">
      <c r="A3792" s="107">
        <f t="shared" si="177"/>
        <v>2.1570224713348596</v>
      </c>
      <c r="C3792">
        <f t="shared" si="179"/>
        <v>0.833034383085096</v>
      </c>
      <c r="F3792">
        <f t="shared" si="178"/>
        <v>4.565443171642302</v>
      </c>
    </row>
    <row r="3793" spans="1:6" ht="13.5">
      <c r="A3793" s="107">
        <f t="shared" si="177"/>
        <v>2.1575224713348597</v>
      </c>
      <c r="C3793">
        <f t="shared" si="179"/>
        <v>0.832757668358076</v>
      </c>
      <c r="F3793">
        <f t="shared" si="178"/>
        <v>4.562535656006532</v>
      </c>
    </row>
    <row r="3794" spans="1:6" ht="13.5">
      <c r="A3794" s="107">
        <f t="shared" si="177"/>
        <v>2.15802247133486</v>
      </c>
      <c r="C3794">
        <f t="shared" si="179"/>
        <v>0.8324807454416431</v>
      </c>
      <c r="F3794">
        <f t="shared" si="178"/>
        <v>4.559626165251429</v>
      </c>
    </row>
    <row r="3795" spans="1:6" ht="13.5">
      <c r="A3795" s="107">
        <f t="shared" si="177"/>
        <v>2.15852247133486</v>
      </c>
      <c r="C3795">
        <f t="shared" si="179"/>
        <v>0.8322036144050282</v>
      </c>
      <c r="F3795">
        <f t="shared" si="178"/>
        <v>4.556714700795806</v>
      </c>
    </row>
    <row r="3796" spans="1:6" ht="13.5">
      <c r="A3796" s="107">
        <f t="shared" si="177"/>
        <v>2.1590224713348602</v>
      </c>
      <c r="C3796">
        <f t="shared" si="179"/>
        <v>0.8319262753175141</v>
      </c>
      <c r="F3796">
        <f t="shared" si="178"/>
        <v>4.553801264060409</v>
      </c>
    </row>
    <row r="3797" spans="1:6" ht="13.5">
      <c r="A3797" s="107">
        <f t="shared" si="177"/>
        <v>2.1595224713348604</v>
      </c>
      <c r="C3797">
        <f t="shared" si="179"/>
        <v>0.8316487282484354</v>
      </c>
      <c r="F3797">
        <f t="shared" si="178"/>
        <v>4.550885856467926</v>
      </c>
    </row>
    <row r="3798" spans="1:6" ht="13.5">
      <c r="A3798" s="107">
        <f t="shared" si="177"/>
        <v>2.1600224713348606</v>
      </c>
      <c r="C3798">
        <f t="shared" si="179"/>
        <v>0.831370973267179</v>
      </c>
      <c r="F3798">
        <f t="shared" si="178"/>
        <v>4.547968479442983</v>
      </c>
    </row>
    <row r="3799" spans="1:6" ht="13.5">
      <c r="A3799" s="107">
        <f t="shared" si="177"/>
        <v>2.1605224713348608</v>
      </c>
      <c r="C3799">
        <f t="shared" si="179"/>
        <v>0.8310930104431837</v>
      </c>
      <c r="F3799">
        <f t="shared" si="178"/>
        <v>4.545049134412149</v>
      </c>
    </row>
    <row r="3800" spans="1:6" ht="13.5">
      <c r="A3800" s="107">
        <f t="shared" si="177"/>
        <v>2.161022471334861</v>
      </c>
      <c r="C3800">
        <f t="shared" si="179"/>
        <v>0.8308148398459401</v>
      </c>
      <c r="F3800">
        <f t="shared" si="178"/>
        <v>4.542127822803943</v>
      </c>
    </row>
    <row r="3801" spans="1:6" ht="13.5">
      <c r="A3801" s="107">
        <f t="shared" si="177"/>
        <v>2.161522471334861</v>
      </c>
      <c r="C3801">
        <f t="shared" si="179"/>
        <v>0.8305364615449907</v>
      </c>
      <c r="F3801">
        <f t="shared" si="178"/>
        <v>4.539204546048831</v>
      </c>
    </row>
    <row r="3802" spans="1:6" ht="13.5">
      <c r="A3802" s="107">
        <f t="shared" si="177"/>
        <v>2.1620224713348613</v>
      </c>
      <c r="C3802">
        <f t="shared" si="179"/>
        <v>0.8302578756099305</v>
      </c>
      <c r="F3802">
        <f t="shared" si="178"/>
        <v>4.536279305579238</v>
      </c>
    </row>
    <row r="3803" spans="1:6" ht="13.5">
      <c r="A3803" s="107">
        <f t="shared" si="177"/>
        <v>2.1625224713348614</v>
      </c>
      <c r="C3803">
        <f t="shared" si="179"/>
        <v>0.8299790821104055</v>
      </c>
      <c r="F3803">
        <f t="shared" si="178"/>
        <v>4.533352102829539</v>
      </c>
    </row>
    <row r="3804" spans="1:6" ht="13.5">
      <c r="A3804" s="107">
        <f t="shared" si="177"/>
        <v>2.1630224713348616</v>
      </c>
      <c r="C3804">
        <f t="shared" si="179"/>
        <v>0.8297000811161144</v>
      </c>
      <c r="F3804">
        <f t="shared" si="178"/>
        <v>4.530422939236072</v>
      </c>
    </row>
    <row r="3805" spans="1:6" ht="13.5">
      <c r="A3805" s="107">
        <f t="shared" si="177"/>
        <v>2.1635224713348618</v>
      </c>
      <c r="C3805">
        <f t="shared" si="179"/>
        <v>0.8294208726968073</v>
      </c>
      <c r="F3805">
        <f t="shared" si="178"/>
        <v>4.52749181623714</v>
      </c>
    </row>
    <row r="3806" spans="1:6" ht="13.5">
      <c r="A3806" s="107">
        <f t="shared" si="177"/>
        <v>2.164022471334862</v>
      </c>
      <c r="C3806">
        <f t="shared" si="179"/>
        <v>0.8291414569222864</v>
      </c>
      <c r="F3806">
        <f t="shared" si="178"/>
        <v>4.524558735273004</v>
      </c>
    </row>
    <row r="3807" spans="1:6" ht="13.5">
      <c r="A3807" s="107">
        <f t="shared" si="177"/>
        <v>2.164522471334862</v>
      </c>
      <c r="C3807">
        <f t="shared" si="179"/>
        <v>0.8288618338624055</v>
      </c>
      <c r="F3807">
        <f t="shared" si="178"/>
        <v>4.521623697785906</v>
      </c>
    </row>
    <row r="3808" spans="1:6" ht="13.5">
      <c r="A3808" s="107">
        <f t="shared" si="177"/>
        <v>2.1650224713348623</v>
      </c>
      <c r="C3808">
        <f t="shared" si="179"/>
        <v>0.8285820035870706</v>
      </c>
      <c r="F3808">
        <f t="shared" si="178"/>
        <v>4.518686705220052</v>
      </c>
    </row>
    <row r="3809" spans="1:6" ht="13.5">
      <c r="A3809" s="107">
        <f t="shared" si="177"/>
        <v>2.1655224713348624</v>
      </c>
      <c r="C3809">
        <f t="shared" si="179"/>
        <v>0.828301966166239</v>
      </c>
      <c r="F3809">
        <f t="shared" si="178"/>
        <v>4.515747759021623</v>
      </c>
    </row>
    <row r="3810" spans="1:6" ht="13.5">
      <c r="A3810" s="107">
        <f t="shared" si="177"/>
        <v>2.1660224713348626</v>
      </c>
      <c r="C3810">
        <f t="shared" si="179"/>
        <v>0.8280217216699202</v>
      </c>
      <c r="F3810">
        <f t="shared" si="178"/>
        <v>4.5128068606387854</v>
      </c>
    </row>
    <row r="3811" spans="1:6" ht="13.5">
      <c r="A3811" s="107">
        <f t="shared" si="177"/>
        <v>2.1665224713348628</v>
      </c>
      <c r="C3811">
        <f t="shared" si="179"/>
        <v>0.8277412701681753</v>
      </c>
      <c r="F3811">
        <f t="shared" si="178"/>
        <v>4.509864011521686</v>
      </c>
    </row>
    <row r="3812" spans="1:6" ht="13.5">
      <c r="A3812" s="107">
        <f t="shared" si="177"/>
        <v>2.167022471334863</v>
      </c>
      <c r="C3812">
        <f t="shared" si="179"/>
        <v>0.8274606117311172</v>
      </c>
      <c r="F3812">
        <f t="shared" si="178"/>
        <v>4.506919213122449</v>
      </c>
    </row>
    <row r="3813" spans="1:6" ht="13.5">
      <c r="A3813" s="107">
        <f t="shared" si="177"/>
        <v>2.167522471334863</v>
      </c>
      <c r="C3813">
        <f t="shared" si="179"/>
        <v>0.8271797464289103</v>
      </c>
      <c r="F3813">
        <f t="shared" si="178"/>
        <v>4.503972466895197</v>
      </c>
    </row>
    <row r="3814" spans="1:6" ht="13.5">
      <c r="A3814" s="107">
        <f t="shared" si="177"/>
        <v>2.1680224713348633</v>
      </c>
      <c r="C3814">
        <f t="shared" si="179"/>
        <v>0.8268986743317713</v>
      </c>
      <c r="F3814">
        <f t="shared" si="178"/>
        <v>4.501023774296041</v>
      </c>
    </row>
    <row r="3815" spans="1:6" ht="13.5">
      <c r="A3815" s="107">
        <f t="shared" si="177"/>
        <v>2.1685224713348634</v>
      </c>
      <c r="C3815">
        <f t="shared" si="179"/>
        <v>0.826617395509968</v>
      </c>
      <c r="F3815">
        <f t="shared" si="178"/>
        <v>4.498073136783087</v>
      </c>
    </row>
    <row r="3816" spans="1:6" ht="13.5">
      <c r="A3816" s="107">
        <f t="shared" si="177"/>
        <v>2.1690224713348636</v>
      </c>
      <c r="C3816">
        <f t="shared" si="179"/>
        <v>0.8263359100338201</v>
      </c>
      <c r="F3816">
        <f t="shared" si="178"/>
        <v>4.495120555816439</v>
      </c>
    </row>
    <row r="3817" spans="1:6" ht="13.5">
      <c r="A3817" s="107">
        <f t="shared" si="177"/>
        <v>2.1695224713348638</v>
      </c>
      <c r="C3817">
        <f t="shared" si="179"/>
        <v>0.8260542179736989</v>
      </c>
      <c r="F3817">
        <f t="shared" si="178"/>
        <v>4.492166032858201</v>
      </c>
    </row>
    <row r="3818" spans="1:6" ht="13.5">
      <c r="A3818" s="107">
        <f t="shared" si="177"/>
        <v>2.170022471334864</v>
      </c>
      <c r="C3818">
        <f t="shared" si="179"/>
        <v>0.8257723194000277</v>
      </c>
      <c r="F3818">
        <f t="shared" si="178"/>
        <v>4.4892095693724885</v>
      </c>
    </row>
    <row r="3819" spans="1:6" ht="13.5">
      <c r="A3819" s="107">
        <f t="shared" si="177"/>
        <v>2.170522471334864</v>
      </c>
      <c r="C3819">
        <f t="shared" si="179"/>
        <v>0.8254902143832809</v>
      </c>
      <c r="F3819">
        <f t="shared" si="178"/>
        <v>4.486251166825418</v>
      </c>
    </row>
    <row r="3820" spans="1:6" ht="13.5">
      <c r="A3820" s="107">
        <f t="shared" si="177"/>
        <v>2.1710224713348643</v>
      </c>
      <c r="C3820">
        <f t="shared" si="179"/>
        <v>0.8252079029939846</v>
      </c>
      <c r="F3820">
        <f t="shared" si="178"/>
        <v>4.483290826685119</v>
      </c>
    </row>
    <row r="3821" spans="1:6" ht="13.5">
      <c r="A3821" s="107">
        <f t="shared" si="177"/>
        <v>2.1715224713348644</v>
      </c>
      <c r="C3821">
        <f t="shared" si="179"/>
        <v>0.8249253853027171</v>
      </c>
      <c r="F3821">
        <f t="shared" si="178"/>
        <v>4.480328550421742</v>
      </c>
    </row>
    <row r="3822" spans="1:6" ht="13.5">
      <c r="A3822" s="107">
        <f t="shared" si="177"/>
        <v>2.1720224713348646</v>
      </c>
      <c r="C3822">
        <f t="shared" si="179"/>
        <v>0.8246426613801074</v>
      </c>
      <c r="F3822">
        <f t="shared" si="178"/>
        <v>4.4773643395074485</v>
      </c>
    </row>
    <row r="3823" spans="1:6" ht="13.5">
      <c r="A3823" s="107">
        <f t="shared" si="177"/>
        <v>2.1725224713348648</v>
      </c>
      <c r="C3823">
        <f t="shared" si="179"/>
        <v>0.8243597312968367</v>
      </c>
      <c r="F3823">
        <f t="shared" si="178"/>
        <v>4.474398195416425</v>
      </c>
    </row>
    <row r="3824" spans="1:6" ht="13.5">
      <c r="A3824" s="107">
        <f t="shared" si="177"/>
        <v>2.173022471334865</v>
      </c>
      <c r="C3824">
        <f t="shared" si="179"/>
        <v>0.8240765951236375</v>
      </c>
      <c r="F3824">
        <f t="shared" si="178"/>
        <v>4.471430119624883</v>
      </c>
    </row>
    <row r="3825" spans="1:6" ht="13.5">
      <c r="A3825" s="107">
        <f t="shared" si="177"/>
        <v>2.173522471334865</v>
      </c>
      <c r="C3825">
        <f t="shared" si="179"/>
        <v>0.8237932529312938</v>
      </c>
      <c r="F3825">
        <f t="shared" si="178"/>
        <v>4.468460113611064</v>
      </c>
    </row>
    <row r="3826" spans="1:6" ht="13.5">
      <c r="A3826" s="107">
        <f t="shared" si="177"/>
        <v>2.1740224713348653</v>
      </c>
      <c r="C3826">
        <f t="shared" si="179"/>
        <v>0.8235097047906412</v>
      </c>
      <c r="F3826">
        <f t="shared" si="178"/>
        <v>4.465488178855238</v>
      </c>
    </row>
    <row r="3827" spans="1:6" ht="13.5">
      <c r="A3827" s="107">
        <f t="shared" si="177"/>
        <v>2.1745224713348654</v>
      </c>
      <c r="C3827">
        <f t="shared" si="179"/>
        <v>0.8232259507725667</v>
      </c>
      <c r="F3827">
        <f t="shared" si="178"/>
        <v>4.462514316839712</v>
      </c>
    </row>
    <row r="3828" spans="1:6" ht="13.5">
      <c r="A3828" s="107">
        <f t="shared" si="177"/>
        <v>2.1750224713348656</v>
      </c>
      <c r="C3828">
        <f t="shared" si="179"/>
        <v>0.8229419909480087</v>
      </c>
      <c r="F3828">
        <f t="shared" si="178"/>
        <v>4.459538529048832</v>
      </c>
    </row>
    <row r="3829" spans="1:6" ht="13.5">
      <c r="A3829" s="107">
        <f t="shared" si="177"/>
        <v>2.1755224713348658</v>
      </c>
      <c r="C3829">
        <f t="shared" si="179"/>
        <v>0.8226578253879573</v>
      </c>
      <c r="F3829">
        <f t="shared" si="178"/>
        <v>4.456560816968984</v>
      </c>
    </row>
    <row r="3830" spans="1:6" ht="13.5">
      <c r="A3830" s="107">
        <f t="shared" si="177"/>
        <v>2.176022471334866</v>
      </c>
      <c r="C3830">
        <f t="shared" si="179"/>
        <v>0.8223734541634539</v>
      </c>
      <c r="F3830">
        <f t="shared" si="178"/>
        <v>4.453581182088603</v>
      </c>
    </row>
    <row r="3831" spans="1:6" ht="13.5">
      <c r="A3831" s="107">
        <f t="shared" si="177"/>
        <v>2.176522471334866</v>
      </c>
      <c r="C3831">
        <f t="shared" si="179"/>
        <v>0.8220888773455911</v>
      </c>
      <c r="F3831">
        <f t="shared" si="178"/>
        <v>4.45059962589817</v>
      </c>
    </row>
    <row r="3832" spans="1:6" ht="13.5">
      <c r="A3832" s="107">
        <f aca="true" t="shared" si="180" ref="A3832:A3895">A3831+0.0005</f>
        <v>2.1770224713348663</v>
      </c>
      <c r="C3832">
        <f t="shared" si="179"/>
        <v>0.8218040950055133</v>
      </c>
      <c r="F3832">
        <f t="shared" si="178"/>
        <v>4.447616149890222</v>
      </c>
    </row>
    <row r="3833" spans="1:6" ht="13.5">
      <c r="A3833" s="107">
        <f t="shared" si="180"/>
        <v>2.1775224713348664</v>
      </c>
      <c r="C3833">
        <f t="shared" si="179"/>
        <v>0.821519107214416</v>
      </c>
      <c r="F3833">
        <f t="shared" si="178"/>
        <v>4.444630755559347</v>
      </c>
    </row>
    <row r="3834" spans="1:6" ht="13.5">
      <c r="A3834" s="107">
        <f t="shared" si="180"/>
        <v>2.1780224713348666</v>
      </c>
      <c r="C3834">
        <f t="shared" si="179"/>
        <v>0.8212339140435463</v>
      </c>
      <c r="F3834">
        <f t="shared" si="178"/>
        <v>4.441643444402194</v>
      </c>
    </row>
    <row r="3835" spans="1:6" ht="13.5">
      <c r="A3835" s="107">
        <f t="shared" si="180"/>
        <v>2.1785224713348668</v>
      </c>
      <c r="C3835">
        <f t="shared" si="179"/>
        <v>0.8209485155642022</v>
      </c>
      <c r="F3835">
        <f t="shared" si="178"/>
        <v>4.438654217917479</v>
      </c>
    </row>
    <row r="3836" spans="1:6" ht="13.5">
      <c r="A3836" s="107">
        <f t="shared" si="180"/>
        <v>2.179022471334867</v>
      </c>
      <c r="C3836">
        <f t="shared" si="179"/>
        <v>0.8206629118477337</v>
      </c>
      <c r="F3836">
        <f t="shared" si="178"/>
        <v>4.435663077605982</v>
      </c>
    </row>
    <row r="3837" spans="1:6" ht="13.5">
      <c r="A3837" s="107">
        <f t="shared" si="180"/>
        <v>2.179522471334867</v>
      </c>
      <c r="C3837">
        <f t="shared" si="179"/>
        <v>0.8203771029655413</v>
      </c>
      <c r="F3837">
        <f t="shared" si="178"/>
        <v>4.432670024970549</v>
      </c>
    </row>
    <row r="3838" spans="1:6" ht="13.5">
      <c r="A3838" s="107">
        <f t="shared" si="180"/>
        <v>2.1800224713348673</v>
      </c>
      <c r="C3838">
        <f t="shared" si="179"/>
        <v>0.8200910889890776</v>
      </c>
      <c r="F3838">
        <f t="shared" si="178"/>
        <v>4.429675061516104</v>
      </c>
    </row>
    <row r="3839" spans="1:6" ht="13.5">
      <c r="A3839" s="107">
        <f t="shared" si="180"/>
        <v>2.1805224713348674</v>
      </c>
      <c r="C3839">
        <f t="shared" si="179"/>
        <v>0.8198048699898458</v>
      </c>
      <c r="F3839">
        <f t="shared" si="178"/>
        <v>4.426678188749644</v>
      </c>
    </row>
    <row r="3840" spans="1:6" ht="13.5">
      <c r="A3840" s="107">
        <f t="shared" si="180"/>
        <v>2.1810224713348676</v>
      </c>
      <c r="C3840">
        <f t="shared" si="179"/>
        <v>0.8195184460394008</v>
      </c>
      <c r="F3840">
        <f t="shared" si="178"/>
        <v>4.423679408180253</v>
      </c>
    </row>
    <row r="3841" spans="1:6" ht="13.5">
      <c r="A3841" s="107">
        <f t="shared" si="180"/>
        <v>2.1815224713348678</v>
      </c>
      <c r="C3841">
        <f t="shared" si="179"/>
        <v>0.8192318172093486</v>
      </c>
      <c r="F3841">
        <f t="shared" si="178"/>
        <v>4.420678721319094</v>
      </c>
    </row>
    <row r="3842" spans="1:6" ht="13.5">
      <c r="A3842" s="107">
        <f t="shared" si="180"/>
        <v>2.182022471334868</v>
      </c>
      <c r="C3842">
        <f t="shared" si="179"/>
        <v>0.8189449835713463</v>
      </c>
      <c r="F3842">
        <f t="shared" si="178"/>
        <v>4.417676129679419</v>
      </c>
    </row>
    <row r="3843" spans="1:6" ht="13.5">
      <c r="A3843" s="107">
        <f t="shared" si="180"/>
        <v>2.182522471334868</v>
      </c>
      <c r="C3843">
        <f t="shared" si="179"/>
        <v>0.8186579451971024</v>
      </c>
      <c r="F3843">
        <f t="shared" si="178"/>
        <v>4.414671634776573</v>
      </c>
    </row>
    <row r="3844" spans="1:6" ht="13.5">
      <c r="A3844" s="107">
        <f t="shared" si="180"/>
        <v>2.1830224713348683</v>
      </c>
      <c r="C3844">
        <f t="shared" si="179"/>
        <v>0.8183707021583765</v>
      </c>
      <c r="F3844">
        <f t="shared" si="178"/>
        <v>4.411665238127989</v>
      </c>
    </row>
    <row r="3845" spans="1:6" ht="13.5">
      <c r="A3845" s="107">
        <f t="shared" si="180"/>
        <v>2.1835224713348684</v>
      </c>
      <c r="C3845">
        <f t="shared" si="179"/>
        <v>0.8180832545269793</v>
      </c>
      <c r="F3845">
        <f t="shared" si="178"/>
        <v>4.408656941253208</v>
      </c>
    </row>
    <row r="3846" spans="1:6" ht="13.5">
      <c r="A3846" s="107">
        <f t="shared" si="180"/>
        <v>2.1840224713348686</v>
      </c>
      <c r="C3846">
        <f t="shared" si="179"/>
        <v>0.8177956023747727</v>
      </c>
      <c r="F3846">
        <f t="shared" si="178"/>
        <v>4.4056467456738675</v>
      </c>
    </row>
    <row r="3847" spans="1:6" ht="13.5">
      <c r="A3847" s="107">
        <f t="shared" si="180"/>
        <v>2.1845224713348688</v>
      </c>
      <c r="C3847">
        <f t="shared" si="179"/>
        <v>0.8175077457736698</v>
      </c>
      <c r="F3847">
        <f t="shared" si="178"/>
        <v>4.402634652913714</v>
      </c>
    </row>
    <row r="3848" spans="1:6" ht="13.5">
      <c r="A3848" s="107">
        <f t="shared" si="180"/>
        <v>2.185022471334869</v>
      </c>
      <c r="C3848">
        <f t="shared" si="179"/>
        <v>0.8172196847956347</v>
      </c>
      <c r="F3848">
        <f aca="true" t="shared" si="181" ref="F3848:F3911">(Vdc_min_s1*C3848-Vo_s1)*(Vdc_min_s1*C3848-Vo_s1)*0.0005/C3848</f>
        <v>4.399620664498595</v>
      </c>
    </row>
    <row r="3849" spans="1:6" ht="13.5">
      <c r="A3849" s="107">
        <f t="shared" si="180"/>
        <v>2.185522471334869</v>
      </c>
      <c r="C3849">
        <f t="shared" si="179"/>
        <v>0.8169314195126827</v>
      </c>
      <c r="F3849">
        <f t="shared" si="181"/>
        <v>4.396604781956486</v>
      </c>
    </row>
    <row r="3850" spans="1:6" ht="13.5">
      <c r="A3850" s="107">
        <f t="shared" si="180"/>
        <v>2.1860224713348693</v>
      </c>
      <c r="C3850">
        <f aca="true" t="shared" si="182" ref="C3850:C3913">SIN(A3850)</f>
        <v>0.8166429499968799</v>
      </c>
      <c r="F3850">
        <f t="shared" si="181"/>
        <v>4.393587006817464</v>
      </c>
    </row>
    <row r="3851" spans="1:6" ht="13.5">
      <c r="A3851" s="107">
        <f t="shared" si="180"/>
        <v>2.1865224713348694</v>
      </c>
      <c r="C3851">
        <f t="shared" si="182"/>
        <v>0.8163542763203441</v>
      </c>
      <c r="F3851">
        <f t="shared" si="181"/>
        <v>4.390567340613737</v>
      </c>
    </row>
    <row r="3852" spans="1:6" ht="13.5">
      <c r="A3852" s="107">
        <f t="shared" si="180"/>
        <v>2.1870224713348696</v>
      </c>
      <c r="C3852">
        <f t="shared" si="182"/>
        <v>0.8160653985552433</v>
      </c>
      <c r="F3852">
        <f t="shared" si="181"/>
        <v>4.387545784879629</v>
      </c>
    </row>
    <row r="3853" spans="1:6" ht="13.5">
      <c r="A3853" s="107">
        <f t="shared" si="180"/>
        <v>2.1875224713348698</v>
      </c>
      <c r="C3853">
        <f t="shared" si="182"/>
        <v>0.8157763167737972</v>
      </c>
      <c r="F3853">
        <f t="shared" si="181"/>
        <v>4.384522341151601</v>
      </c>
    </row>
    <row r="3854" spans="1:6" ht="13.5">
      <c r="A3854" s="107">
        <f t="shared" si="180"/>
        <v>2.18802247133487</v>
      </c>
      <c r="C3854">
        <f t="shared" si="182"/>
        <v>0.8154870310482761</v>
      </c>
      <c r="F3854">
        <f t="shared" si="181"/>
        <v>4.381497010968235</v>
      </c>
    </row>
    <row r="3855" spans="1:6" ht="13.5">
      <c r="A3855" s="107">
        <f t="shared" si="180"/>
        <v>2.18852247133487</v>
      </c>
      <c r="C3855">
        <f t="shared" si="182"/>
        <v>0.8151975414510015</v>
      </c>
      <c r="F3855">
        <f t="shared" si="181"/>
        <v>4.378469795870258</v>
      </c>
    </row>
    <row r="3856" spans="1:6" ht="13.5">
      <c r="A3856" s="107">
        <f t="shared" si="180"/>
        <v>2.1890224713348703</v>
      </c>
      <c r="C3856">
        <f t="shared" si="182"/>
        <v>0.8149078480543458</v>
      </c>
      <c r="F3856">
        <f t="shared" si="181"/>
        <v>4.3754406974005295</v>
      </c>
    </row>
    <row r="3857" spans="1:6" ht="13.5">
      <c r="A3857" s="107">
        <f t="shared" si="180"/>
        <v>2.1895224713348704</v>
      </c>
      <c r="C3857">
        <f t="shared" si="182"/>
        <v>0.8146179509307324</v>
      </c>
      <c r="F3857">
        <f t="shared" si="181"/>
        <v>4.3724097171040555</v>
      </c>
    </row>
    <row r="3858" spans="1:6" ht="13.5">
      <c r="A3858" s="107">
        <f t="shared" si="180"/>
        <v>2.1900224713348706</v>
      </c>
      <c r="C3858">
        <f t="shared" si="182"/>
        <v>0.8143278501526354</v>
      </c>
      <c r="F3858">
        <f t="shared" si="181"/>
        <v>4.369376856527985</v>
      </c>
    </row>
    <row r="3859" spans="1:6" ht="13.5">
      <c r="A3859" s="107">
        <f t="shared" si="180"/>
        <v>2.1905224713348708</v>
      </c>
      <c r="C3859">
        <f t="shared" si="182"/>
        <v>0.8140375457925801</v>
      </c>
      <c r="F3859">
        <f t="shared" si="181"/>
        <v>4.366342117221623</v>
      </c>
    </row>
    <row r="3860" spans="1:6" ht="13.5">
      <c r="A3860" s="107">
        <f t="shared" si="180"/>
        <v>2.191022471334871</v>
      </c>
      <c r="C3860">
        <f t="shared" si="182"/>
        <v>0.8137470379231426</v>
      </c>
      <c r="F3860">
        <f t="shared" si="181"/>
        <v>4.36330550073642</v>
      </c>
    </row>
    <row r="3861" spans="1:6" ht="13.5">
      <c r="A3861" s="107">
        <f t="shared" si="180"/>
        <v>2.191522471334871</v>
      </c>
      <c r="C3861">
        <f t="shared" si="182"/>
        <v>0.81345632661695</v>
      </c>
      <c r="F3861">
        <f t="shared" si="181"/>
        <v>4.360267008625993</v>
      </c>
    </row>
    <row r="3862" spans="1:6" ht="13.5">
      <c r="A3862" s="107">
        <f t="shared" si="180"/>
        <v>2.1920224713348713</v>
      </c>
      <c r="C3862">
        <f t="shared" si="182"/>
        <v>0.8131654119466798</v>
      </c>
      <c r="F3862">
        <f t="shared" si="181"/>
        <v>4.357226642446115</v>
      </c>
    </row>
    <row r="3863" spans="1:6" ht="13.5">
      <c r="A3863" s="107">
        <f t="shared" si="180"/>
        <v>2.1925224713348714</v>
      </c>
      <c r="C3863">
        <f t="shared" si="182"/>
        <v>0.812874293985061</v>
      </c>
      <c r="F3863">
        <f t="shared" si="181"/>
        <v>4.354184403754728</v>
      </c>
    </row>
    <row r="3864" spans="1:6" ht="13.5">
      <c r="A3864" s="107">
        <f t="shared" si="180"/>
        <v>2.1930224713348716</v>
      </c>
      <c r="C3864">
        <f t="shared" si="182"/>
        <v>0.8125829728048728</v>
      </c>
      <c r="F3864">
        <f t="shared" si="181"/>
        <v>4.351140294111943</v>
      </c>
    </row>
    <row r="3865" spans="1:6" ht="13.5">
      <c r="A3865" s="107">
        <f t="shared" si="180"/>
        <v>2.1935224713348718</v>
      </c>
      <c r="C3865">
        <f t="shared" si="182"/>
        <v>0.8122914484789457</v>
      </c>
      <c r="F3865">
        <f t="shared" si="181"/>
        <v>4.348094315080042</v>
      </c>
    </row>
    <row r="3866" spans="1:6" ht="13.5">
      <c r="A3866" s="107">
        <f t="shared" si="180"/>
        <v>2.194022471334872</v>
      </c>
      <c r="C3866">
        <f t="shared" si="182"/>
        <v>0.8119997210801607</v>
      </c>
      <c r="F3866">
        <f t="shared" si="181"/>
        <v>4.345046468223483</v>
      </c>
    </row>
    <row r="3867" spans="1:6" ht="13.5">
      <c r="A3867" s="107">
        <f t="shared" si="180"/>
        <v>2.194522471334872</v>
      </c>
      <c r="C3867">
        <f t="shared" si="182"/>
        <v>0.8117077906814496</v>
      </c>
      <c r="F3867">
        <f t="shared" si="181"/>
        <v>4.341996755108912</v>
      </c>
    </row>
    <row r="3868" spans="1:6" ht="13.5">
      <c r="A3868" s="107">
        <f t="shared" si="180"/>
        <v>2.1950224713348723</v>
      </c>
      <c r="C3868">
        <f t="shared" si="182"/>
        <v>0.8114156573557951</v>
      </c>
      <c r="F3868">
        <f t="shared" si="181"/>
        <v>4.338945177305154</v>
      </c>
    </row>
    <row r="3869" spans="1:6" ht="13.5">
      <c r="A3869" s="107">
        <f t="shared" si="180"/>
        <v>2.1955224713348724</v>
      </c>
      <c r="C3869">
        <f t="shared" si="182"/>
        <v>0.8111233211762305</v>
      </c>
      <c r="F3869">
        <f t="shared" si="181"/>
        <v>4.335891736383225</v>
      </c>
    </row>
    <row r="3870" spans="1:6" ht="13.5">
      <c r="A3870" s="107">
        <f t="shared" si="180"/>
        <v>2.1960224713348726</v>
      </c>
      <c r="C3870">
        <f t="shared" si="182"/>
        <v>0.8108307822158399</v>
      </c>
      <c r="F3870">
        <f t="shared" si="181"/>
        <v>4.332836433916332</v>
      </c>
    </row>
    <row r="3871" spans="1:6" ht="13.5">
      <c r="A3871" s="107">
        <f t="shared" si="180"/>
        <v>2.1965224713348728</v>
      </c>
      <c r="C3871">
        <f t="shared" si="182"/>
        <v>0.8105380405477579</v>
      </c>
      <c r="F3871">
        <f t="shared" si="181"/>
        <v>4.32977927147988</v>
      </c>
    </row>
    <row r="3872" spans="1:6" ht="13.5">
      <c r="A3872" s="107">
        <f t="shared" si="180"/>
        <v>2.197022471334873</v>
      </c>
      <c r="C3872">
        <f t="shared" si="182"/>
        <v>0.81024509624517</v>
      </c>
      <c r="F3872">
        <f t="shared" si="181"/>
        <v>4.326720250651474</v>
      </c>
    </row>
    <row r="3873" spans="1:6" ht="13.5">
      <c r="A3873" s="107">
        <f t="shared" si="180"/>
        <v>2.197522471334873</v>
      </c>
      <c r="C3873">
        <f t="shared" si="182"/>
        <v>0.8099519493813122</v>
      </c>
      <c r="F3873">
        <f t="shared" si="181"/>
        <v>4.323659373010924</v>
      </c>
    </row>
    <row r="3874" spans="1:6" ht="13.5">
      <c r="A3874" s="107">
        <f t="shared" si="180"/>
        <v>2.1980224713348733</v>
      </c>
      <c r="C3874">
        <f t="shared" si="182"/>
        <v>0.8096586000294713</v>
      </c>
      <c r="F3874">
        <f t="shared" si="181"/>
        <v>4.32059664014025</v>
      </c>
    </row>
    <row r="3875" spans="1:6" ht="13.5">
      <c r="A3875" s="107">
        <f t="shared" si="180"/>
        <v>2.1985224713348734</v>
      </c>
      <c r="C3875">
        <f t="shared" si="182"/>
        <v>0.8093650482629847</v>
      </c>
      <c r="F3875">
        <f t="shared" si="181"/>
        <v>4.317532053623685</v>
      </c>
    </row>
    <row r="3876" spans="1:6" ht="13.5">
      <c r="A3876" s="107">
        <f t="shared" si="180"/>
        <v>2.1990224713348736</v>
      </c>
      <c r="C3876">
        <f t="shared" si="182"/>
        <v>0.8090712941552402</v>
      </c>
      <c r="F3876">
        <f t="shared" si="181"/>
        <v>4.3144656150476735</v>
      </c>
    </row>
    <row r="3877" spans="1:6" ht="13.5">
      <c r="A3877" s="107">
        <f t="shared" si="180"/>
        <v>2.1995224713348738</v>
      </c>
      <c r="C3877">
        <f t="shared" si="182"/>
        <v>0.8087773377796763</v>
      </c>
      <c r="F3877">
        <f t="shared" si="181"/>
        <v>4.3113973260008835</v>
      </c>
    </row>
    <row r="3878" spans="1:6" ht="13.5">
      <c r="A3878" s="107">
        <f t="shared" si="180"/>
        <v>2.200022471334874</v>
      </c>
      <c r="C3878">
        <f t="shared" si="182"/>
        <v>0.8084831792097822</v>
      </c>
      <c r="F3878">
        <f t="shared" si="181"/>
        <v>4.308327188074211</v>
      </c>
    </row>
    <row r="3879" spans="1:6" ht="13.5">
      <c r="A3879" s="107">
        <f t="shared" si="180"/>
        <v>2.200522471334874</v>
      </c>
      <c r="C3879">
        <f t="shared" si="182"/>
        <v>0.8081888185190975</v>
      </c>
      <c r="F3879">
        <f t="shared" si="181"/>
        <v>4.305255202860777</v>
      </c>
    </row>
    <row r="3880" spans="1:6" ht="13.5">
      <c r="A3880" s="107">
        <f t="shared" si="180"/>
        <v>2.2010224713348743</v>
      </c>
      <c r="C3880">
        <f t="shared" si="182"/>
        <v>0.8078942557812124</v>
      </c>
      <c r="F3880">
        <f t="shared" si="181"/>
        <v>4.3021813719559345</v>
      </c>
    </row>
    <row r="3881" spans="1:6" ht="13.5">
      <c r="A3881" s="107">
        <f t="shared" si="180"/>
        <v>2.2015224713348744</v>
      </c>
      <c r="C3881">
        <f t="shared" si="182"/>
        <v>0.8075994910697676</v>
      </c>
      <c r="F3881">
        <f t="shared" si="181"/>
        <v>4.299105696957278</v>
      </c>
    </row>
    <row r="3882" spans="1:6" ht="13.5">
      <c r="A3882" s="107">
        <f t="shared" si="180"/>
        <v>2.2020224713348746</v>
      </c>
      <c r="C3882">
        <f t="shared" si="182"/>
        <v>0.8073045244584542</v>
      </c>
      <c r="F3882">
        <f t="shared" si="181"/>
        <v>4.2960281794646376</v>
      </c>
    </row>
    <row r="3883" spans="1:6" ht="13.5">
      <c r="A3883" s="107">
        <f t="shared" si="180"/>
        <v>2.2025224713348748</v>
      </c>
      <c r="C3883">
        <f t="shared" si="182"/>
        <v>0.807009356021014</v>
      </c>
      <c r="F3883">
        <f t="shared" si="181"/>
        <v>4.292948821080091</v>
      </c>
    </row>
    <row r="3884" spans="1:6" ht="13.5">
      <c r="A3884" s="107">
        <f t="shared" si="180"/>
        <v>2.203022471334875</v>
      </c>
      <c r="C3884">
        <f t="shared" si="182"/>
        <v>0.8067139858312389</v>
      </c>
      <c r="F3884">
        <f t="shared" si="181"/>
        <v>4.289867623407964</v>
      </c>
    </row>
    <row r="3885" spans="1:6" ht="13.5">
      <c r="A3885" s="107">
        <f t="shared" si="180"/>
        <v>2.203522471334875</v>
      </c>
      <c r="C3885">
        <f t="shared" si="182"/>
        <v>0.8064184139629714</v>
      </c>
      <c r="F3885">
        <f t="shared" si="181"/>
        <v>4.286784588054833</v>
      </c>
    </row>
    <row r="3886" spans="1:6" ht="13.5">
      <c r="A3886" s="107">
        <f t="shared" si="180"/>
        <v>2.2040224713348753</v>
      </c>
      <c r="C3886">
        <f t="shared" si="182"/>
        <v>0.8061226404901048</v>
      </c>
      <c r="F3886">
        <f t="shared" si="181"/>
        <v>4.283699716629544</v>
      </c>
    </row>
    <row r="3887" spans="1:6" ht="13.5">
      <c r="A3887" s="107">
        <f t="shared" si="180"/>
        <v>2.2045224713348754</v>
      </c>
      <c r="C3887">
        <f t="shared" si="182"/>
        <v>0.8058266654865822</v>
      </c>
      <c r="F3887">
        <f t="shared" si="181"/>
        <v>4.280613010743186</v>
      </c>
    </row>
    <row r="3888" spans="1:6" ht="13.5">
      <c r="A3888" s="107">
        <f t="shared" si="180"/>
        <v>2.2050224713348756</v>
      </c>
      <c r="C3888">
        <f t="shared" si="182"/>
        <v>0.8055304890263975</v>
      </c>
      <c r="F3888">
        <f t="shared" si="181"/>
        <v>4.277524472009127</v>
      </c>
    </row>
    <row r="3889" spans="1:6" ht="13.5">
      <c r="A3889" s="107">
        <f t="shared" si="180"/>
        <v>2.205522471334876</v>
      </c>
      <c r="C3889">
        <f t="shared" si="182"/>
        <v>0.8052341111835947</v>
      </c>
      <c r="F3889">
        <f t="shared" si="181"/>
        <v>4.274434102043004</v>
      </c>
    </row>
    <row r="3890" spans="1:6" ht="13.5">
      <c r="A3890" s="107">
        <f t="shared" si="180"/>
        <v>2.206022471334876</v>
      </c>
      <c r="C3890">
        <f t="shared" si="182"/>
        <v>0.8049375320322683</v>
      </c>
      <c r="F3890">
        <f t="shared" si="181"/>
        <v>4.27134190246272</v>
      </c>
    </row>
    <row r="3891" spans="1:6" ht="13.5">
      <c r="A3891" s="107">
        <f t="shared" si="180"/>
        <v>2.206522471334876</v>
      </c>
      <c r="C3891">
        <f t="shared" si="182"/>
        <v>0.804640751646563</v>
      </c>
      <c r="F3891">
        <f t="shared" si="181"/>
        <v>4.268247874888464</v>
      </c>
    </row>
    <row r="3892" spans="1:6" ht="13.5">
      <c r="A3892" s="107">
        <f t="shared" si="180"/>
        <v>2.2070224713348763</v>
      </c>
      <c r="C3892">
        <f t="shared" si="182"/>
        <v>0.804343770100674</v>
      </c>
      <c r="F3892">
        <f t="shared" si="181"/>
        <v>4.265152020942706</v>
      </c>
    </row>
    <row r="3893" spans="1:6" ht="13.5">
      <c r="A3893" s="107">
        <f t="shared" si="180"/>
        <v>2.2075224713348764</v>
      </c>
      <c r="C3893">
        <f t="shared" si="182"/>
        <v>0.8040465874688468</v>
      </c>
      <c r="F3893">
        <f t="shared" si="181"/>
        <v>4.262054342250199</v>
      </c>
    </row>
    <row r="3894" spans="1:6" ht="13.5">
      <c r="A3894" s="107">
        <f t="shared" si="180"/>
        <v>2.2080224713348766</v>
      </c>
      <c r="C3894">
        <f t="shared" si="182"/>
        <v>0.8037492038253768</v>
      </c>
      <c r="F3894">
        <f t="shared" si="181"/>
        <v>4.25895484043799</v>
      </c>
    </row>
    <row r="3895" spans="1:6" ht="13.5">
      <c r="A3895" s="107">
        <f t="shared" si="180"/>
        <v>2.208522471334877</v>
      </c>
      <c r="C3895">
        <f t="shared" si="182"/>
        <v>0.8034516192446101</v>
      </c>
      <c r="F3895">
        <f t="shared" si="181"/>
        <v>4.255853517135422</v>
      </c>
    </row>
    <row r="3896" spans="1:6" ht="13.5">
      <c r="A3896" s="107">
        <f aca="true" t="shared" si="183" ref="A3896:A3959">A3895+0.0005</f>
        <v>2.209022471334877</v>
      </c>
      <c r="C3896">
        <f t="shared" si="182"/>
        <v>0.8031538338009427</v>
      </c>
      <c r="F3896">
        <f t="shared" si="181"/>
        <v>4.252750373974136</v>
      </c>
    </row>
    <row r="3897" spans="1:6" ht="13.5">
      <c r="A3897" s="107">
        <f t="shared" si="183"/>
        <v>2.209522471334877</v>
      </c>
      <c r="C3897">
        <f t="shared" si="182"/>
        <v>0.8028558475688211</v>
      </c>
      <c r="F3897">
        <f t="shared" si="181"/>
        <v>4.2496454125880785</v>
      </c>
    </row>
    <row r="3898" spans="1:6" ht="13.5">
      <c r="A3898" s="107">
        <f t="shared" si="183"/>
        <v>2.2100224713348773</v>
      </c>
      <c r="C3898">
        <f t="shared" si="182"/>
        <v>0.8025576606227418</v>
      </c>
      <c r="F3898">
        <f t="shared" si="181"/>
        <v>4.2465386346135</v>
      </c>
    </row>
    <row r="3899" spans="1:6" ht="13.5">
      <c r="A3899" s="107">
        <f t="shared" si="183"/>
        <v>2.2105224713348774</v>
      </c>
      <c r="C3899">
        <f t="shared" si="182"/>
        <v>0.8022592730372514</v>
      </c>
      <c r="F3899">
        <f t="shared" si="181"/>
        <v>4.243430041688966</v>
      </c>
    </row>
    <row r="3900" spans="1:6" ht="13.5">
      <c r="A3900" s="107">
        <f t="shared" si="183"/>
        <v>2.2110224713348776</v>
      </c>
      <c r="C3900">
        <f t="shared" si="182"/>
        <v>0.801960684886947</v>
      </c>
      <c r="F3900">
        <f t="shared" si="181"/>
        <v>4.2403196354553625</v>
      </c>
    </row>
    <row r="3901" spans="1:6" ht="13.5">
      <c r="A3901" s="107">
        <f t="shared" si="183"/>
        <v>2.211522471334878</v>
      </c>
      <c r="C3901">
        <f t="shared" si="182"/>
        <v>0.8016618962464757</v>
      </c>
      <c r="F3901">
        <f t="shared" si="181"/>
        <v>4.237207417555894</v>
      </c>
    </row>
    <row r="3902" spans="1:6" ht="13.5">
      <c r="A3902" s="107">
        <f t="shared" si="183"/>
        <v>2.212022471334878</v>
      </c>
      <c r="C3902">
        <f t="shared" si="182"/>
        <v>0.8013629071905343</v>
      </c>
      <c r="F3902">
        <f t="shared" si="181"/>
        <v>4.234093389636084</v>
      </c>
    </row>
    <row r="3903" spans="1:6" ht="13.5">
      <c r="A3903" s="107">
        <f t="shared" si="183"/>
        <v>2.212522471334878</v>
      </c>
      <c r="C3903">
        <f t="shared" si="182"/>
        <v>0.8010637177938703</v>
      </c>
      <c r="F3903">
        <f t="shared" si="181"/>
        <v>4.230977553343796</v>
      </c>
    </row>
    <row r="3904" spans="1:6" ht="13.5">
      <c r="A3904" s="107">
        <f t="shared" si="183"/>
        <v>2.2130224713348783</v>
      </c>
      <c r="C3904">
        <f t="shared" si="182"/>
        <v>0.8007643281312811</v>
      </c>
      <c r="F3904">
        <f t="shared" si="181"/>
        <v>4.227859910329224</v>
      </c>
    </row>
    <row r="3905" spans="1:6" ht="13.5">
      <c r="A3905" s="107">
        <f t="shared" si="183"/>
        <v>2.2135224713348784</v>
      </c>
      <c r="C3905">
        <f t="shared" si="182"/>
        <v>0.800464738277614</v>
      </c>
      <c r="F3905">
        <f t="shared" si="181"/>
        <v>4.2247404622449</v>
      </c>
    </row>
    <row r="3906" spans="1:6" ht="13.5">
      <c r="A3906" s="107">
        <f t="shared" si="183"/>
        <v>2.2140224713348786</v>
      </c>
      <c r="C3906">
        <f t="shared" si="182"/>
        <v>0.8001649483077665</v>
      </c>
      <c r="F3906">
        <f t="shared" si="181"/>
        <v>4.221619210745696</v>
      </c>
    </row>
    <row r="3907" spans="1:6" ht="13.5">
      <c r="A3907" s="107">
        <f t="shared" si="183"/>
        <v>2.214522471334879</v>
      </c>
      <c r="C3907">
        <f t="shared" si="182"/>
        <v>0.7998649582966861</v>
      </c>
      <c r="F3907">
        <f t="shared" si="181"/>
        <v>4.21849615748884</v>
      </c>
    </row>
    <row r="3908" spans="1:6" ht="13.5">
      <c r="A3908" s="107">
        <f t="shared" si="183"/>
        <v>2.215022471334879</v>
      </c>
      <c r="C3908">
        <f t="shared" si="182"/>
        <v>0.7995647683193703</v>
      </c>
      <c r="F3908">
        <f t="shared" si="181"/>
        <v>4.215371304133903</v>
      </c>
    </row>
    <row r="3909" spans="1:6" ht="13.5">
      <c r="A3909" s="107">
        <f t="shared" si="183"/>
        <v>2.215522471334879</v>
      </c>
      <c r="C3909">
        <f t="shared" si="182"/>
        <v>0.7992643784508666</v>
      </c>
      <c r="F3909">
        <f t="shared" si="181"/>
        <v>4.212244652342819</v>
      </c>
    </row>
    <row r="3910" spans="1:6" ht="13.5">
      <c r="A3910" s="107">
        <f t="shared" si="183"/>
        <v>2.2160224713348793</v>
      </c>
      <c r="C3910">
        <f t="shared" si="182"/>
        <v>0.7989637887662724</v>
      </c>
      <c r="F3910">
        <f t="shared" si="181"/>
        <v>4.209116203779878</v>
      </c>
    </row>
    <row r="3911" spans="1:6" ht="13.5">
      <c r="A3911" s="107">
        <f t="shared" si="183"/>
        <v>2.2165224713348795</v>
      </c>
      <c r="C3911">
        <f t="shared" si="182"/>
        <v>0.7986629993407351</v>
      </c>
      <c r="F3911">
        <f t="shared" si="181"/>
        <v>4.20598596011174</v>
      </c>
    </row>
    <row r="3912" spans="1:6" ht="13.5">
      <c r="A3912" s="107">
        <f t="shared" si="183"/>
        <v>2.2170224713348796</v>
      </c>
      <c r="C3912">
        <f t="shared" si="182"/>
        <v>0.7983620102494523</v>
      </c>
      <c r="F3912">
        <f aca="true" t="shared" si="184" ref="F3912:F3975">(Vdc_min_s1*C3912-Vo_s1)*(Vdc_min_s1*C3912-Vo_s1)*0.0005/C3912</f>
        <v>4.202853923007434</v>
      </c>
    </row>
    <row r="3913" spans="1:6" ht="13.5">
      <c r="A3913" s="107">
        <f t="shared" si="183"/>
        <v>2.21752247133488</v>
      </c>
      <c r="C3913">
        <f t="shared" si="182"/>
        <v>0.798060821567671</v>
      </c>
      <c r="F3913">
        <f t="shared" si="184"/>
        <v>4.199720094138363</v>
      </c>
    </row>
    <row r="3914" spans="1:6" ht="13.5">
      <c r="A3914" s="107">
        <f t="shared" si="183"/>
        <v>2.21802247133488</v>
      </c>
      <c r="C3914">
        <f aca="true" t="shared" si="185" ref="C3914:C3977">SIN(A3914)</f>
        <v>0.7977594333706884</v>
      </c>
      <c r="F3914">
        <f t="shared" si="184"/>
        <v>4.196584475178307</v>
      </c>
    </row>
    <row r="3915" spans="1:6" ht="13.5">
      <c r="A3915" s="107">
        <f t="shared" si="183"/>
        <v>2.21852247133488</v>
      </c>
      <c r="C3915">
        <f t="shared" si="185"/>
        <v>0.7974578457338518</v>
      </c>
      <c r="F3915">
        <f t="shared" si="184"/>
        <v>4.193447067803433</v>
      </c>
    </row>
    <row r="3916" spans="1:6" ht="13.5">
      <c r="A3916" s="107">
        <f t="shared" si="183"/>
        <v>2.2190224713348803</v>
      </c>
      <c r="C3916">
        <f t="shared" si="185"/>
        <v>0.7971560587325578</v>
      </c>
      <c r="F3916">
        <f t="shared" si="184"/>
        <v>4.190307873692292</v>
      </c>
    </row>
    <row r="3917" spans="1:6" ht="13.5">
      <c r="A3917" s="107">
        <f t="shared" si="183"/>
        <v>2.2195224713348805</v>
      </c>
      <c r="C3917">
        <f t="shared" si="185"/>
        <v>0.7968540724422533</v>
      </c>
      <c r="F3917">
        <f t="shared" si="184"/>
        <v>4.187166894525835</v>
      </c>
    </row>
    <row r="3918" spans="1:6" ht="13.5">
      <c r="A3918" s="107">
        <f t="shared" si="183"/>
        <v>2.2200224713348806</v>
      </c>
      <c r="C3918">
        <f t="shared" si="185"/>
        <v>0.7965518869384348</v>
      </c>
      <c r="F3918">
        <f t="shared" si="184"/>
        <v>4.184024131987401</v>
      </c>
    </row>
    <row r="3919" spans="1:6" ht="13.5">
      <c r="A3919" s="107">
        <f t="shared" si="183"/>
        <v>2.220522471334881</v>
      </c>
      <c r="C3919">
        <f t="shared" si="185"/>
        <v>0.7962495022966487</v>
      </c>
      <c r="F3919">
        <f t="shared" si="184"/>
        <v>4.180879587762741</v>
      </c>
    </row>
    <row r="3920" spans="1:6" ht="13.5">
      <c r="A3920" s="107">
        <f t="shared" si="183"/>
        <v>2.221022471334881</v>
      </c>
      <c r="C3920">
        <f t="shared" si="185"/>
        <v>0.7959469185924912</v>
      </c>
      <c r="F3920">
        <f t="shared" si="184"/>
        <v>4.177733263540006</v>
      </c>
    </row>
    <row r="3921" spans="1:6" ht="13.5">
      <c r="A3921" s="107">
        <f t="shared" si="183"/>
        <v>2.221522471334881</v>
      </c>
      <c r="C3921">
        <f t="shared" si="185"/>
        <v>0.7956441359016082</v>
      </c>
      <c r="F3921">
        <f t="shared" si="184"/>
        <v>4.174585161009761</v>
      </c>
    </row>
    <row r="3922" spans="1:6" ht="13.5">
      <c r="A3922" s="107">
        <f t="shared" si="183"/>
        <v>2.2220224713348813</v>
      </c>
      <c r="C3922">
        <f t="shared" si="185"/>
        <v>0.7953411542996954</v>
      </c>
      <c r="F3922">
        <f t="shared" si="184"/>
        <v>4.1714352818649845</v>
      </c>
    </row>
    <row r="3923" spans="1:6" ht="13.5">
      <c r="A3923" s="107">
        <f t="shared" si="183"/>
        <v>2.2225224713348815</v>
      </c>
      <c r="C3923">
        <f t="shared" si="185"/>
        <v>0.7950379738624982</v>
      </c>
      <c r="F3923">
        <f t="shared" si="184"/>
        <v>4.168283627801081</v>
      </c>
    </row>
    <row r="3924" spans="1:6" ht="13.5">
      <c r="A3924" s="107">
        <f t="shared" si="183"/>
        <v>2.2230224713348816</v>
      </c>
      <c r="C3924">
        <f t="shared" si="185"/>
        <v>0.7947345946658115</v>
      </c>
      <c r="F3924">
        <f t="shared" si="184"/>
        <v>4.165130200515874</v>
      </c>
    </row>
    <row r="3925" spans="1:6" ht="13.5">
      <c r="A3925" s="107">
        <f t="shared" si="183"/>
        <v>2.223522471334882</v>
      </c>
      <c r="C3925">
        <f t="shared" si="185"/>
        <v>0.7944310167854804</v>
      </c>
      <c r="F3925">
        <f t="shared" si="184"/>
        <v>4.161975001709623</v>
      </c>
    </row>
    <row r="3926" spans="1:6" ht="13.5">
      <c r="A3926" s="107">
        <f t="shared" si="183"/>
        <v>2.224022471334882</v>
      </c>
      <c r="C3926">
        <f t="shared" si="185"/>
        <v>0.7941272402973992</v>
      </c>
      <c r="F3926">
        <f t="shared" si="184"/>
        <v>4.1588180330850175</v>
      </c>
    </row>
    <row r="3927" spans="1:6" ht="13.5">
      <c r="A3927" s="107">
        <f t="shared" si="183"/>
        <v>2.224522471334882</v>
      </c>
      <c r="C3927">
        <f t="shared" si="185"/>
        <v>0.7938232652775121</v>
      </c>
      <c r="F3927">
        <f t="shared" si="184"/>
        <v>4.15565929634719</v>
      </c>
    </row>
    <row r="3928" spans="1:6" ht="13.5">
      <c r="A3928" s="107">
        <f t="shared" si="183"/>
        <v>2.2250224713348823</v>
      </c>
      <c r="C3928">
        <f t="shared" si="185"/>
        <v>0.7935190918018129</v>
      </c>
      <c r="F3928">
        <f t="shared" si="184"/>
        <v>4.152498793203719</v>
      </c>
    </row>
    <row r="3929" spans="1:6" ht="13.5">
      <c r="A3929" s="107">
        <f t="shared" si="183"/>
        <v>2.2255224713348825</v>
      </c>
      <c r="C3929">
        <f t="shared" si="185"/>
        <v>0.7932147199463447</v>
      </c>
      <c r="F3929">
        <f t="shared" si="184"/>
        <v>4.149336525364626</v>
      </c>
    </row>
    <row r="3930" spans="1:6" ht="13.5">
      <c r="A3930" s="107">
        <f t="shared" si="183"/>
        <v>2.2260224713348826</v>
      </c>
      <c r="C3930">
        <f t="shared" si="185"/>
        <v>0.7929101497872008</v>
      </c>
      <c r="F3930">
        <f t="shared" si="184"/>
        <v>4.146172494542394</v>
      </c>
    </row>
    <row r="3931" spans="1:6" ht="13.5">
      <c r="A3931" s="107">
        <f t="shared" si="183"/>
        <v>2.226522471334883</v>
      </c>
      <c r="C3931">
        <f t="shared" si="185"/>
        <v>0.7926053814005235</v>
      </c>
      <c r="F3931">
        <f t="shared" si="184"/>
        <v>4.143006702451958</v>
      </c>
    </row>
    <row r="3932" spans="1:6" ht="13.5">
      <c r="A3932" s="107">
        <f t="shared" si="183"/>
        <v>2.227022471334883</v>
      </c>
      <c r="C3932">
        <f t="shared" si="185"/>
        <v>0.792300414862505</v>
      </c>
      <c r="F3932">
        <f t="shared" si="184"/>
        <v>4.1398391508107215</v>
      </c>
    </row>
    <row r="3933" spans="1:6" ht="13.5">
      <c r="A3933" s="107">
        <f t="shared" si="183"/>
        <v>2.227522471334883</v>
      </c>
      <c r="C3933">
        <f t="shared" si="185"/>
        <v>0.7919952502493869</v>
      </c>
      <c r="F3933">
        <f t="shared" si="184"/>
        <v>4.136669841338555</v>
      </c>
    </row>
    <row r="3934" spans="1:6" ht="13.5">
      <c r="A3934" s="107">
        <f t="shared" si="183"/>
        <v>2.2280224713348833</v>
      </c>
      <c r="C3934">
        <f t="shared" si="185"/>
        <v>0.7916898876374604</v>
      </c>
      <c r="F3934">
        <f t="shared" si="184"/>
        <v>4.1334987757578014</v>
      </c>
    </row>
    <row r="3935" spans="1:6" ht="13.5">
      <c r="A3935" s="107">
        <f t="shared" si="183"/>
        <v>2.2285224713348835</v>
      </c>
      <c r="C3935">
        <f t="shared" si="185"/>
        <v>0.791384327103066</v>
      </c>
      <c r="F3935">
        <f t="shared" si="184"/>
        <v>4.1303259557932845</v>
      </c>
    </row>
    <row r="3936" spans="1:6" ht="13.5">
      <c r="A3936" s="107">
        <f t="shared" si="183"/>
        <v>2.2290224713348836</v>
      </c>
      <c r="C3936">
        <f t="shared" si="185"/>
        <v>0.7910785687225941</v>
      </c>
      <c r="F3936">
        <f t="shared" si="184"/>
        <v>4.1271513831723095</v>
      </c>
    </row>
    <row r="3937" spans="1:6" ht="13.5">
      <c r="A3937" s="107">
        <f t="shared" si="183"/>
        <v>2.229522471334884</v>
      </c>
      <c r="C3937">
        <f t="shared" si="185"/>
        <v>0.790772612572484</v>
      </c>
      <c r="F3937">
        <f t="shared" si="184"/>
        <v>4.123975059624669</v>
      </c>
    </row>
    <row r="3938" spans="1:6" ht="13.5">
      <c r="A3938" s="107">
        <f t="shared" si="183"/>
        <v>2.230022471334884</v>
      </c>
      <c r="C3938">
        <f t="shared" si="185"/>
        <v>0.7904664587292249</v>
      </c>
      <c r="F3938">
        <f t="shared" si="184"/>
        <v>4.120796986882652</v>
      </c>
    </row>
    <row r="3939" spans="1:6" ht="13.5">
      <c r="A3939" s="107">
        <f t="shared" si="183"/>
        <v>2.230522471334884</v>
      </c>
      <c r="C3939">
        <f t="shared" si="185"/>
        <v>0.7901601072693554</v>
      </c>
      <c r="F3939">
        <f t="shared" si="184"/>
        <v>4.117617166681042</v>
      </c>
    </row>
    <row r="3940" spans="1:6" ht="13.5">
      <c r="A3940" s="107">
        <f t="shared" si="183"/>
        <v>2.2310224713348843</v>
      </c>
      <c r="C3940">
        <f t="shared" si="185"/>
        <v>0.789853558269463</v>
      </c>
      <c r="F3940">
        <f t="shared" si="184"/>
        <v>4.114435600757126</v>
      </c>
    </row>
    <row r="3941" spans="1:6" ht="13.5">
      <c r="A3941" s="107">
        <f t="shared" si="183"/>
        <v>2.2315224713348845</v>
      </c>
      <c r="C3941">
        <f t="shared" si="185"/>
        <v>0.7895468118061852</v>
      </c>
      <c r="F3941">
        <f t="shared" si="184"/>
        <v>4.111252290850702</v>
      </c>
    </row>
    <row r="3942" spans="1:6" ht="13.5">
      <c r="A3942" s="107">
        <f t="shared" si="183"/>
        <v>2.2320224713348846</v>
      </c>
      <c r="C3942">
        <f t="shared" si="185"/>
        <v>0.7892398679562086</v>
      </c>
      <c r="F3942">
        <f t="shared" si="184"/>
        <v>4.108067238704075</v>
      </c>
    </row>
    <row r="3943" spans="1:6" ht="13.5">
      <c r="A3943" s="107">
        <f t="shared" si="183"/>
        <v>2.232522471334885</v>
      </c>
      <c r="C3943">
        <f t="shared" si="185"/>
        <v>0.7889327267962691</v>
      </c>
      <c r="F3943">
        <f t="shared" si="184"/>
        <v>4.104880446062078</v>
      </c>
    </row>
    <row r="3944" spans="1:6" ht="13.5">
      <c r="A3944" s="107">
        <f t="shared" si="183"/>
        <v>2.233022471334885</v>
      </c>
      <c r="C3944">
        <f t="shared" si="185"/>
        <v>0.788625388403152</v>
      </c>
      <c r="F3944">
        <f t="shared" si="184"/>
        <v>4.101691914672055</v>
      </c>
    </row>
    <row r="3945" spans="1:6" ht="13.5">
      <c r="A3945" s="107">
        <f t="shared" si="183"/>
        <v>2.233522471334885</v>
      </c>
      <c r="C3945">
        <f t="shared" si="185"/>
        <v>0.7883178528536919</v>
      </c>
      <c r="F3945">
        <f t="shared" si="184"/>
        <v>4.09850164628389</v>
      </c>
    </row>
    <row r="3946" spans="1:6" ht="13.5">
      <c r="A3946" s="107">
        <f t="shared" si="183"/>
        <v>2.2340224713348853</v>
      </c>
      <c r="C3946">
        <f t="shared" si="185"/>
        <v>0.7880101202247727</v>
      </c>
      <c r="F3946">
        <f t="shared" si="184"/>
        <v>4.095309642649988</v>
      </c>
    </row>
    <row r="3947" spans="1:6" ht="13.5">
      <c r="A3947" s="107">
        <f t="shared" si="183"/>
        <v>2.2345224713348855</v>
      </c>
      <c r="C3947">
        <f t="shared" si="185"/>
        <v>0.7877021905933276</v>
      </c>
      <c r="F3947">
        <f t="shared" si="184"/>
        <v>4.092115905525304</v>
      </c>
    </row>
    <row r="3948" spans="1:6" ht="13.5">
      <c r="A3948" s="107">
        <f t="shared" si="183"/>
        <v>2.2350224713348856</v>
      </c>
      <c r="C3948">
        <f t="shared" si="185"/>
        <v>0.7873940640363389</v>
      </c>
      <c r="F3948">
        <f t="shared" si="184"/>
        <v>4.088920436667328</v>
      </c>
    </row>
    <row r="3949" spans="1:6" ht="13.5">
      <c r="A3949" s="107">
        <f t="shared" si="183"/>
        <v>2.235522471334886</v>
      </c>
      <c r="C3949">
        <f t="shared" si="185"/>
        <v>0.7870857406308382</v>
      </c>
      <c r="F3949">
        <f t="shared" si="184"/>
        <v>4.0857232378361035</v>
      </c>
    </row>
    <row r="3950" spans="1:6" ht="13.5">
      <c r="A3950" s="107">
        <f t="shared" si="183"/>
        <v>2.236022471334886</v>
      </c>
      <c r="C3950">
        <f t="shared" si="185"/>
        <v>0.7867772204539066</v>
      </c>
      <c r="F3950">
        <f t="shared" si="184"/>
        <v>4.082524310794224</v>
      </c>
    </row>
    <row r="3951" spans="1:6" ht="13.5">
      <c r="A3951" s="107">
        <f t="shared" si="183"/>
        <v>2.236522471334886</v>
      </c>
      <c r="C3951">
        <f t="shared" si="185"/>
        <v>0.786468503582674</v>
      </c>
      <c r="F3951">
        <f t="shared" si="184"/>
        <v>4.079323657306847</v>
      </c>
    </row>
    <row r="3952" spans="1:6" ht="13.5">
      <c r="A3952" s="107">
        <f t="shared" si="183"/>
        <v>2.2370224713348863</v>
      </c>
      <c r="C3952">
        <f t="shared" si="185"/>
        <v>0.7861595900943195</v>
      </c>
      <c r="F3952">
        <f t="shared" si="184"/>
        <v>4.076121279141686</v>
      </c>
    </row>
    <row r="3953" spans="1:6" ht="13.5">
      <c r="A3953" s="107">
        <f t="shared" si="183"/>
        <v>2.2375224713348865</v>
      </c>
      <c r="C3953">
        <f t="shared" si="185"/>
        <v>0.7858504800660716</v>
      </c>
      <c r="F3953">
        <f t="shared" si="184"/>
        <v>4.072917178069033</v>
      </c>
    </row>
    <row r="3954" spans="1:6" ht="13.5">
      <c r="A3954" s="107">
        <f t="shared" si="183"/>
        <v>2.2380224713348866</v>
      </c>
      <c r="C3954">
        <f t="shared" si="185"/>
        <v>0.7855411735752078</v>
      </c>
      <c r="F3954">
        <f t="shared" si="184"/>
        <v>4.069711355861746</v>
      </c>
    </row>
    <row r="3955" spans="1:6" ht="13.5">
      <c r="A3955" s="107">
        <f t="shared" si="183"/>
        <v>2.238522471334887</v>
      </c>
      <c r="C3955">
        <f t="shared" si="185"/>
        <v>0.7852316706990546</v>
      </c>
      <c r="F3955">
        <f t="shared" si="184"/>
        <v>4.066503814295269</v>
      </c>
    </row>
    <row r="3956" spans="1:6" ht="13.5">
      <c r="A3956" s="107">
        <f t="shared" si="183"/>
        <v>2.239022471334887</v>
      </c>
      <c r="C3956">
        <f t="shared" si="185"/>
        <v>0.7849219715149879</v>
      </c>
      <c r="F3956">
        <f t="shared" si="184"/>
        <v>4.06329455514763</v>
      </c>
    </row>
    <row r="3957" spans="1:6" ht="13.5">
      <c r="A3957" s="107">
        <f t="shared" si="183"/>
        <v>2.239522471334887</v>
      </c>
      <c r="C3957">
        <f t="shared" si="185"/>
        <v>0.7846120761004324</v>
      </c>
      <c r="F3957">
        <f t="shared" si="184"/>
        <v>4.060083580199441</v>
      </c>
    </row>
    <row r="3958" spans="1:6" ht="13.5">
      <c r="A3958" s="107">
        <f t="shared" si="183"/>
        <v>2.2400224713348873</v>
      </c>
      <c r="C3958">
        <f t="shared" si="185"/>
        <v>0.784301984532862</v>
      </c>
      <c r="F3958">
        <f t="shared" si="184"/>
        <v>4.05687089123392</v>
      </c>
    </row>
    <row r="3959" spans="1:6" ht="13.5">
      <c r="A3959" s="107">
        <f t="shared" si="183"/>
        <v>2.2405224713348875</v>
      </c>
      <c r="C3959">
        <f t="shared" si="185"/>
        <v>0.7839916968897995</v>
      </c>
      <c r="F3959">
        <f t="shared" si="184"/>
        <v>4.053656490036876</v>
      </c>
    </row>
    <row r="3960" spans="1:6" ht="13.5">
      <c r="A3960" s="107">
        <f aca="true" t="shared" si="186" ref="A3960:A3999">A3959+0.0005</f>
        <v>2.2410224713348876</v>
      </c>
      <c r="C3960">
        <f t="shared" si="185"/>
        <v>0.7836812132488169</v>
      </c>
      <c r="F3960">
        <f t="shared" si="184"/>
        <v>4.050440378396729</v>
      </c>
    </row>
    <row r="3961" spans="1:6" ht="13.5">
      <c r="A3961" s="107">
        <f t="shared" si="186"/>
        <v>2.241522471334888</v>
      </c>
      <c r="C3961">
        <f t="shared" si="185"/>
        <v>0.783370533687535</v>
      </c>
      <c r="F3961">
        <f t="shared" si="184"/>
        <v>4.04722255810451</v>
      </c>
    </row>
    <row r="3962" spans="1:6" ht="13.5">
      <c r="A3962" s="107">
        <f t="shared" si="186"/>
        <v>2.242022471334888</v>
      </c>
      <c r="C3962">
        <f t="shared" si="185"/>
        <v>0.7830596582836238</v>
      </c>
      <c r="F3962">
        <f t="shared" si="184"/>
        <v>4.044003030953868</v>
      </c>
    </row>
    <row r="3963" spans="1:6" ht="13.5">
      <c r="A3963" s="107">
        <f t="shared" si="186"/>
        <v>2.242522471334888</v>
      </c>
      <c r="C3963">
        <f t="shared" si="185"/>
        <v>0.7827485871148021</v>
      </c>
      <c r="F3963">
        <f t="shared" si="184"/>
        <v>4.040781798741071</v>
      </c>
    </row>
    <row r="3964" spans="1:6" ht="13.5">
      <c r="A3964" s="107">
        <f t="shared" si="186"/>
        <v>2.2430224713348883</v>
      </c>
      <c r="C3964">
        <f t="shared" si="185"/>
        <v>0.7824373202588377</v>
      </c>
      <c r="F3964">
        <f t="shared" si="184"/>
        <v>4.0375588632650175</v>
      </c>
    </row>
    <row r="3965" spans="1:6" ht="13.5">
      <c r="A3965" s="107">
        <f t="shared" si="186"/>
        <v>2.2435224713348885</v>
      </c>
      <c r="C3965">
        <f t="shared" si="185"/>
        <v>0.7821258577935474</v>
      </c>
      <c r="F3965">
        <f t="shared" si="184"/>
        <v>4.034334226327237</v>
      </c>
    </row>
    <row r="3966" spans="1:6" ht="13.5">
      <c r="A3966" s="107">
        <f t="shared" si="186"/>
        <v>2.2440224713348886</v>
      </c>
      <c r="C3966">
        <f t="shared" si="185"/>
        <v>0.7818141997967966</v>
      </c>
      <c r="F3966">
        <f t="shared" si="184"/>
        <v>4.031107889731899</v>
      </c>
    </row>
    <row r="3967" spans="1:6" ht="13.5">
      <c r="A3967" s="107">
        <f t="shared" si="186"/>
        <v>2.244522471334889</v>
      </c>
      <c r="C3967">
        <f t="shared" si="185"/>
        <v>0.7815023463465</v>
      </c>
      <c r="F3967">
        <f t="shared" si="184"/>
        <v>4.027879855285816</v>
      </c>
    </row>
    <row r="3968" spans="1:6" ht="13.5">
      <c r="A3968" s="107">
        <f t="shared" si="186"/>
        <v>2.245022471334889</v>
      </c>
      <c r="C3968">
        <f t="shared" si="185"/>
        <v>0.7811902975206207</v>
      </c>
      <c r="F3968">
        <f t="shared" si="184"/>
        <v>4.024650124798451</v>
      </c>
    </row>
    <row r="3969" spans="1:6" ht="13.5">
      <c r="A3969" s="107">
        <f t="shared" si="186"/>
        <v>2.245522471334889</v>
      </c>
      <c r="C3969">
        <f t="shared" si="185"/>
        <v>0.7808780533971713</v>
      </c>
      <c r="F3969">
        <f t="shared" si="184"/>
        <v>4.021418700081922</v>
      </c>
    </row>
    <row r="3970" spans="1:6" ht="13.5">
      <c r="A3970" s="107">
        <f t="shared" si="186"/>
        <v>2.2460224713348893</v>
      </c>
      <c r="C3970">
        <f t="shared" si="185"/>
        <v>0.7805656140542125</v>
      </c>
      <c r="F3970">
        <f t="shared" si="184"/>
        <v>4.018185582951004</v>
      </c>
    </row>
    <row r="3971" spans="1:6" ht="13.5">
      <c r="A3971" s="107">
        <f t="shared" si="186"/>
        <v>2.2465224713348895</v>
      </c>
      <c r="C3971">
        <f t="shared" si="185"/>
        <v>0.7802529795698544</v>
      </c>
      <c r="F3971">
        <f t="shared" si="184"/>
        <v>4.014950775223145</v>
      </c>
    </row>
    <row r="3972" spans="1:6" ht="13.5">
      <c r="A3972" s="107">
        <f t="shared" si="186"/>
        <v>2.2470224713348896</v>
      </c>
      <c r="C3972">
        <f t="shared" si="185"/>
        <v>0.7799401500222554</v>
      </c>
      <c r="F3972">
        <f t="shared" si="184"/>
        <v>4.011714278718456</v>
      </c>
    </row>
    <row r="3973" spans="1:6" ht="13.5">
      <c r="A3973" s="107">
        <f t="shared" si="186"/>
        <v>2.24752247133489</v>
      </c>
      <c r="C3973">
        <f t="shared" si="185"/>
        <v>0.7796271254896229</v>
      </c>
      <c r="F3973">
        <f t="shared" si="184"/>
        <v>4.00847609525973</v>
      </c>
    </row>
    <row r="3974" spans="1:6" ht="13.5">
      <c r="A3974" s="107">
        <f t="shared" si="186"/>
        <v>2.24802247133489</v>
      </c>
      <c r="C3974">
        <f t="shared" si="185"/>
        <v>0.7793139060502131</v>
      </c>
      <c r="F3974">
        <f t="shared" si="184"/>
        <v>4.005236226672445</v>
      </c>
    </row>
    <row r="3975" spans="1:6" ht="13.5">
      <c r="A3975" s="107">
        <f t="shared" si="186"/>
        <v>2.24852247133489</v>
      </c>
      <c r="C3975">
        <f t="shared" si="185"/>
        <v>0.7790004917823309</v>
      </c>
      <c r="F3975">
        <f t="shared" si="184"/>
        <v>4.001994674784761</v>
      </c>
    </row>
    <row r="3976" spans="1:6" ht="13.5">
      <c r="A3976" s="107">
        <f t="shared" si="186"/>
        <v>2.2490224713348903</v>
      </c>
      <c r="C3976">
        <f t="shared" si="185"/>
        <v>0.7786868827643297</v>
      </c>
      <c r="F3976">
        <f aca="true" t="shared" si="187" ref="F3976:F3999">(Vdc_min_s1*C3976-Vo_s1)*(Vdc_min_s1*C3976-Vo_s1)*0.0005/C3976</f>
        <v>3.9987514414275376</v>
      </c>
    </row>
    <row r="3977" spans="1:6" ht="13.5">
      <c r="A3977" s="107">
        <f t="shared" si="186"/>
        <v>2.2495224713348905</v>
      </c>
      <c r="C3977">
        <f t="shared" si="185"/>
        <v>0.778373079074612</v>
      </c>
      <c r="F3977">
        <f t="shared" si="187"/>
        <v>3.9955065284343276</v>
      </c>
    </row>
    <row r="3978" spans="1:6" ht="13.5">
      <c r="A3978" s="107">
        <f t="shared" si="186"/>
        <v>2.2500224713348906</v>
      </c>
      <c r="C3978">
        <f aca="true" t="shared" si="188" ref="C3978:C3999">SIN(A3978)</f>
        <v>0.7780590807916284</v>
      </c>
      <c r="F3978">
        <f t="shared" si="187"/>
        <v>3.992259937641398</v>
      </c>
    </row>
    <row r="3979" spans="1:6" ht="13.5">
      <c r="A3979" s="107">
        <f t="shared" si="186"/>
        <v>2.250522471334891</v>
      </c>
      <c r="C3979">
        <f t="shared" si="188"/>
        <v>0.7777448879938789</v>
      </c>
      <c r="F3979">
        <f t="shared" si="187"/>
        <v>3.9890116708877192</v>
      </c>
    </row>
    <row r="3980" spans="1:6" ht="13.5">
      <c r="A3980" s="107">
        <f t="shared" si="186"/>
        <v>2.251022471334891</v>
      </c>
      <c r="C3980">
        <f t="shared" si="188"/>
        <v>0.7774305007599113</v>
      </c>
      <c r="F3980">
        <f t="shared" si="187"/>
        <v>3.98576173001498</v>
      </c>
    </row>
    <row r="3981" spans="1:6" ht="13.5">
      <c r="A3981" s="107">
        <f t="shared" si="186"/>
        <v>2.251522471334891</v>
      </c>
      <c r="C3981">
        <f t="shared" si="188"/>
        <v>0.7771159191683226</v>
      </c>
      <c r="F3981">
        <f t="shared" si="187"/>
        <v>3.9825101168675956</v>
      </c>
    </row>
    <row r="3982" spans="1:6" ht="13.5">
      <c r="A3982" s="107">
        <f t="shared" si="186"/>
        <v>2.2520224713348913</v>
      </c>
      <c r="C3982">
        <f t="shared" si="188"/>
        <v>0.7768011432977582</v>
      </c>
      <c r="F3982">
        <f t="shared" si="187"/>
        <v>3.9792568332927036</v>
      </c>
    </row>
    <row r="3983" spans="1:6" ht="13.5">
      <c r="A3983" s="107">
        <f t="shared" si="186"/>
        <v>2.2525224713348915</v>
      </c>
      <c r="C3983">
        <f t="shared" si="188"/>
        <v>0.7764861732269119</v>
      </c>
      <c r="F3983">
        <f t="shared" si="187"/>
        <v>3.976001881140179</v>
      </c>
    </row>
    <row r="3984" spans="1:6" ht="13.5">
      <c r="A3984" s="107">
        <f t="shared" si="186"/>
        <v>2.2530224713348916</v>
      </c>
      <c r="C3984">
        <f t="shared" si="188"/>
        <v>0.7761710090345264</v>
      </c>
      <c r="F3984">
        <f t="shared" si="187"/>
        <v>3.9727452622626354</v>
      </c>
    </row>
    <row r="3985" spans="1:6" ht="13.5">
      <c r="A3985" s="107">
        <f t="shared" si="186"/>
        <v>2.253522471334892</v>
      </c>
      <c r="C3985">
        <f t="shared" si="188"/>
        <v>0.7758556507993927</v>
      </c>
      <c r="F3985">
        <f t="shared" si="187"/>
        <v>3.969486978515431</v>
      </c>
    </row>
    <row r="3986" spans="1:6" ht="13.5">
      <c r="A3986" s="107">
        <f t="shared" si="186"/>
        <v>2.254022471334892</v>
      </c>
      <c r="C3986">
        <f t="shared" si="188"/>
        <v>0.7755400986003503</v>
      </c>
      <c r="F3986">
        <f t="shared" si="187"/>
        <v>3.9662270317566777</v>
      </c>
    </row>
    <row r="3987" spans="1:6" ht="13.5">
      <c r="A3987" s="107">
        <f t="shared" si="186"/>
        <v>2.254522471334892</v>
      </c>
      <c r="C3987">
        <f t="shared" si="188"/>
        <v>0.7752243525162874</v>
      </c>
      <c r="F3987">
        <f t="shared" si="187"/>
        <v>3.962965423847245</v>
      </c>
    </row>
    <row r="3988" spans="1:6" ht="13.5">
      <c r="A3988" s="107">
        <f t="shared" si="186"/>
        <v>2.2550224713348923</v>
      </c>
      <c r="C3988">
        <f t="shared" si="188"/>
        <v>0.7749084126261403</v>
      </c>
      <c r="F3988">
        <f t="shared" si="187"/>
        <v>3.9597021566507573</v>
      </c>
    </row>
    <row r="3989" spans="1:6" ht="13.5">
      <c r="A3989" s="107">
        <f t="shared" si="186"/>
        <v>2.2555224713348925</v>
      </c>
      <c r="C3989">
        <f t="shared" si="188"/>
        <v>0.774592279008894</v>
      </c>
      <c r="F3989">
        <f t="shared" si="187"/>
        <v>3.956437232033621</v>
      </c>
    </row>
    <row r="3990" spans="1:6" ht="13.5">
      <c r="A3990" s="107">
        <f t="shared" si="186"/>
        <v>2.2560224713348926</v>
      </c>
      <c r="C3990">
        <f t="shared" si="188"/>
        <v>0.7742759517435822</v>
      </c>
      <c r="F3990">
        <f t="shared" si="187"/>
        <v>3.953170651865009</v>
      </c>
    </row>
    <row r="3991" spans="1:6" ht="13.5">
      <c r="A3991" s="107">
        <f t="shared" si="186"/>
        <v>2.256522471334893</v>
      </c>
      <c r="C3991">
        <f t="shared" si="188"/>
        <v>0.7739594309092863</v>
      </c>
      <c r="F3991">
        <f t="shared" si="187"/>
        <v>3.9499024180168756</v>
      </c>
    </row>
    <row r="3992" spans="1:6" ht="13.5">
      <c r="A3992" s="107">
        <f t="shared" si="186"/>
        <v>2.257022471334893</v>
      </c>
      <c r="C3992">
        <f t="shared" si="188"/>
        <v>0.7736427165851368</v>
      </c>
      <c r="F3992">
        <f t="shared" si="187"/>
        <v>3.946632532363964</v>
      </c>
    </row>
    <row r="3993" spans="1:6" ht="13.5">
      <c r="A3993" s="107">
        <f t="shared" si="186"/>
        <v>2.257522471334893</v>
      </c>
      <c r="C3993">
        <f t="shared" si="188"/>
        <v>0.7733258088503122</v>
      </c>
      <c r="F3993">
        <f t="shared" si="187"/>
        <v>3.943360996783809</v>
      </c>
    </row>
    <row r="3994" spans="1:6" ht="13.5">
      <c r="A3994" s="107">
        <f t="shared" si="186"/>
        <v>2.2580224713348933</v>
      </c>
      <c r="C3994">
        <f t="shared" si="188"/>
        <v>0.7730087077840394</v>
      </c>
      <c r="F3994">
        <f t="shared" si="187"/>
        <v>3.940087813156744</v>
      </c>
    </row>
    <row r="3995" spans="1:6" ht="13.5">
      <c r="A3995" s="107">
        <f t="shared" si="186"/>
        <v>2.2585224713348935</v>
      </c>
      <c r="C3995">
        <f t="shared" si="188"/>
        <v>0.7726914134655937</v>
      </c>
      <c r="F3995">
        <f t="shared" si="187"/>
        <v>3.936812983365907</v>
      </c>
    </row>
    <row r="3996" spans="1:6" ht="13.5">
      <c r="A3996" s="107">
        <f t="shared" si="186"/>
        <v>2.2590224713348936</v>
      </c>
      <c r="C3996">
        <f t="shared" si="188"/>
        <v>0.7723739259742987</v>
      </c>
      <c r="F3996">
        <f t="shared" si="187"/>
        <v>3.9335365092972494</v>
      </c>
    </row>
    <row r="3997" spans="1:6" ht="13.5">
      <c r="A3997" s="107">
        <f t="shared" si="186"/>
        <v>2.259522471334894</v>
      </c>
      <c r="C3997">
        <f t="shared" si="188"/>
        <v>0.7720562453895261</v>
      </c>
      <c r="F3997">
        <f t="shared" si="187"/>
        <v>3.9302583928395354</v>
      </c>
    </row>
    <row r="3998" spans="1:6" ht="13.5">
      <c r="A3998" s="107">
        <f t="shared" si="186"/>
        <v>2.260022471334894</v>
      </c>
      <c r="C3998">
        <f t="shared" si="188"/>
        <v>0.7717383717906962</v>
      </c>
      <c r="F3998">
        <f t="shared" si="187"/>
        <v>3.9269786358843537</v>
      </c>
    </row>
    <row r="3999" spans="1:6" ht="13.5">
      <c r="A3999" s="107">
        <f t="shared" si="186"/>
        <v>2.260522471334894</v>
      </c>
      <c r="C3999">
        <f t="shared" si="188"/>
        <v>0.7714203052572773</v>
      </c>
      <c r="F3999">
        <f t="shared" si="187"/>
        <v>3.9236972403261237</v>
      </c>
    </row>
    <row r="4000" ht="13.5">
      <c r="A4000" s="107"/>
    </row>
    <row r="4001" spans="1:5" ht="13.5">
      <c r="A4001" s="107"/>
      <c r="E4001" s="107" t="s">
        <v>387</v>
      </c>
    </row>
    <row r="4002" ht="13.5">
      <c r="A4002" s="107"/>
    </row>
    <row r="4003" spans="1:5" ht="13.5">
      <c r="A4003" s="107"/>
      <c r="E4003" s="107" t="s">
        <v>388</v>
      </c>
    </row>
    <row r="4004" spans="1:6" ht="13.5">
      <c r="A4004" s="107"/>
      <c r="F4004">
        <f>SUM(F8:F4002)</f>
        <v>17396.98578272595</v>
      </c>
    </row>
    <row r="4005" ht="13.5">
      <c r="A4005" s="107"/>
    </row>
    <row r="4006" spans="1:6" ht="13.5">
      <c r="A4006" s="107"/>
      <c r="F4006">
        <f>SQRT(F4004)</f>
        <v>131.89763372678811</v>
      </c>
    </row>
    <row r="4007" ht="13.5">
      <c r="A4007" s="107"/>
    </row>
    <row r="4008" spans="1:7" ht="13.5">
      <c r="A4008" s="107"/>
      <c r="E4008" s="107" t="s">
        <v>389</v>
      </c>
      <c r="F4008">
        <f>0.001*background!B39*SQRT(Vo_s1/Vdc_min_s1/3/3.1415926)/background!F29*F4006</f>
        <v>0.10890054535913574</v>
      </c>
      <c r="G4008" t="s">
        <v>390</v>
      </c>
    </row>
    <row r="4009" ht="13.5">
      <c r="A4009" s="107"/>
    </row>
    <row r="4010" ht="13.5">
      <c r="A4010" s="107"/>
    </row>
    <row r="4011" ht="13.5">
      <c r="A4011" s="107"/>
    </row>
    <row r="4012" ht="13.5">
      <c r="A4012" s="107"/>
    </row>
    <row r="4013" ht="13.5">
      <c r="A4013" s="107"/>
    </row>
    <row r="4014" ht="13.5">
      <c r="A4014" s="107"/>
    </row>
    <row r="4015" ht="13.5">
      <c r="A4015" s="107"/>
    </row>
    <row r="4016" ht="13.5">
      <c r="A4016" s="107"/>
    </row>
    <row r="4017" ht="13.5">
      <c r="A4017" s="107"/>
    </row>
    <row r="4018" ht="13.5">
      <c r="A4018" s="107"/>
    </row>
    <row r="4019" ht="13.5">
      <c r="A4019" s="107"/>
    </row>
    <row r="4020" ht="13.5">
      <c r="A4020" s="107"/>
    </row>
    <row r="4021" ht="13.5">
      <c r="A4021" s="107"/>
    </row>
    <row r="4022" ht="13.5">
      <c r="A4022" s="107"/>
    </row>
    <row r="4023" ht="13.5">
      <c r="A4023" s="107"/>
    </row>
    <row r="4024" ht="13.5">
      <c r="A4024" s="107"/>
    </row>
    <row r="4025" ht="13.5">
      <c r="A4025" s="107"/>
    </row>
    <row r="4026" ht="13.5">
      <c r="A4026" s="107"/>
    </row>
    <row r="4027" ht="13.5">
      <c r="A4027" s="107"/>
    </row>
    <row r="4028" ht="13.5">
      <c r="A4028" s="107"/>
    </row>
    <row r="4029" ht="13.5">
      <c r="A4029" s="107"/>
    </row>
    <row r="4030" ht="13.5">
      <c r="A4030" s="107"/>
    </row>
    <row r="4031" ht="13.5">
      <c r="A4031" s="107"/>
    </row>
    <row r="4032" ht="13.5">
      <c r="A4032" s="107"/>
    </row>
    <row r="4033" ht="13.5">
      <c r="A4033" s="107"/>
    </row>
    <row r="4034" ht="13.5">
      <c r="A4034" s="107"/>
    </row>
    <row r="4035" ht="13.5">
      <c r="A4035" s="107"/>
    </row>
    <row r="4036" ht="13.5">
      <c r="A4036" s="107"/>
    </row>
    <row r="4037" ht="13.5">
      <c r="A4037" s="107"/>
    </row>
    <row r="4038" ht="13.5">
      <c r="A4038" s="107"/>
    </row>
    <row r="4039" ht="13.5">
      <c r="A4039" s="107"/>
    </row>
    <row r="4040" ht="13.5">
      <c r="A4040" s="107"/>
    </row>
    <row r="4041" ht="13.5">
      <c r="A4041" s="107"/>
    </row>
    <row r="4042" ht="13.5">
      <c r="A4042" s="107"/>
    </row>
    <row r="4043" ht="13.5">
      <c r="A4043" s="107"/>
    </row>
    <row r="4044" ht="13.5">
      <c r="A4044" s="107"/>
    </row>
    <row r="4045" ht="13.5">
      <c r="A4045" s="107"/>
    </row>
    <row r="4046" ht="13.5">
      <c r="A4046" s="107"/>
    </row>
    <row r="4047" ht="13.5">
      <c r="A4047" s="107"/>
    </row>
    <row r="4048" ht="13.5">
      <c r="A4048" s="107"/>
    </row>
    <row r="4049" ht="13.5">
      <c r="A4049" s="107"/>
    </row>
    <row r="4050" ht="13.5">
      <c r="A4050" s="107"/>
    </row>
    <row r="4051" ht="13.5">
      <c r="A4051" s="107"/>
    </row>
    <row r="4052" ht="13.5">
      <c r="A4052" s="107"/>
    </row>
    <row r="4053" ht="13.5">
      <c r="A4053" s="107"/>
    </row>
    <row r="4054" ht="13.5">
      <c r="A4054" s="107"/>
    </row>
    <row r="4055" ht="13.5">
      <c r="A4055" s="107"/>
    </row>
    <row r="4056" ht="13.5">
      <c r="A4056" s="107"/>
    </row>
    <row r="4057" ht="13.5">
      <c r="A4057" s="107"/>
    </row>
    <row r="4058" ht="13.5">
      <c r="A4058" s="107"/>
    </row>
    <row r="4059" ht="13.5">
      <c r="A4059" s="107"/>
    </row>
    <row r="4060" ht="13.5">
      <c r="A4060" s="107"/>
    </row>
    <row r="4061" ht="13.5">
      <c r="A4061" s="107"/>
    </row>
    <row r="4062" ht="13.5">
      <c r="A4062" s="107"/>
    </row>
    <row r="4063" ht="13.5">
      <c r="A4063" s="107"/>
    </row>
    <row r="4064" ht="13.5">
      <c r="A4064" s="107"/>
    </row>
    <row r="4065" ht="13.5">
      <c r="A4065" s="107"/>
    </row>
    <row r="4066" ht="13.5">
      <c r="A4066" s="107"/>
    </row>
    <row r="4067" ht="13.5">
      <c r="A4067" s="107"/>
    </row>
    <row r="4068" ht="13.5">
      <c r="A4068" s="107"/>
    </row>
    <row r="4069" ht="13.5">
      <c r="A4069" s="107"/>
    </row>
    <row r="4070" ht="13.5">
      <c r="A4070" s="107"/>
    </row>
    <row r="4071" ht="13.5">
      <c r="A4071" s="107"/>
    </row>
    <row r="4072" ht="13.5">
      <c r="A4072" s="107"/>
    </row>
    <row r="4073" ht="13.5">
      <c r="A4073" s="107"/>
    </row>
    <row r="4074" ht="13.5">
      <c r="A4074" s="107"/>
    </row>
    <row r="4075" ht="13.5">
      <c r="A4075" s="107"/>
    </row>
    <row r="4076" ht="13.5">
      <c r="A4076" s="107"/>
    </row>
    <row r="4077" ht="13.5">
      <c r="A4077" s="107"/>
    </row>
    <row r="4078" ht="13.5">
      <c r="A4078" s="107"/>
    </row>
    <row r="4079" ht="13.5">
      <c r="A4079" s="107"/>
    </row>
    <row r="4080" ht="13.5">
      <c r="A4080" s="107"/>
    </row>
    <row r="4081" ht="13.5">
      <c r="A4081" s="107"/>
    </row>
    <row r="4082" ht="13.5">
      <c r="A4082" s="107"/>
    </row>
    <row r="4083" ht="13.5">
      <c r="A4083" s="107"/>
    </row>
    <row r="4084" ht="13.5">
      <c r="A4084" s="107"/>
    </row>
    <row r="4085" ht="13.5">
      <c r="A4085" s="107"/>
    </row>
    <row r="4086" ht="13.5">
      <c r="A4086" s="107"/>
    </row>
    <row r="4087" ht="13.5">
      <c r="A4087" s="107"/>
    </row>
    <row r="4088" ht="13.5">
      <c r="A4088" s="107"/>
    </row>
    <row r="4089" ht="13.5">
      <c r="A4089" s="107"/>
    </row>
    <row r="4090" ht="13.5">
      <c r="A4090" s="107"/>
    </row>
    <row r="4091" ht="13.5">
      <c r="A4091" s="107"/>
    </row>
    <row r="4092" ht="13.5">
      <c r="A4092" s="107"/>
    </row>
    <row r="4093" ht="13.5">
      <c r="A4093" s="107"/>
    </row>
    <row r="4094" ht="13.5">
      <c r="A4094" s="107"/>
    </row>
    <row r="4095" ht="13.5">
      <c r="A4095" s="107"/>
    </row>
    <row r="4096" ht="13.5">
      <c r="A4096" s="107"/>
    </row>
    <row r="4097" ht="13.5">
      <c r="A4097" s="107"/>
    </row>
    <row r="4098" ht="13.5">
      <c r="A4098" s="107"/>
    </row>
    <row r="4099" ht="13.5">
      <c r="A4099" s="107"/>
    </row>
    <row r="4100" ht="13.5">
      <c r="A4100" s="107"/>
    </row>
    <row r="4101" ht="13.5">
      <c r="A4101" s="107"/>
    </row>
    <row r="4102" ht="13.5">
      <c r="A4102" s="107"/>
    </row>
    <row r="4103" ht="13.5">
      <c r="A4103" s="107"/>
    </row>
    <row r="4104" ht="13.5">
      <c r="A4104" s="107"/>
    </row>
    <row r="4105" ht="13.5">
      <c r="A4105" s="107"/>
    </row>
    <row r="4106" ht="13.5">
      <c r="A4106" s="107"/>
    </row>
    <row r="4107" ht="13.5">
      <c r="A4107" s="107"/>
    </row>
    <row r="4108" ht="13.5">
      <c r="A4108" s="107"/>
    </row>
    <row r="4109" ht="13.5">
      <c r="A4109" s="107"/>
    </row>
    <row r="4110" ht="13.5">
      <c r="A4110" s="107"/>
    </row>
    <row r="4111" ht="13.5">
      <c r="A4111" s="107"/>
    </row>
    <row r="4112" ht="13.5">
      <c r="A4112" s="107"/>
    </row>
    <row r="4113" ht="13.5">
      <c r="A4113" s="107"/>
    </row>
    <row r="4114" ht="13.5">
      <c r="A4114" s="107"/>
    </row>
    <row r="4115" ht="13.5">
      <c r="A4115" s="107"/>
    </row>
    <row r="4116" ht="13.5">
      <c r="A4116" s="107"/>
    </row>
    <row r="4117" ht="13.5">
      <c r="A4117" s="107"/>
    </row>
    <row r="4118" ht="13.5">
      <c r="A4118" s="107"/>
    </row>
    <row r="4119" ht="13.5">
      <c r="A4119" s="107"/>
    </row>
    <row r="4120" ht="13.5">
      <c r="A4120" s="107"/>
    </row>
    <row r="4121" ht="13.5">
      <c r="A4121" s="107"/>
    </row>
    <row r="4122" ht="13.5">
      <c r="A4122" s="107"/>
    </row>
    <row r="4123" ht="13.5">
      <c r="A4123" s="107"/>
    </row>
    <row r="4124" ht="13.5">
      <c r="A4124" s="107"/>
    </row>
    <row r="4125" ht="13.5">
      <c r="A4125" s="107"/>
    </row>
    <row r="4126" ht="13.5">
      <c r="A4126" s="107"/>
    </row>
    <row r="4127" ht="13.5">
      <c r="A4127" s="107"/>
    </row>
    <row r="4128" ht="13.5">
      <c r="A4128" s="107"/>
    </row>
    <row r="4129" ht="13.5">
      <c r="A4129" s="107"/>
    </row>
    <row r="4130" ht="13.5">
      <c r="A4130" s="107"/>
    </row>
    <row r="4131" ht="13.5">
      <c r="A4131" s="107"/>
    </row>
    <row r="4132" ht="13.5">
      <c r="A4132" s="107"/>
    </row>
    <row r="4133" ht="13.5">
      <c r="A4133" s="107"/>
    </row>
    <row r="4134" ht="13.5">
      <c r="A4134" s="107"/>
    </row>
    <row r="4135" ht="13.5">
      <c r="A4135" s="107"/>
    </row>
    <row r="4136" ht="13.5">
      <c r="A4136" s="107"/>
    </row>
    <row r="4137" ht="13.5">
      <c r="A4137" s="107"/>
    </row>
    <row r="4138" ht="13.5">
      <c r="A4138" s="107"/>
    </row>
    <row r="4139" ht="13.5">
      <c r="A4139" s="107"/>
    </row>
    <row r="4140" ht="13.5">
      <c r="A4140" s="107"/>
    </row>
    <row r="4141" ht="13.5">
      <c r="A4141" s="107"/>
    </row>
    <row r="4142" ht="13.5">
      <c r="A4142" s="107"/>
    </row>
    <row r="4143" ht="13.5">
      <c r="A4143" s="107"/>
    </row>
    <row r="4144" ht="13.5">
      <c r="A4144" s="107"/>
    </row>
    <row r="4145" ht="13.5">
      <c r="A4145" s="107"/>
    </row>
    <row r="4146" ht="13.5">
      <c r="A4146" s="107"/>
    </row>
    <row r="4147" ht="13.5">
      <c r="A4147" s="107"/>
    </row>
    <row r="4148" ht="13.5">
      <c r="A4148" s="107"/>
    </row>
    <row r="4149" ht="13.5">
      <c r="A4149" s="107"/>
    </row>
    <row r="4150" ht="13.5">
      <c r="A4150" s="107"/>
    </row>
    <row r="4151" ht="13.5">
      <c r="A4151" s="107"/>
    </row>
    <row r="4152" ht="13.5">
      <c r="A4152" s="107"/>
    </row>
    <row r="4153" ht="13.5">
      <c r="A4153" s="107"/>
    </row>
    <row r="4154" ht="13.5">
      <c r="A4154" s="107"/>
    </row>
    <row r="4155" ht="13.5">
      <c r="A4155" s="107"/>
    </row>
    <row r="4156" ht="13.5">
      <c r="A4156" s="107"/>
    </row>
    <row r="4157" ht="13.5">
      <c r="A4157" s="107"/>
    </row>
    <row r="4158" ht="13.5">
      <c r="A4158" s="107"/>
    </row>
    <row r="4159" ht="13.5">
      <c r="A4159" s="107"/>
    </row>
    <row r="4160" ht="13.5">
      <c r="A4160" s="107"/>
    </row>
    <row r="4161" ht="13.5">
      <c r="A4161" s="107"/>
    </row>
    <row r="4162" ht="13.5">
      <c r="A4162" s="107"/>
    </row>
    <row r="4163" ht="13.5">
      <c r="A4163" s="107"/>
    </row>
    <row r="4164" ht="13.5">
      <c r="A4164" s="107"/>
    </row>
    <row r="4165" ht="13.5">
      <c r="A4165" s="107"/>
    </row>
    <row r="4166" ht="13.5">
      <c r="A4166" s="107"/>
    </row>
    <row r="4167" ht="13.5">
      <c r="A4167" s="107"/>
    </row>
    <row r="4168" ht="13.5">
      <c r="A4168" s="107"/>
    </row>
    <row r="4169" ht="13.5">
      <c r="A4169" s="107"/>
    </row>
    <row r="4170" ht="13.5">
      <c r="A4170" s="107"/>
    </row>
    <row r="4171" ht="13.5">
      <c r="A4171" s="107"/>
    </row>
    <row r="4172" ht="13.5">
      <c r="A4172" s="107"/>
    </row>
    <row r="4173" ht="13.5">
      <c r="A4173" s="107"/>
    </row>
    <row r="4174" ht="13.5">
      <c r="A4174" s="107"/>
    </row>
    <row r="4175" ht="13.5">
      <c r="A4175" s="107"/>
    </row>
    <row r="4176" ht="13.5">
      <c r="A4176" s="107"/>
    </row>
    <row r="4177" ht="13.5">
      <c r="A4177" s="107"/>
    </row>
    <row r="4178" ht="13.5">
      <c r="A4178" s="107"/>
    </row>
    <row r="4179" ht="13.5">
      <c r="A4179" s="107"/>
    </row>
    <row r="4180" ht="13.5">
      <c r="A4180" s="107"/>
    </row>
    <row r="4181" ht="13.5">
      <c r="A4181" s="107"/>
    </row>
    <row r="4182" ht="13.5">
      <c r="A4182" s="107"/>
    </row>
    <row r="4183" ht="13.5">
      <c r="A4183" s="107"/>
    </row>
    <row r="4184" ht="13.5">
      <c r="A4184" s="107"/>
    </row>
    <row r="4185" ht="13.5">
      <c r="A4185" s="107"/>
    </row>
    <row r="4186" ht="13.5">
      <c r="A4186" s="107"/>
    </row>
    <row r="4187" ht="13.5">
      <c r="A4187" s="107"/>
    </row>
    <row r="4188" ht="13.5">
      <c r="A4188" s="107"/>
    </row>
    <row r="4189" ht="13.5">
      <c r="A4189" s="107"/>
    </row>
    <row r="4190" ht="13.5">
      <c r="A4190" s="107"/>
    </row>
    <row r="4191" ht="13.5">
      <c r="A4191" s="107"/>
    </row>
    <row r="4192" ht="13.5">
      <c r="A4192" s="107"/>
    </row>
    <row r="4193" ht="13.5">
      <c r="A4193" s="107"/>
    </row>
    <row r="4194" ht="13.5">
      <c r="A4194" s="107"/>
    </row>
    <row r="4195" ht="13.5">
      <c r="A4195" s="107"/>
    </row>
    <row r="4196" ht="13.5">
      <c r="A4196" s="107"/>
    </row>
    <row r="4197" ht="13.5">
      <c r="A4197" s="107"/>
    </row>
    <row r="4198" ht="13.5">
      <c r="A4198" s="107"/>
    </row>
    <row r="4199" ht="13.5">
      <c r="A4199" s="107"/>
    </row>
    <row r="4200" ht="13.5">
      <c r="A4200" s="107"/>
    </row>
    <row r="4201" ht="13.5">
      <c r="A4201" s="107"/>
    </row>
    <row r="4202" ht="13.5">
      <c r="A4202" s="107"/>
    </row>
    <row r="4203" ht="13.5">
      <c r="A4203" s="107"/>
    </row>
    <row r="4204" ht="13.5">
      <c r="A4204" s="107"/>
    </row>
    <row r="4205" ht="13.5">
      <c r="A4205" s="107"/>
    </row>
    <row r="4206" ht="13.5">
      <c r="A4206" s="107"/>
    </row>
    <row r="4207" ht="13.5">
      <c r="A4207" s="107"/>
    </row>
    <row r="4208" ht="13.5">
      <c r="A4208" s="107"/>
    </row>
    <row r="4209" ht="13.5">
      <c r="A4209" s="107"/>
    </row>
    <row r="4210" ht="13.5">
      <c r="A4210" s="107"/>
    </row>
    <row r="4211" ht="13.5">
      <c r="A4211" s="107"/>
    </row>
    <row r="4212" ht="13.5">
      <c r="A4212" s="107"/>
    </row>
    <row r="4213" ht="13.5">
      <c r="A4213" s="107"/>
    </row>
    <row r="4214" ht="13.5">
      <c r="A4214" s="107"/>
    </row>
    <row r="4215" ht="13.5">
      <c r="A4215" s="107"/>
    </row>
    <row r="4216" ht="13.5">
      <c r="A4216" s="107"/>
    </row>
    <row r="4217" ht="13.5">
      <c r="A4217" s="107"/>
    </row>
    <row r="4218" ht="13.5">
      <c r="A4218" s="107"/>
    </row>
    <row r="4219" ht="13.5">
      <c r="A4219" s="107"/>
    </row>
    <row r="4220" ht="13.5">
      <c r="A4220" s="107"/>
    </row>
    <row r="4221" ht="13.5">
      <c r="A4221" s="107"/>
    </row>
    <row r="4222" ht="13.5">
      <c r="A4222" s="107"/>
    </row>
    <row r="4223" ht="13.5">
      <c r="A4223" s="107"/>
    </row>
    <row r="4224" ht="13.5">
      <c r="A4224" s="107"/>
    </row>
    <row r="4225" ht="13.5">
      <c r="A4225" s="107"/>
    </row>
    <row r="4226" ht="13.5">
      <c r="A4226" s="107"/>
    </row>
    <row r="4227" ht="13.5">
      <c r="A4227" s="107"/>
    </row>
    <row r="4228" ht="13.5">
      <c r="A4228" s="107"/>
    </row>
    <row r="4229" ht="13.5">
      <c r="A4229" s="107"/>
    </row>
    <row r="4230" ht="13.5">
      <c r="A4230" s="107"/>
    </row>
    <row r="4231" ht="13.5">
      <c r="A4231" s="107"/>
    </row>
    <row r="4232" ht="13.5">
      <c r="A4232" s="107"/>
    </row>
    <row r="4233" ht="13.5">
      <c r="A4233" s="107"/>
    </row>
    <row r="4234" ht="13.5">
      <c r="A4234" s="107"/>
    </row>
    <row r="4235" ht="13.5">
      <c r="A4235" s="107"/>
    </row>
    <row r="4236" ht="13.5">
      <c r="A4236" s="107"/>
    </row>
    <row r="4237" ht="13.5">
      <c r="A4237" s="107"/>
    </row>
    <row r="4238" ht="13.5">
      <c r="A4238" s="107"/>
    </row>
    <row r="4239" ht="13.5">
      <c r="A4239" s="107"/>
    </row>
    <row r="4240" ht="13.5">
      <c r="A4240" s="107"/>
    </row>
    <row r="4241" ht="13.5">
      <c r="A4241" s="107"/>
    </row>
    <row r="4242" ht="13.5">
      <c r="A4242" s="107"/>
    </row>
    <row r="4243" ht="13.5">
      <c r="A4243" s="107"/>
    </row>
    <row r="4244" ht="13.5">
      <c r="A4244" s="107"/>
    </row>
    <row r="4245" ht="13.5">
      <c r="A4245" s="107"/>
    </row>
    <row r="4246" ht="13.5">
      <c r="A4246" s="107"/>
    </row>
    <row r="4247" ht="13.5">
      <c r="A4247" s="107"/>
    </row>
    <row r="4248" ht="13.5">
      <c r="A4248" s="107"/>
    </row>
    <row r="4249" ht="13.5">
      <c r="A4249" s="107"/>
    </row>
    <row r="4250" ht="13.5">
      <c r="A4250" s="107"/>
    </row>
    <row r="4251" ht="13.5">
      <c r="A4251" s="107"/>
    </row>
    <row r="4252" ht="13.5">
      <c r="A4252" s="107"/>
    </row>
    <row r="4253" ht="13.5">
      <c r="A4253" s="107"/>
    </row>
    <row r="4254" ht="13.5">
      <c r="A4254" s="107"/>
    </row>
    <row r="4255" ht="13.5">
      <c r="A4255" s="107"/>
    </row>
    <row r="4256" ht="13.5">
      <c r="A4256" s="107"/>
    </row>
    <row r="4257" ht="13.5">
      <c r="A4257" s="107"/>
    </row>
    <row r="4258" ht="13.5">
      <c r="A4258" s="107"/>
    </row>
    <row r="4259" ht="13.5">
      <c r="A4259" s="107"/>
    </row>
    <row r="4260" ht="13.5">
      <c r="A4260" s="107"/>
    </row>
    <row r="4261" ht="13.5">
      <c r="A4261" s="107"/>
    </row>
    <row r="4262" ht="13.5">
      <c r="A4262" s="107"/>
    </row>
    <row r="4263" ht="13.5">
      <c r="A4263" s="107"/>
    </row>
    <row r="4264" ht="13.5">
      <c r="A4264" s="107"/>
    </row>
    <row r="4265" ht="13.5">
      <c r="A4265" s="107"/>
    </row>
    <row r="4266" ht="13.5">
      <c r="A4266" s="107"/>
    </row>
    <row r="4267" ht="13.5">
      <c r="A4267" s="107"/>
    </row>
    <row r="4268" ht="13.5">
      <c r="A4268" s="107"/>
    </row>
    <row r="4269" ht="13.5">
      <c r="A4269" s="107"/>
    </row>
    <row r="4270" ht="13.5">
      <c r="A4270" s="107"/>
    </row>
    <row r="4271" ht="13.5">
      <c r="A4271" s="107"/>
    </row>
    <row r="4272" ht="13.5">
      <c r="A4272" s="107"/>
    </row>
    <row r="4273" ht="13.5">
      <c r="A4273" s="107"/>
    </row>
    <row r="4274" ht="13.5">
      <c r="A4274" s="107"/>
    </row>
    <row r="4275" ht="13.5">
      <c r="A4275" s="107"/>
    </row>
    <row r="4276" ht="13.5">
      <c r="A4276" s="107"/>
    </row>
    <row r="4277" ht="13.5">
      <c r="A4277" s="107"/>
    </row>
    <row r="4278" ht="13.5">
      <c r="A4278" s="107"/>
    </row>
    <row r="4279" ht="13.5">
      <c r="A4279" s="107"/>
    </row>
    <row r="4280" ht="13.5">
      <c r="A4280" s="107"/>
    </row>
    <row r="4281" ht="13.5">
      <c r="A4281" s="107"/>
    </row>
    <row r="4282" ht="13.5">
      <c r="A4282" s="107"/>
    </row>
    <row r="4283" ht="13.5">
      <c r="A4283" s="107"/>
    </row>
    <row r="4284" ht="13.5">
      <c r="A4284" s="107"/>
    </row>
    <row r="4285" ht="13.5">
      <c r="A4285" s="107"/>
    </row>
    <row r="4286" ht="13.5">
      <c r="A4286" s="107"/>
    </row>
    <row r="4287" ht="13.5">
      <c r="A4287" s="107"/>
    </row>
    <row r="4288" ht="13.5">
      <c r="A4288" s="107"/>
    </row>
    <row r="4289" ht="13.5">
      <c r="A4289" s="107"/>
    </row>
    <row r="4290" ht="13.5">
      <c r="A4290" s="107"/>
    </row>
    <row r="4291" ht="13.5">
      <c r="A4291" s="107"/>
    </row>
    <row r="4292" ht="13.5">
      <c r="A4292" s="107"/>
    </row>
    <row r="4293" ht="13.5">
      <c r="A4293" s="107"/>
    </row>
    <row r="4294" ht="13.5">
      <c r="A4294" s="107"/>
    </row>
    <row r="4295" ht="13.5">
      <c r="A4295" s="107"/>
    </row>
    <row r="4296" ht="13.5">
      <c r="A4296" s="107"/>
    </row>
    <row r="4297" ht="13.5">
      <c r="A4297" s="107"/>
    </row>
    <row r="4298" ht="13.5">
      <c r="A4298" s="107"/>
    </row>
    <row r="4299" ht="13.5">
      <c r="A4299" s="107"/>
    </row>
    <row r="4300" ht="13.5">
      <c r="A4300" s="107"/>
    </row>
    <row r="4301" ht="13.5">
      <c r="A4301" s="107"/>
    </row>
    <row r="4302" ht="13.5">
      <c r="A4302" s="107"/>
    </row>
    <row r="4303" ht="13.5">
      <c r="A4303" s="107"/>
    </row>
    <row r="4304" ht="13.5">
      <c r="A4304" s="107"/>
    </row>
    <row r="4305" ht="13.5">
      <c r="A4305" s="107"/>
    </row>
    <row r="4306" ht="13.5">
      <c r="A4306" s="107"/>
    </row>
    <row r="4307" ht="13.5">
      <c r="A4307" s="107"/>
    </row>
    <row r="4308" ht="13.5">
      <c r="A4308" s="107"/>
    </row>
    <row r="4309" ht="13.5">
      <c r="A4309" s="107"/>
    </row>
    <row r="4310" ht="13.5">
      <c r="A4310" s="107"/>
    </row>
    <row r="4311" ht="13.5">
      <c r="A4311" s="107"/>
    </row>
    <row r="4312" ht="13.5">
      <c r="A4312" s="107"/>
    </row>
    <row r="4313" ht="13.5">
      <c r="A4313" s="107"/>
    </row>
    <row r="4314" ht="13.5">
      <c r="A4314" s="107"/>
    </row>
    <row r="4315" ht="13.5">
      <c r="A4315" s="107"/>
    </row>
    <row r="4316" ht="13.5">
      <c r="A4316" s="107"/>
    </row>
    <row r="4317" ht="13.5">
      <c r="A4317" s="107"/>
    </row>
    <row r="4318" ht="13.5">
      <c r="A4318" s="107"/>
    </row>
    <row r="4319" ht="13.5">
      <c r="A4319" s="107"/>
    </row>
    <row r="4320" ht="13.5">
      <c r="A4320" s="107"/>
    </row>
    <row r="4321" ht="13.5">
      <c r="A4321" s="107"/>
    </row>
    <row r="4322" ht="13.5">
      <c r="A4322" s="107"/>
    </row>
    <row r="4323" ht="13.5">
      <c r="A4323" s="107"/>
    </row>
    <row r="4324" ht="13.5">
      <c r="A4324" s="107"/>
    </row>
    <row r="4325" ht="13.5">
      <c r="A4325" s="107"/>
    </row>
    <row r="4326" ht="13.5">
      <c r="A4326" s="107"/>
    </row>
    <row r="4327" ht="13.5">
      <c r="A4327" s="107"/>
    </row>
    <row r="4328" ht="13.5">
      <c r="A4328" s="107"/>
    </row>
    <row r="4329" ht="13.5">
      <c r="A4329" s="107"/>
    </row>
    <row r="4330" ht="13.5">
      <c r="A4330" s="107"/>
    </row>
    <row r="4331" ht="13.5">
      <c r="A4331" s="107"/>
    </row>
    <row r="4332" ht="13.5">
      <c r="A4332" s="107"/>
    </row>
    <row r="4333" ht="13.5">
      <c r="A4333" s="107"/>
    </row>
    <row r="4334" ht="13.5">
      <c r="A4334" s="107"/>
    </row>
    <row r="4335" ht="13.5">
      <c r="A4335" s="107"/>
    </row>
    <row r="4336" ht="13.5">
      <c r="A4336" s="107"/>
    </row>
    <row r="4337" ht="13.5">
      <c r="A4337" s="107"/>
    </row>
    <row r="4338" ht="13.5">
      <c r="A4338" s="107"/>
    </row>
    <row r="4339" ht="13.5">
      <c r="A4339" s="107"/>
    </row>
    <row r="4340" ht="13.5">
      <c r="A4340" s="107"/>
    </row>
    <row r="4341" ht="13.5">
      <c r="A4341" s="107"/>
    </row>
    <row r="4342" ht="13.5">
      <c r="A4342" s="107"/>
    </row>
    <row r="4343" ht="13.5">
      <c r="A4343" s="107"/>
    </row>
    <row r="4344" ht="13.5">
      <c r="A4344" s="107"/>
    </row>
    <row r="4345" ht="13.5">
      <c r="A4345" s="107"/>
    </row>
    <row r="4346" ht="13.5">
      <c r="A4346" s="107"/>
    </row>
    <row r="4347" ht="13.5">
      <c r="A4347" s="107"/>
    </row>
    <row r="4348" ht="13.5">
      <c r="A4348" s="107"/>
    </row>
    <row r="4349" ht="13.5">
      <c r="A4349" s="107"/>
    </row>
    <row r="4350" ht="13.5">
      <c r="A4350" s="107"/>
    </row>
    <row r="4351" ht="13.5">
      <c r="A4351" s="107"/>
    </row>
    <row r="4352" ht="13.5">
      <c r="A4352" s="107"/>
    </row>
    <row r="4353" ht="13.5">
      <c r="A4353" s="107"/>
    </row>
    <row r="4354" ht="13.5">
      <c r="A4354" s="107"/>
    </row>
    <row r="4355" ht="13.5">
      <c r="A4355" s="107"/>
    </row>
    <row r="4356" ht="13.5">
      <c r="A4356" s="107"/>
    </row>
    <row r="4357" ht="13.5">
      <c r="A4357" s="107"/>
    </row>
    <row r="4358" ht="13.5">
      <c r="A4358" s="107"/>
    </row>
    <row r="4359" ht="13.5">
      <c r="A4359" s="107"/>
    </row>
    <row r="4360" ht="13.5">
      <c r="A4360" s="107"/>
    </row>
    <row r="4361" ht="13.5">
      <c r="A4361" s="107"/>
    </row>
    <row r="4362" ht="13.5">
      <c r="A4362" s="107"/>
    </row>
    <row r="4363" ht="13.5">
      <c r="A4363" s="107"/>
    </row>
    <row r="4364" ht="13.5">
      <c r="A4364" s="107"/>
    </row>
    <row r="4365" ht="13.5">
      <c r="A4365" s="107"/>
    </row>
    <row r="4366" ht="13.5">
      <c r="A4366" s="107"/>
    </row>
    <row r="4367" ht="13.5">
      <c r="A4367" s="107"/>
    </row>
    <row r="4368" ht="13.5">
      <c r="A4368" s="107"/>
    </row>
    <row r="4369" ht="13.5">
      <c r="A4369" s="107"/>
    </row>
    <row r="4370" ht="13.5">
      <c r="A4370" s="107"/>
    </row>
    <row r="4371" ht="13.5">
      <c r="A4371" s="107"/>
    </row>
    <row r="4372" ht="13.5">
      <c r="A4372" s="107"/>
    </row>
    <row r="4373" ht="13.5">
      <c r="A4373" s="107"/>
    </row>
    <row r="4374" ht="13.5">
      <c r="A4374" s="107"/>
    </row>
    <row r="4375" ht="13.5">
      <c r="A4375" s="107"/>
    </row>
    <row r="4376" ht="13.5">
      <c r="A4376" s="107"/>
    </row>
    <row r="4377" ht="13.5">
      <c r="A4377" s="107"/>
    </row>
    <row r="4378" ht="13.5">
      <c r="A4378" s="107"/>
    </row>
    <row r="4379" ht="13.5">
      <c r="A4379" s="107"/>
    </row>
    <row r="4380" ht="13.5">
      <c r="A4380" s="107"/>
    </row>
    <row r="4381" ht="13.5">
      <c r="A4381" s="107"/>
    </row>
    <row r="4382" ht="13.5">
      <c r="A4382" s="107"/>
    </row>
    <row r="4383" ht="13.5">
      <c r="A4383" s="107"/>
    </row>
    <row r="4384" ht="13.5">
      <c r="A4384" s="107"/>
    </row>
    <row r="4385" ht="13.5">
      <c r="A4385" s="107"/>
    </row>
    <row r="4386" ht="13.5">
      <c r="A4386" s="107"/>
    </row>
    <row r="4387" ht="13.5">
      <c r="A4387" s="107"/>
    </row>
    <row r="4388" ht="13.5">
      <c r="A4388" s="107"/>
    </row>
    <row r="4389" ht="13.5">
      <c r="A4389" s="107"/>
    </row>
    <row r="4390" ht="13.5">
      <c r="A4390" s="107"/>
    </row>
    <row r="4391" ht="13.5">
      <c r="A4391" s="107"/>
    </row>
    <row r="4392" ht="13.5">
      <c r="A4392" s="107"/>
    </row>
    <row r="4393" ht="13.5">
      <c r="A4393" s="107"/>
    </row>
    <row r="4394" ht="13.5">
      <c r="A4394" s="107"/>
    </row>
    <row r="4395" ht="13.5">
      <c r="A4395" s="107"/>
    </row>
    <row r="4396" ht="13.5">
      <c r="A4396" s="107"/>
    </row>
    <row r="4397" ht="13.5">
      <c r="A4397" s="107"/>
    </row>
    <row r="4398" ht="13.5">
      <c r="A4398" s="107"/>
    </row>
    <row r="4399" ht="13.5">
      <c r="A4399" s="107"/>
    </row>
    <row r="4400" ht="13.5">
      <c r="A4400" s="107"/>
    </row>
    <row r="4401" ht="13.5">
      <c r="A4401" s="107"/>
    </row>
    <row r="4402" ht="13.5">
      <c r="A4402" s="107"/>
    </row>
    <row r="4403" ht="13.5">
      <c r="A4403" s="107"/>
    </row>
    <row r="4404" ht="13.5">
      <c r="A4404" s="107"/>
    </row>
    <row r="4405" ht="13.5">
      <c r="A4405" s="107"/>
    </row>
    <row r="4406" ht="13.5">
      <c r="A4406" s="107"/>
    </row>
    <row r="4407" ht="13.5">
      <c r="A4407" s="107"/>
    </row>
    <row r="4408" ht="13.5">
      <c r="A4408" s="107"/>
    </row>
    <row r="4409" ht="13.5">
      <c r="A4409" s="107"/>
    </row>
    <row r="4410" ht="13.5">
      <c r="A4410" s="107"/>
    </row>
    <row r="4411" ht="13.5">
      <c r="A4411" s="107"/>
    </row>
    <row r="4412" ht="13.5">
      <c r="A4412" s="107"/>
    </row>
    <row r="4413" ht="13.5">
      <c r="A4413" s="107"/>
    </row>
    <row r="4414" ht="13.5">
      <c r="A4414" s="107"/>
    </row>
    <row r="4415" ht="13.5">
      <c r="A4415" s="107"/>
    </row>
    <row r="4416" ht="13.5">
      <c r="A4416" s="107"/>
    </row>
    <row r="4417" ht="13.5">
      <c r="A4417" s="107"/>
    </row>
    <row r="4418" ht="13.5">
      <c r="A4418" s="107"/>
    </row>
    <row r="4419" ht="13.5">
      <c r="A4419" s="107"/>
    </row>
    <row r="4420" ht="13.5">
      <c r="A4420" s="107"/>
    </row>
    <row r="4421" ht="13.5">
      <c r="A4421" s="107"/>
    </row>
    <row r="4422" ht="13.5">
      <c r="A4422" s="107"/>
    </row>
    <row r="4423" ht="13.5">
      <c r="A4423" s="107"/>
    </row>
    <row r="4424" ht="13.5">
      <c r="A4424" s="107"/>
    </row>
    <row r="4425" ht="13.5">
      <c r="A4425" s="107"/>
    </row>
    <row r="4426" ht="13.5">
      <c r="A4426" s="107"/>
    </row>
    <row r="4427" ht="13.5">
      <c r="A4427" s="107"/>
    </row>
    <row r="4428" ht="13.5">
      <c r="A4428" s="107"/>
    </row>
    <row r="4429" ht="13.5">
      <c r="A4429" s="107"/>
    </row>
    <row r="4430" ht="13.5">
      <c r="A4430" s="107"/>
    </row>
    <row r="4431" ht="13.5">
      <c r="A4431" s="107"/>
    </row>
    <row r="4432" ht="13.5">
      <c r="A4432" s="107"/>
    </row>
    <row r="4433" ht="13.5">
      <c r="A4433" s="107"/>
    </row>
    <row r="4434" ht="13.5">
      <c r="A4434" s="107"/>
    </row>
    <row r="4435" ht="13.5">
      <c r="A4435" s="107"/>
    </row>
    <row r="4436" ht="13.5">
      <c r="A4436" s="107"/>
    </row>
    <row r="4437" ht="13.5">
      <c r="A4437" s="107"/>
    </row>
    <row r="4438" ht="13.5">
      <c r="A4438" s="107"/>
    </row>
    <row r="4439" ht="13.5">
      <c r="A4439" s="107"/>
    </row>
    <row r="4440" ht="13.5">
      <c r="A4440" s="107"/>
    </row>
    <row r="4441" ht="13.5">
      <c r="A4441" s="107"/>
    </row>
    <row r="4442" ht="13.5">
      <c r="A4442" s="107"/>
    </row>
    <row r="4443" ht="13.5">
      <c r="A4443" s="107"/>
    </row>
    <row r="4444" ht="13.5">
      <c r="A4444" s="107"/>
    </row>
    <row r="4445" ht="13.5">
      <c r="A4445" s="107"/>
    </row>
    <row r="4446" ht="13.5">
      <c r="A4446" s="107"/>
    </row>
    <row r="4447" ht="13.5">
      <c r="A4447" s="107"/>
    </row>
    <row r="4448" ht="13.5">
      <c r="A4448" s="107"/>
    </row>
    <row r="4449" ht="13.5">
      <c r="A4449" s="107"/>
    </row>
    <row r="4450" ht="13.5">
      <c r="A4450" s="107"/>
    </row>
    <row r="4451" ht="13.5">
      <c r="A4451" s="107"/>
    </row>
    <row r="4452" ht="13.5">
      <c r="A4452" s="107"/>
    </row>
    <row r="4453" ht="13.5">
      <c r="A4453" s="107"/>
    </row>
    <row r="4454" ht="13.5">
      <c r="A4454" s="107"/>
    </row>
    <row r="4455" ht="13.5">
      <c r="A4455" s="107"/>
    </row>
    <row r="4456" ht="13.5">
      <c r="A4456" s="107"/>
    </row>
    <row r="4457" ht="13.5">
      <c r="A4457" s="107"/>
    </row>
    <row r="4458" ht="13.5">
      <c r="A4458" s="107"/>
    </row>
    <row r="4459" ht="13.5">
      <c r="A4459" s="107"/>
    </row>
    <row r="4460" ht="13.5">
      <c r="A4460" s="107"/>
    </row>
    <row r="4461" ht="13.5">
      <c r="A4461" s="107"/>
    </row>
    <row r="4462" ht="13.5">
      <c r="A4462" s="107"/>
    </row>
    <row r="4463" ht="13.5">
      <c r="A4463" s="107"/>
    </row>
    <row r="4464" ht="13.5">
      <c r="A4464" s="107"/>
    </row>
    <row r="4465" ht="13.5">
      <c r="A4465" s="107"/>
    </row>
    <row r="4466" ht="13.5">
      <c r="A4466" s="107"/>
    </row>
    <row r="4467" ht="13.5">
      <c r="A4467" s="107"/>
    </row>
    <row r="4468" ht="13.5">
      <c r="A4468" s="107"/>
    </row>
    <row r="4469" ht="13.5">
      <c r="A4469" s="107"/>
    </row>
    <row r="4470" ht="13.5">
      <c r="A4470" s="107"/>
    </row>
    <row r="4471" ht="13.5">
      <c r="A4471" s="107"/>
    </row>
    <row r="4472" ht="13.5">
      <c r="A4472" s="107"/>
    </row>
    <row r="4473" ht="13.5">
      <c r="A4473" s="107"/>
    </row>
    <row r="4474" ht="13.5">
      <c r="A4474" s="107"/>
    </row>
    <row r="4475" ht="13.5">
      <c r="A4475" s="107"/>
    </row>
    <row r="4476" ht="13.5">
      <c r="A4476" s="107"/>
    </row>
    <row r="4477" ht="13.5">
      <c r="A4477" s="107"/>
    </row>
    <row r="4478" ht="13.5">
      <c r="A4478" s="107"/>
    </row>
    <row r="4479" ht="13.5">
      <c r="A4479" s="107"/>
    </row>
    <row r="4480" ht="13.5">
      <c r="A4480" s="107"/>
    </row>
    <row r="4481" ht="13.5">
      <c r="A4481" s="107"/>
    </row>
    <row r="4482" ht="13.5">
      <c r="A4482" s="107"/>
    </row>
    <row r="4483" ht="13.5">
      <c r="A4483" s="107"/>
    </row>
    <row r="4484" ht="13.5">
      <c r="A4484" s="107"/>
    </row>
    <row r="4485" ht="13.5">
      <c r="A4485" s="107"/>
    </row>
    <row r="4486" ht="13.5">
      <c r="A4486" s="107"/>
    </row>
    <row r="4487" ht="13.5">
      <c r="A4487" s="107"/>
    </row>
    <row r="4488" ht="13.5">
      <c r="A4488" s="107"/>
    </row>
    <row r="4489" ht="13.5">
      <c r="A4489" s="107"/>
    </row>
    <row r="4490" ht="13.5">
      <c r="A4490" s="107"/>
    </row>
    <row r="4491" ht="13.5">
      <c r="A4491" s="107"/>
    </row>
    <row r="4492" ht="13.5">
      <c r="A4492" s="107"/>
    </row>
    <row r="4493" ht="13.5">
      <c r="A4493" s="107"/>
    </row>
    <row r="4494" ht="13.5">
      <c r="A4494" s="107"/>
    </row>
    <row r="4495" ht="13.5">
      <c r="A4495" s="107"/>
    </row>
    <row r="4496" ht="13.5">
      <c r="A4496" s="107"/>
    </row>
    <row r="4497" ht="13.5">
      <c r="A4497" s="107"/>
    </row>
    <row r="4498" ht="13.5">
      <c r="A4498" s="107"/>
    </row>
    <row r="4499" ht="13.5">
      <c r="A4499" s="107"/>
    </row>
    <row r="4500" ht="13.5">
      <c r="A4500" s="107"/>
    </row>
    <row r="4501" ht="13.5">
      <c r="A4501" s="107"/>
    </row>
    <row r="4502" ht="13.5">
      <c r="A4502" s="107"/>
    </row>
    <row r="4503" ht="13.5">
      <c r="A4503" s="107"/>
    </row>
    <row r="4504" ht="13.5">
      <c r="A4504" s="107"/>
    </row>
    <row r="4505" ht="13.5">
      <c r="A4505" s="107"/>
    </row>
    <row r="4506" ht="13.5">
      <c r="A4506" s="107"/>
    </row>
    <row r="4507" ht="13.5">
      <c r="A4507" s="107"/>
    </row>
    <row r="4508" ht="13.5">
      <c r="A4508" s="107"/>
    </row>
    <row r="4509" ht="13.5">
      <c r="A4509" s="107"/>
    </row>
    <row r="4510" ht="13.5">
      <c r="A4510" s="107"/>
    </row>
    <row r="4511" ht="13.5">
      <c r="A4511" s="107"/>
    </row>
    <row r="4512" ht="13.5">
      <c r="A4512" s="107"/>
    </row>
    <row r="4513" ht="13.5">
      <c r="A4513" s="107"/>
    </row>
    <row r="4514" ht="13.5">
      <c r="A4514" s="107"/>
    </row>
    <row r="4515" ht="13.5">
      <c r="A4515" s="107"/>
    </row>
    <row r="4516" ht="13.5">
      <c r="A4516" s="107"/>
    </row>
    <row r="4517" ht="13.5">
      <c r="A4517" s="107"/>
    </row>
    <row r="4518" ht="13.5">
      <c r="A4518" s="107"/>
    </row>
    <row r="4519" ht="13.5">
      <c r="A4519" s="107"/>
    </row>
    <row r="4520" ht="13.5">
      <c r="A4520" s="107"/>
    </row>
    <row r="4521" ht="13.5">
      <c r="A4521" s="107"/>
    </row>
    <row r="4522" ht="13.5">
      <c r="A4522" s="107"/>
    </row>
    <row r="4523" ht="13.5">
      <c r="A4523" s="107"/>
    </row>
    <row r="4524" ht="13.5">
      <c r="A4524" s="107"/>
    </row>
    <row r="4525" ht="13.5">
      <c r="A4525" s="107"/>
    </row>
    <row r="4526" ht="13.5">
      <c r="A4526" s="107"/>
    </row>
    <row r="4527" ht="13.5">
      <c r="A4527" s="107"/>
    </row>
    <row r="4528" ht="13.5">
      <c r="A4528" s="107"/>
    </row>
    <row r="4529" ht="13.5">
      <c r="A4529" s="107"/>
    </row>
    <row r="4530" ht="13.5">
      <c r="A4530" s="107"/>
    </row>
    <row r="4531" ht="13.5">
      <c r="A4531" s="107"/>
    </row>
    <row r="4532" ht="13.5">
      <c r="A4532" s="107"/>
    </row>
    <row r="4533" ht="13.5">
      <c r="A4533" s="107"/>
    </row>
    <row r="4534" ht="13.5">
      <c r="A4534" s="107"/>
    </row>
    <row r="4535" ht="13.5">
      <c r="A4535" s="107"/>
    </row>
    <row r="4536" ht="13.5">
      <c r="A4536" s="107"/>
    </row>
    <row r="4537" ht="13.5">
      <c r="A4537" s="107"/>
    </row>
    <row r="4538" ht="13.5">
      <c r="A4538" s="107"/>
    </row>
    <row r="4539" ht="13.5">
      <c r="A4539" s="107"/>
    </row>
    <row r="4540" ht="13.5">
      <c r="A4540" s="107"/>
    </row>
    <row r="4541" ht="13.5">
      <c r="A4541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qhsu</dc:creator>
  <cp:keywords/>
  <dc:description/>
  <cp:lastModifiedBy>Huan Li [李欢]/BSH</cp:lastModifiedBy>
  <dcterms:created xsi:type="dcterms:W3CDTF">2011-08-24T09:02:18Z</dcterms:created>
  <dcterms:modified xsi:type="dcterms:W3CDTF">2018-07-27T08:53:01Z</dcterms:modified>
  <cp:category/>
  <cp:version/>
  <cp:contentType/>
  <cp:contentStatus/>
</cp:coreProperties>
</file>